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/>
  <mc:AlternateContent xmlns:mc="http://schemas.openxmlformats.org/markup-compatibility/2006">
    <mc:Choice Requires="x15">
      <x15ac:absPath xmlns:x15ac="http://schemas.microsoft.com/office/spreadsheetml/2010/11/ac" url="Z:\Smyrna\AGA\Socha\"/>
    </mc:Choice>
  </mc:AlternateContent>
  <xr:revisionPtr revIDLastSave="0" documentId="8_{BAA471A2-115F-4996-A7FA-AAA4F7EB414C}" xr6:coauthVersionLast="45" xr6:coauthVersionMax="45" xr10:uidLastSave="{00000000-0000-0000-0000-000000000000}"/>
  <bookViews>
    <workbookView xWindow="11685" yWindow="345" windowWidth="17460" windowHeight="15180" xr2:uid="{00000000-000D-0000-FFFF-FFFF00000000}"/>
  </bookViews>
  <sheets>
    <sheet name="Rekapitulace stavby" sheetId="1" r:id="rId1"/>
    <sheet name="SO 01.1 - Sejmutí ornice" sheetId="2" r:id="rId2"/>
    <sheet name="SO 01.2 - Kácení" sheetId="3" r:id="rId3"/>
    <sheet name="SO 02 - Demolice" sheetId="4" r:id="rId4"/>
    <sheet name="1-M - Zemní a montážní práce" sheetId="5" r:id="rId5"/>
    <sheet name="1-MAT - Materiál" sheetId="6" r:id="rId6"/>
    <sheet name="1-OST - Ostatní" sheetId="7" r:id="rId7"/>
    <sheet name="2-M - Zemní a montážní práce" sheetId="8" r:id="rId8"/>
    <sheet name="2-MAT - Materiál" sheetId="9" r:id="rId9"/>
    <sheet name="2-OST - Ostatní" sheetId="10" r:id="rId10"/>
    <sheet name="SO 04.1 - Provizorní přel..." sheetId="11" r:id="rId11"/>
    <sheet name="SO 04.2 - Definitivní pře..." sheetId="12" r:id="rId12"/>
    <sheet name="SO 04.3 - Přeložka nadzem..." sheetId="13" r:id="rId13"/>
    <sheet name="SO 04.4 - Přeložka kabelů..." sheetId="14" r:id="rId14"/>
    <sheet name="SO 04.5 - Přeložka kabelů..." sheetId="15" r:id="rId15"/>
    <sheet name="SO 04.6 - Přeložka kabelů..." sheetId="16" r:id="rId16"/>
    <sheet name="3-M - Zemní a montážní práce" sheetId="17" r:id="rId17"/>
    <sheet name="3-MAT - Materiál" sheetId="18" r:id="rId18"/>
    <sheet name="3-OST - Ostatní" sheetId="19" r:id="rId19"/>
    <sheet name="4-M - Zemní a montážní práce" sheetId="20" r:id="rId20"/>
    <sheet name="4-MAT - Materiál" sheetId="21" r:id="rId21"/>
    <sheet name="4-OST - Ostatní" sheetId="22" r:id="rId22"/>
    <sheet name="SO 06 - Přeložka plynovodu" sheetId="23" r:id="rId23"/>
    <sheet name="SO 07.1 - Provizorní vodo..." sheetId="24" r:id="rId24"/>
    <sheet name="SO 07.2 - Definitivní vod..." sheetId="25" r:id="rId25"/>
    <sheet name="SO 10 - Most" sheetId="26" r:id="rId26"/>
    <sheet name="SO 11 - Opěrné zdi" sheetId="27" r:id="rId27"/>
    <sheet name="SO 23 - Kanalizace dešťová" sheetId="28" r:id="rId28"/>
    <sheet name="SO 24 - Komunikace a zpev..." sheetId="29" r:id="rId29"/>
    <sheet name="SO 25 - Sadové úpravy" sheetId="30" r:id="rId30"/>
    <sheet name="SO 26 - Úprava potoka" sheetId="31" r:id="rId31"/>
    <sheet name="SO 30 - Plochy zařízení s..." sheetId="32" r:id="rId32"/>
    <sheet name="5-PRE - Stavební odběr, č..." sheetId="33" r:id="rId33"/>
    <sheet name="5-ODB - Stavební odběr, č..." sheetId="34" r:id="rId34"/>
    <sheet name="SO 301 - Oprava odvodnění" sheetId="35" r:id="rId35"/>
    <sheet name="DIO - Dopravně inženýrské..." sheetId="36" r:id="rId36"/>
    <sheet name="VON - Vedlejší a ostatní ..." sheetId="37" r:id="rId37"/>
    <sheet name="Pokyny pro vyplnění" sheetId="38" r:id="rId38"/>
  </sheets>
  <definedNames>
    <definedName name="_xlnm._FilterDatabase" localSheetId="4" hidden="1">'1-M - Zemní a montážní práce'!$C$94:$K$168</definedName>
    <definedName name="_xlnm._FilterDatabase" localSheetId="5" hidden="1">'1-MAT - Materiál'!$C$90:$K$103</definedName>
    <definedName name="_xlnm._FilterDatabase" localSheetId="6" hidden="1">'1-OST - Ostatní'!$C$94:$K$113</definedName>
    <definedName name="_xlnm._FilterDatabase" localSheetId="7" hidden="1">'2-M - Zemní a montážní práce'!$C$94:$K$166</definedName>
    <definedName name="_xlnm._FilterDatabase" localSheetId="8" hidden="1">'2-MAT - Materiál'!$C$90:$K$99</definedName>
    <definedName name="_xlnm._FilterDatabase" localSheetId="9" hidden="1">'2-OST - Ostatní'!$C$94:$K$117</definedName>
    <definedName name="_xlnm._FilterDatabase" localSheetId="16" hidden="1">'3-M - Zemní a montážní práce'!$C$96:$K$152</definedName>
    <definedName name="_xlnm._FilterDatabase" localSheetId="17" hidden="1">'3-MAT - Materiál'!$C$90:$K$99</definedName>
    <definedName name="_xlnm._FilterDatabase" localSheetId="18" hidden="1">'3-OST - Ostatní'!$C$94:$K$111</definedName>
    <definedName name="_xlnm._FilterDatabase" localSheetId="19" hidden="1">'4-M - Zemní a montážní práce'!$C$95:$K$169</definedName>
    <definedName name="_xlnm._FilterDatabase" localSheetId="20" hidden="1">'4-MAT - Materiál'!$C$92:$K$123</definedName>
    <definedName name="_xlnm._FilterDatabase" localSheetId="21" hidden="1">'4-OST - Ostatní'!$C$94:$K$111</definedName>
    <definedName name="_xlnm._FilterDatabase" localSheetId="33" hidden="1">'5-ODB - Stavební odběr, č...'!$C$87:$K$103</definedName>
    <definedName name="_xlnm._FilterDatabase" localSheetId="32" hidden="1">'5-PRE - Stavební odběr, č...'!$C$88:$K$127</definedName>
    <definedName name="_xlnm._FilterDatabase" localSheetId="35" hidden="1">'DIO - Dopravně inženýrské...'!$C$84:$K$393</definedName>
    <definedName name="_xlnm._FilterDatabase" localSheetId="1" hidden="1">'SO 01.1 - Sejmutí ornice'!$C$86:$K$103</definedName>
    <definedName name="_xlnm._FilterDatabase" localSheetId="2" hidden="1">'SO 01.2 - Kácení'!$C$87:$K$139</definedName>
    <definedName name="_xlnm._FilterDatabase" localSheetId="3" hidden="1">'SO 02 - Demolice'!$C$86:$K$317</definedName>
    <definedName name="_xlnm._FilterDatabase" localSheetId="10" hidden="1">'SO 04.1 - Provizorní přel...'!$C$95:$K$213</definedName>
    <definedName name="_xlnm._FilterDatabase" localSheetId="11" hidden="1">'SO 04.2 - Definitivní pře...'!$C$94:$K$224</definedName>
    <definedName name="_xlnm._FilterDatabase" localSheetId="12" hidden="1">'SO 04.3 - Přeložka nadzem...'!$C$95:$K$236</definedName>
    <definedName name="_xlnm._FilterDatabase" localSheetId="13" hidden="1">'SO 04.4 - Přeložka kabelů...'!$C$88:$K$147</definedName>
    <definedName name="_xlnm._FilterDatabase" localSheetId="14" hidden="1">'SO 04.5 - Přeložka kabelů...'!$C$89:$K$223</definedName>
    <definedName name="_xlnm._FilterDatabase" localSheetId="15" hidden="1">'SO 04.6 - Přeložka kabelů...'!$C$88:$K$143</definedName>
    <definedName name="_xlnm._FilterDatabase" localSheetId="22" hidden="1">'SO 06 - Přeložka plynovodu'!$C$92:$K$208</definedName>
    <definedName name="_xlnm._FilterDatabase" localSheetId="23" hidden="1">'SO 07.1 - Provizorní vodo...'!$C$88:$K$155</definedName>
    <definedName name="_xlnm._FilterDatabase" localSheetId="24" hidden="1">'SO 07.2 - Definitivní vod...'!$C$91:$K$315</definedName>
    <definedName name="_xlnm._FilterDatabase" localSheetId="25" hidden="1">'SO 10 - Most'!$C$94:$K$701</definedName>
    <definedName name="_xlnm._FilterDatabase" localSheetId="26" hidden="1">'SO 11 - Opěrné zdi'!$C$91:$K$444</definedName>
    <definedName name="_xlnm._FilterDatabase" localSheetId="27" hidden="1">'SO 23 - Kanalizace dešťová'!$C$90:$K$556</definedName>
    <definedName name="_xlnm._FilterDatabase" localSheetId="28" hidden="1">'SO 24 - Komunikace a zpev...'!$C$91:$K$694</definedName>
    <definedName name="_xlnm._FilterDatabase" localSheetId="29" hidden="1">'SO 25 - Sadové úpravy'!$C$86:$K$229</definedName>
    <definedName name="_xlnm._FilterDatabase" localSheetId="30" hidden="1">'SO 26 - Úprava potoka'!$C$84:$K$168</definedName>
    <definedName name="_xlnm._FilterDatabase" localSheetId="31" hidden="1">'SO 30 - Plochy zařízení s...'!$C$83:$K$153</definedName>
    <definedName name="_xlnm._FilterDatabase" localSheetId="34" hidden="1">'SO 301 - Oprava odvodnění'!$C$87:$K$268</definedName>
    <definedName name="_xlnm._FilterDatabase" localSheetId="36" hidden="1">'VON - Vedlejší a ostatní ...'!$C$85:$K$131</definedName>
    <definedName name="_xlnm.Print_Titles" localSheetId="4">'1-M - Zemní a montážní práce'!$94:$94</definedName>
    <definedName name="_xlnm.Print_Titles" localSheetId="5">'1-MAT - Materiál'!$90:$90</definedName>
    <definedName name="_xlnm.Print_Titles" localSheetId="6">'1-OST - Ostatní'!$94:$94</definedName>
    <definedName name="_xlnm.Print_Titles" localSheetId="7">'2-M - Zemní a montážní práce'!$94:$94</definedName>
    <definedName name="_xlnm.Print_Titles" localSheetId="8">'2-MAT - Materiál'!$90:$90</definedName>
    <definedName name="_xlnm.Print_Titles" localSheetId="9">'2-OST - Ostatní'!$94:$94</definedName>
    <definedName name="_xlnm.Print_Titles" localSheetId="16">'3-M - Zemní a montážní práce'!$96:$96</definedName>
    <definedName name="_xlnm.Print_Titles" localSheetId="17">'3-MAT - Materiál'!$90:$90</definedName>
    <definedName name="_xlnm.Print_Titles" localSheetId="18">'3-OST - Ostatní'!$94:$94</definedName>
    <definedName name="_xlnm.Print_Titles" localSheetId="19">'4-M - Zemní a montážní práce'!$95:$95</definedName>
    <definedName name="_xlnm.Print_Titles" localSheetId="20">'4-MAT - Materiál'!$92:$92</definedName>
    <definedName name="_xlnm.Print_Titles" localSheetId="21">'4-OST - Ostatní'!$94:$94</definedName>
    <definedName name="_xlnm.Print_Titles" localSheetId="33">'5-ODB - Stavební odběr, č...'!$87:$87</definedName>
    <definedName name="_xlnm.Print_Titles" localSheetId="32">'5-PRE - Stavební odběr, č...'!$88:$88</definedName>
    <definedName name="_xlnm.Print_Titles" localSheetId="35">'DIO - Dopravně inženýrské...'!$84:$84</definedName>
    <definedName name="_xlnm.Print_Titles" localSheetId="0">'Rekapitulace stavby'!$52:$52</definedName>
    <definedName name="_xlnm.Print_Titles" localSheetId="1">'SO 01.1 - Sejmutí ornice'!$86:$86</definedName>
    <definedName name="_xlnm.Print_Titles" localSheetId="2">'SO 01.2 - Kácení'!$87:$87</definedName>
    <definedName name="_xlnm.Print_Titles" localSheetId="3">'SO 02 - Demolice'!$86:$86</definedName>
    <definedName name="_xlnm.Print_Titles" localSheetId="10">'SO 04.1 - Provizorní přel...'!$95:$95</definedName>
    <definedName name="_xlnm.Print_Titles" localSheetId="11">'SO 04.2 - Definitivní pře...'!$94:$94</definedName>
    <definedName name="_xlnm.Print_Titles" localSheetId="12">'SO 04.3 - Přeložka nadzem...'!$95:$95</definedName>
    <definedName name="_xlnm.Print_Titles" localSheetId="13">'SO 04.4 - Přeložka kabelů...'!$88:$88</definedName>
    <definedName name="_xlnm.Print_Titles" localSheetId="14">'SO 04.5 - Přeložka kabelů...'!$89:$89</definedName>
    <definedName name="_xlnm.Print_Titles" localSheetId="15">'SO 04.6 - Přeložka kabelů...'!$88:$88</definedName>
    <definedName name="_xlnm.Print_Titles" localSheetId="22">'SO 06 - Přeložka plynovodu'!$92:$92</definedName>
    <definedName name="_xlnm.Print_Titles" localSheetId="23">'SO 07.1 - Provizorní vodo...'!$88:$88</definedName>
    <definedName name="_xlnm.Print_Titles" localSheetId="24">'SO 07.2 - Definitivní vod...'!$91:$91</definedName>
    <definedName name="_xlnm.Print_Titles" localSheetId="25">'SO 10 - Most'!$94:$94</definedName>
    <definedName name="_xlnm.Print_Titles" localSheetId="26">'SO 11 - Opěrné zdi'!$91:$91</definedName>
    <definedName name="_xlnm.Print_Titles" localSheetId="27">'SO 23 - Kanalizace dešťová'!$90:$90</definedName>
    <definedName name="_xlnm.Print_Titles" localSheetId="28">'SO 24 - Komunikace a zpev...'!$91:$91</definedName>
    <definedName name="_xlnm.Print_Titles" localSheetId="29">'SO 25 - Sadové úpravy'!$86:$86</definedName>
    <definedName name="_xlnm.Print_Titles" localSheetId="30">'SO 26 - Úprava potoka'!$84:$84</definedName>
    <definedName name="_xlnm.Print_Titles" localSheetId="31">'SO 30 - Plochy zařízení s...'!$83:$83</definedName>
    <definedName name="_xlnm.Print_Titles" localSheetId="34">'SO 301 - Oprava odvodnění'!$87:$87</definedName>
    <definedName name="_xlnm.Print_Titles" localSheetId="36">'VON - Vedlejší a ostatní ...'!$85:$85</definedName>
    <definedName name="_xlnm.Print_Area" localSheetId="4">'1-M - Zemní a montážní práce'!$C$4:$J$43,'1-M - Zemní a montážní práce'!$C$49:$J$72,'1-M - Zemní a montážní práce'!$C$78:$K$168</definedName>
    <definedName name="_xlnm.Print_Area" localSheetId="5">'1-MAT - Materiál'!$C$4:$J$43,'1-MAT - Materiál'!$C$49:$J$68,'1-MAT - Materiál'!$C$74:$K$103</definedName>
    <definedName name="_xlnm.Print_Area" localSheetId="6">'1-OST - Ostatní'!$C$4:$J$43,'1-OST - Ostatní'!$C$49:$J$72,'1-OST - Ostatní'!$C$78:$K$113</definedName>
    <definedName name="_xlnm.Print_Area" localSheetId="7">'2-M - Zemní a montážní práce'!$C$4:$J$43,'2-M - Zemní a montážní práce'!$C$49:$J$72,'2-M - Zemní a montážní práce'!$C$78:$K$166</definedName>
    <definedName name="_xlnm.Print_Area" localSheetId="8">'2-MAT - Materiál'!$C$4:$J$43,'2-MAT - Materiál'!$C$49:$J$68,'2-MAT - Materiál'!$C$74:$K$99</definedName>
    <definedName name="_xlnm.Print_Area" localSheetId="9">'2-OST - Ostatní'!$C$4:$J$43,'2-OST - Ostatní'!$C$49:$J$72,'2-OST - Ostatní'!$C$78:$K$117</definedName>
    <definedName name="_xlnm.Print_Area" localSheetId="16">'3-M - Zemní a montážní práce'!$C$4:$J$43,'3-M - Zemní a montážní práce'!$C$49:$J$74,'3-M - Zemní a montážní práce'!$C$80:$K$152</definedName>
    <definedName name="_xlnm.Print_Area" localSheetId="17">'3-MAT - Materiál'!$C$4:$J$43,'3-MAT - Materiál'!$C$49:$J$68,'3-MAT - Materiál'!$C$74:$K$99</definedName>
    <definedName name="_xlnm.Print_Area" localSheetId="18">'3-OST - Ostatní'!$C$4:$J$43,'3-OST - Ostatní'!$C$49:$J$72,'3-OST - Ostatní'!$C$78:$K$111</definedName>
    <definedName name="_xlnm.Print_Area" localSheetId="19">'4-M - Zemní a montážní práce'!$C$4:$J$43,'4-M - Zemní a montážní práce'!$C$49:$J$73,'4-M - Zemní a montážní práce'!$C$79:$K$169</definedName>
    <definedName name="_xlnm.Print_Area" localSheetId="20">'4-MAT - Materiál'!$C$4:$J$43,'4-MAT - Materiál'!$C$49:$J$70,'4-MAT - Materiál'!$C$76:$K$123</definedName>
    <definedName name="_xlnm.Print_Area" localSheetId="21">'4-OST - Ostatní'!$C$4:$J$43,'4-OST - Ostatní'!$C$49:$J$72,'4-OST - Ostatní'!$C$78:$K$111</definedName>
    <definedName name="_xlnm.Print_Area" localSheetId="33">'5-ODB - Stavební odběr, č...'!$C$4:$J$41,'5-ODB - Stavební odběr, č...'!$C$47:$J$67,'5-ODB - Stavební odběr, č...'!$C$73:$K$103</definedName>
    <definedName name="_xlnm.Print_Area" localSheetId="32">'5-PRE - Stavební odběr, č...'!$C$4:$J$41,'5-PRE - Stavební odběr, č...'!$C$47:$J$68,'5-PRE - Stavební odběr, č...'!$C$74:$K$127</definedName>
    <definedName name="_xlnm.Print_Area" localSheetId="35">'DIO - Dopravně inženýrské...'!$C$4:$J$39,'DIO - Dopravně inženýrské...'!$C$45:$J$66,'DIO - Dopravně inženýrské...'!$C$72:$K$393</definedName>
    <definedName name="_xlnm.Print_Area" localSheetId="37">'Pokyny pro vyplnění'!$B$2:$K$71,'Pokyny pro vyplnění'!$B$74:$K$118,'Pokyny pro vyplnění'!$B$121:$K$190,'Pokyny pro vyplnění'!$B$198:$K$218</definedName>
    <definedName name="_xlnm.Print_Area" localSheetId="0">'Rekapitulace stavby'!$D$4:$AO$36,'Rekapitulace stavby'!$C$42:$AQ$101</definedName>
    <definedName name="_xlnm.Print_Area" localSheetId="1">'SO 01.1 - Sejmutí ornice'!$C$4:$J$41,'SO 01.1 - Sejmutí ornice'!$C$47:$J$66,'SO 01.1 - Sejmutí ornice'!$C$72:$K$103</definedName>
    <definedName name="_xlnm.Print_Area" localSheetId="2">'SO 01.2 - Kácení'!$C$4:$J$41,'SO 01.2 - Kácení'!$C$47:$J$67,'SO 01.2 - Kácení'!$C$73:$K$139</definedName>
    <definedName name="_xlnm.Print_Area" localSheetId="3">'SO 02 - Demolice'!$C$4:$J$39,'SO 02 - Demolice'!$C$45:$J$68,'SO 02 - Demolice'!$C$74:$K$317</definedName>
    <definedName name="_xlnm.Print_Area" localSheetId="10">'SO 04.1 - Provizorní přel...'!$C$4:$J$41,'SO 04.1 - Provizorní přel...'!$C$47:$J$75,'SO 04.1 - Provizorní přel...'!$C$81:$K$213</definedName>
    <definedName name="_xlnm.Print_Area" localSheetId="11">'SO 04.2 - Definitivní pře...'!$C$4:$J$41,'SO 04.2 - Definitivní pře...'!$C$47:$J$74,'SO 04.2 - Definitivní pře...'!$C$80:$K$224</definedName>
    <definedName name="_xlnm.Print_Area" localSheetId="12">'SO 04.3 - Přeložka nadzem...'!$C$4:$J$41,'SO 04.3 - Přeložka nadzem...'!$C$47:$J$75,'SO 04.3 - Přeložka nadzem...'!$C$81:$K$236</definedName>
    <definedName name="_xlnm.Print_Area" localSheetId="13">'SO 04.4 - Přeložka kabelů...'!$C$4:$J$41,'SO 04.4 - Přeložka kabelů...'!$C$47:$J$68,'SO 04.4 - Přeložka kabelů...'!$C$74:$K$147</definedName>
    <definedName name="_xlnm.Print_Area" localSheetId="14">'SO 04.5 - Přeložka kabelů...'!$C$4:$J$41,'SO 04.5 - Přeložka kabelů...'!$C$47:$J$69,'SO 04.5 - Přeložka kabelů...'!$C$75:$K$223</definedName>
    <definedName name="_xlnm.Print_Area" localSheetId="15">'SO 04.6 - Přeložka kabelů...'!$C$4:$J$41,'SO 04.6 - Přeložka kabelů...'!$C$47:$J$68,'SO 04.6 - Přeložka kabelů...'!$C$74:$K$143</definedName>
    <definedName name="_xlnm.Print_Area" localSheetId="22">'SO 06 - Přeložka plynovodu'!$C$4:$J$39,'SO 06 - Přeložka plynovodu'!$C$45:$J$74,'SO 06 - Přeložka plynovodu'!$C$80:$K$208</definedName>
    <definedName name="_xlnm.Print_Area" localSheetId="23">'SO 07.1 - Provizorní vodo...'!$C$4:$J$41,'SO 07.1 - Provizorní vodo...'!$C$47:$J$68,'SO 07.1 - Provizorní vodo...'!$C$74:$K$155</definedName>
    <definedName name="_xlnm.Print_Area" localSheetId="24">'SO 07.2 - Definitivní vod...'!$C$4:$J$41,'SO 07.2 - Definitivní vod...'!$C$47:$J$71,'SO 07.2 - Definitivní vod...'!$C$77:$K$315</definedName>
    <definedName name="_xlnm.Print_Area" localSheetId="25">'SO 10 - Most'!$C$4:$J$39,'SO 10 - Most'!$C$45:$J$76,'SO 10 - Most'!$C$82:$K$701</definedName>
    <definedName name="_xlnm.Print_Area" localSheetId="26">'SO 11 - Opěrné zdi'!$C$4:$J$39,'SO 11 - Opěrné zdi'!$C$45:$J$73,'SO 11 - Opěrné zdi'!$C$79:$K$444</definedName>
    <definedName name="_xlnm.Print_Area" localSheetId="27">'SO 23 - Kanalizace dešťová'!$C$4:$J$39,'SO 23 - Kanalizace dešťová'!$C$45:$J$72,'SO 23 - Kanalizace dešťová'!$C$78:$K$556</definedName>
    <definedName name="_xlnm.Print_Area" localSheetId="28">'SO 24 - Komunikace a zpev...'!$C$4:$J$39,'SO 24 - Komunikace a zpev...'!$C$45:$J$73,'SO 24 - Komunikace a zpev...'!$C$79:$K$694</definedName>
    <definedName name="_xlnm.Print_Area" localSheetId="29">'SO 25 - Sadové úpravy'!$C$4:$J$39,'SO 25 - Sadové úpravy'!$C$45:$J$68,'SO 25 - Sadové úpravy'!$C$74:$K$229</definedName>
    <definedName name="_xlnm.Print_Area" localSheetId="30">'SO 26 - Úprava potoka'!$C$4:$J$39,'SO 26 - Úprava potoka'!$C$45:$J$66,'SO 26 - Úprava potoka'!$C$72:$K$168</definedName>
    <definedName name="_xlnm.Print_Area" localSheetId="31">'SO 30 - Plochy zařízení s...'!$C$4:$J$39,'SO 30 - Plochy zařízení s...'!$C$45:$J$65,'SO 30 - Plochy zařízení s...'!$C$71:$K$153</definedName>
    <definedName name="_xlnm.Print_Area" localSheetId="34">'SO 301 - Oprava odvodnění'!$C$4:$J$39,'SO 301 - Oprava odvodnění'!$C$45:$J$69,'SO 301 - Oprava odvodnění'!$C$75:$K$268</definedName>
    <definedName name="_xlnm.Print_Area" localSheetId="36">'VON - Vedlejší a ostatní ...'!$C$4:$J$39,'VON - Vedlejší a ostatní ...'!$C$45:$J$67,'VON - Vedlejší a ostatní ...'!$C$73:$K$131</definedName>
  </definedNam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7" i="37" l="1"/>
  <c r="J36" i="37"/>
  <c r="AY100" i="1"/>
  <c r="J35" i="37"/>
  <c r="AX100" i="1"/>
  <c r="BI130" i="37"/>
  <c r="BH130" i="37"/>
  <c r="BG130" i="37"/>
  <c r="BF130" i="37"/>
  <c r="T130" i="37"/>
  <c r="T129" i="37"/>
  <c r="R130" i="37"/>
  <c r="R129" i="37"/>
  <c r="P130" i="37"/>
  <c r="P129" i="37" s="1"/>
  <c r="BI126" i="37"/>
  <c r="BH126" i="37"/>
  <c r="BG126" i="37"/>
  <c r="BF126" i="37"/>
  <c r="T126" i="37"/>
  <c r="T125" i="37"/>
  <c r="R126" i="37"/>
  <c r="R125" i="37"/>
  <c r="P126" i="37"/>
  <c r="P125" i="37" s="1"/>
  <c r="BI122" i="37"/>
  <c r="BH122" i="37"/>
  <c r="BG122" i="37"/>
  <c r="BF122" i="37"/>
  <c r="T122" i="37"/>
  <c r="T121" i="37"/>
  <c r="R122" i="37"/>
  <c r="R121" i="37" s="1"/>
  <c r="P122" i="37"/>
  <c r="P121" i="37"/>
  <c r="BI118" i="37"/>
  <c r="BH118" i="37"/>
  <c r="BG118" i="37"/>
  <c r="BF118" i="37"/>
  <c r="T118" i="37"/>
  <c r="R118" i="37"/>
  <c r="P118" i="37"/>
  <c r="BI115" i="37"/>
  <c r="BH115" i="37"/>
  <c r="BG115" i="37"/>
  <c r="BF115" i="37"/>
  <c r="T115" i="37"/>
  <c r="R115" i="37"/>
  <c r="P115" i="37"/>
  <c r="BI111" i="37"/>
  <c r="BH111" i="37"/>
  <c r="BG111" i="37"/>
  <c r="BF111" i="37"/>
  <c r="T111" i="37"/>
  <c r="R111" i="37"/>
  <c r="P111" i="37"/>
  <c r="BI108" i="37"/>
  <c r="BH108" i="37"/>
  <c r="BG108" i="37"/>
  <c r="BF108" i="37"/>
  <c r="T108" i="37"/>
  <c r="R108" i="37"/>
  <c r="P108" i="37"/>
  <c r="BI101" i="37"/>
  <c r="BH101" i="37"/>
  <c r="BG101" i="37"/>
  <c r="BF101" i="37"/>
  <c r="T101" i="37"/>
  <c r="R101" i="37"/>
  <c r="P101" i="37"/>
  <c r="BI98" i="37"/>
  <c r="BH98" i="37"/>
  <c r="BG98" i="37"/>
  <c r="BF98" i="37"/>
  <c r="T98" i="37"/>
  <c r="R98" i="37"/>
  <c r="P98" i="37"/>
  <c r="BI95" i="37"/>
  <c r="BH95" i="37"/>
  <c r="BG95" i="37"/>
  <c r="BF95" i="37"/>
  <c r="T95" i="37"/>
  <c r="R95" i="37"/>
  <c r="P95" i="37"/>
  <c r="BI92" i="37"/>
  <c r="BH92" i="37"/>
  <c r="BG92" i="37"/>
  <c r="BF92" i="37"/>
  <c r="T92" i="37"/>
  <c r="R92" i="37"/>
  <c r="P92" i="37"/>
  <c r="BI89" i="37"/>
  <c r="BH89" i="37"/>
  <c r="BG89" i="37"/>
  <c r="BF89" i="37"/>
  <c r="T89" i="37"/>
  <c r="R89" i="37"/>
  <c r="P89" i="37"/>
  <c r="J82" i="37"/>
  <c r="F82" i="37"/>
  <c r="F80" i="37"/>
  <c r="E78" i="37"/>
  <c r="J54" i="37"/>
  <c r="F54" i="37"/>
  <c r="F52" i="37"/>
  <c r="E50" i="37"/>
  <c r="J24" i="37"/>
  <c r="E24" i="37"/>
  <c r="J83" i="37"/>
  <c r="J23" i="37"/>
  <c r="J18" i="37"/>
  <c r="E18" i="37"/>
  <c r="F55" i="37" s="1"/>
  <c r="J17" i="37"/>
  <c r="J12" i="37"/>
  <c r="J80" i="37"/>
  <c r="E7" i="37"/>
  <c r="E76" i="37" s="1"/>
  <c r="J37" i="36"/>
  <c r="J36" i="36"/>
  <c r="AY99" i="1" s="1"/>
  <c r="J35" i="36"/>
  <c r="AX99" i="1"/>
  <c r="BI390" i="36"/>
  <c r="BH390" i="36"/>
  <c r="BG390" i="36"/>
  <c r="BF390" i="36"/>
  <c r="T390" i="36"/>
  <c r="T389" i="36" s="1"/>
  <c r="R390" i="36"/>
  <c r="R389" i="36"/>
  <c r="P390" i="36"/>
  <c r="P389" i="36"/>
  <c r="BI387" i="36"/>
  <c r="BH387" i="36"/>
  <c r="BG387" i="36"/>
  <c r="BF387" i="36"/>
  <c r="T387" i="36"/>
  <c r="R387" i="36"/>
  <c r="P387" i="36"/>
  <c r="BI383" i="36"/>
  <c r="BH383" i="36"/>
  <c r="BG383" i="36"/>
  <c r="BF383" i="36"/>
  <c r="T383" i="36"/>
  <c r="R383" i="36"/>
  <c r="P383" i="36"/>
  <c r="BI379" i="36"/>
  <c r="BH379" i="36"/>
  <c r="BG379" i="36"/>
  <c r="BF379" i="36"/>
  <c r="T379" i="36"/>
  <c r="R379" i="36"/>
  <c r="P379" i="36"/>
  <c r="BI375" i="36"/>
  <c r="BH375" i="36"/>
  <c r="BG375" i="36"/>
  <c r="BF375" i="36"/>
  <c r="T375" i="36"/>
  <c r="R375" i="36"/>
  <c r="P375" i="36"/>
  <c r="BI371" i="36"/>
  <c r="BH371" i="36"/>
  <c r="BG371" i="36"/>
  <c r="BF371" i="36"/>
  <c r="T371" i="36"/>
  <c r="R371" i="36"/>
  <c r="P371" i="36"/>
  <c r="BI367" i="36"/>
  <c r="BH367" i="36"/>
  <c r="BG367" i="36"/>
  <c r="BF367" i="36"/>
  <c r="T367" i="36"/>
  <c r="R367" i="36"/>
  <c r="P367" i="36"/>
  <c r="BI362" i="36"/>
  <c r="BH362" i="36"/>
  <c r="BG362" i="36"/>
  <c r="BF362" i="36"/>
  <c r="T362" i="36"/>
  <c r="R362" i="36"/>
  <c r="P362" i="36"/>
  <c r="BI358" i="36"/>
  <c r="BH358" i="36"/>
  <c r="BG358" i="36"/>
  <c r="BF358" i="36"/>
  <c r="T358" i="36"/>
  <c r="R358" i="36"/>
  <c r="P358" i="36"/>
  <c r="BI354" i="36"/>
  <c r="BH354" i="36"/>
  <c r="BG354" i="36"/>
  <c r="BF354" i="36"/>
  <c r="T354" i="36"/>
  <c r="T353" i="36"/>
  <c r="R354" i="36"/>
  <c r="R353" i="36"/>
  <c r="P354" i="36"/>
  <c r="P353" i="36"/>
  <c r="BI348" i="36"/>
  <c r="BH348" i="36"/>
  <c r="BG348" i="36"/>
  <c r="BF348" i="36"/>
  <c r="T348" i="36"/>
  <c r="R348" i="36"/>
  <c r="P348" i="36"/>
  <c r="BI343" i="36"/>
  <c r="BH343" i="36"/>
  <c r="BG343" i="36"/>
  <c r="BF343" i="36"/>
  <c r="T343" i="36"/>
  <c r="R343" i="36"/>
  <c r="P343" i="36"/>
  <c r="BI337" i="36"/>
  <c r="BH337" i="36"/>
  <c r="BG337" i="36"/>
  <c r="BF337" i="36"/>
  <c r="T337" i="36"/>
  <c r="R337" i="36"/>
  <c r="P337" i="36"/>
  <c r="BI333" i="36"/>
  <c r="BH333" i="36"/>
  <c r="BG333" i="36"/>
  <c r="BF333" i="36"/>
  <c r="T333" i="36"/>
  <c r="R333" i="36"/>
  <c r="P333" i="36"/>
  <c r="BI329" i="36"/>
  <c r="BH329" i="36"/>
  <c r="BG329" i="36"/>
  <c r="BF329" i="36"/>
  <c r="T329" i="36"/>
  <c r="R329" i="36"/>
  <c r="P329" i="36"/>
  <c r="BI323" i="36"/>
  <c r="BH323" i="36"/>
  <c r="BG323" i="36"/>
  <c r="BF323" i="36"/>
  <c r="T323" i="36"/>
  <c r="R323" i="36"/>
  <c r="P323" i="36"/>
  <c r="BI313" i="36"/>
  <c r="BH313" i="36"/>
  <c r="BG313" i="36"/>
  <c r="BF313" i="36"/>
  <c r="T313" i="36"/>
  <c r="R313" i="36"/>
  <c r="P313" i="36"/>
  <c r="BI303" i="36"/>
  <c r="BH303" i="36"/>
  <c r="BG303" i="36"/>
  <c r="BF303" i="36"/>
  <c r="T303" i="36"/>
  <c r="R303" i="36"/>
  <c r="P303" i="36"/>
  <c r="BI293" i="36"/>
  <c r="BH293" i="36"/>
  <c r="BG293" i="36"/>
  <c r="BF293" i="36"/>
  <c r="T293" i="36"/>
  <c r="R293" i="36"/>
  <c r="P293" i="36"/>
  <c r="BI283" i="36"/>
  <c r="BH283" i="36"/>
  <c r="BG283" i="36"/>
  <c r="BF283" i="36"/>
  <c r="T283" i="36"/>
  <c r="R283" i="36"/>
  <c r="P283" i="36"/>
  <c r="BI277" i="36"/>
  <c r="BH277" i="36"/>
  <c r="BG277" i="36"/>
  <c r="BF277" i="36"/>
  <c r="T277" i="36"/>
  <c r="R277" i="36"/>
  <c r="P277" i="36"/>
  <c r="BI273" i="36"/>
  <c r="BH273" i="36"/>
  <c r="BG273" i="36"/>
  <c r="BF273" i="36"/>
  <c r="T273" i="36"/>
  <c r="R273" i="36"/>
  <c r="P273" i="36"/>
  <c r="BI269" i="36"/>
  <c r="BH269" i="36"/>
  <c r="BG269" i="36"/>
  <c r="BF269" i="36"/>
  <c r="T269" i="36"/>
  <c r="R269" i="36"/>
  <c r="P269" i="36"/>
  <c r="BI262" i="36"/>
  <c r="BH262" i="36"/>
  <c r="BG262" i="36"/>
  <c r="BF262" i="36"/>
  <c r="T262" i="36"/>
  <c r="R262" i="36"/>
  <c r="P262" i="36"/>
  <c r="BI255" i="36"/>
  <c r="BH255" i="36"/>
  <c r="BG255" i="36"/>
  <c r="BF255" i="36"/>
  <c r="T255" i="36"/>
  <c r="R255" i="36"/>
  <c r="P255" i="36"/>
  <c r="BI247" i="36"/>
  <c r="BH247" i="36"/>
  <c r="BG247" i="36"/>
  <c r="BF247" i="36"/>
  <c r="T247" i="36"/>
  <c r="R247" i="36"/>
  <c r="P247" i="36"/>
  <c r="BI239" i="36"/>
  <c r="BH239" i="36"/>
  <c r="BG239" i="36"/>
  <c r="BF239" i="36"/>
  <c r="T239" i="36"/>
  <c r="R239" i="36"/>
  <c r="P239" i="36"/>
  <c r="BI231" i="36"/>
  <c r="BH231" i="36"/>
  <c r="BG231" i="36"/>
  <c r="BF231" i="36"/>
  <c r="T231" i="36"/>
  <c r="R231" i="36"/>
  <c r="P231" i="36"/>
  <c r="BI223" i="36"/>
  <c r="BH223" i="36"/>
  <c r="BG223" i="36"/>
  <c r="BF223" i="36"/>
  <c r="T223" i="36"/>
  <c r="R223" i="36"/>
  <c r="P223" i="36"/>
  <c r="BI219" i="36"/>
  <c r="BH219" i="36"/>
  <c r="BG219" i="36"/>
  <c r="BF219" i="36"/>
  <c r="T219" i="36"/>
  <c r="R219" i="36"/>
  <c r="P219" i="36"/>
  <c r="BI215" i="36"/>
  <c r="BH215" i="36"/>
  <c r="BG215" i="36"/>
  <c r="BF215" i="36"/>
  <c r="T215" i="36"/>
  <c r="R215" i="36"/>
  <c r="P215" i="36"/>
  <c r="BI211" i="36"/>
  <c r="BH211" i="36"/>
  <c r="BG211" i="36"/>
  <c r="BF211" i="36"/>
  <c r="T211" i="36"/>
  <c r="R211" i="36"/>
  <c r="P211" i="36"/>
  <c r="BI206" i="36"/>
  <c r="BH206" i="36"/>
  <c r="BG206" i="36"/>
  <c r="BF206" i="36"/>
  <c r="T206" i="36"/>
  <c r="R206" i="36"/>
  <c r="P206" i="36"/>
  <c r="BI203" i="36"/>
  <c r="BH203" i="36"/>
  <c r="BG203" i="36"/>
  <c r="BF203" i="36"/>
  <c r="T203" i="36"/>
  <c r="R203" i="36"/>
  <c r="P203" i="36"/>
  <c r="BI200" i="36"/>
  <c r="BH200" i="36"/>
  <c r="BG200" i="36"/>
  <c r="BF200" i="36"/>
  <c r="T200" i="36"/>
  <c r="R200" i="36"/>
  <c r="P200" i="36"/>
  <c r="BI197" i="36"/>
  <c r="BH197" i="36"/>
  <c r="BG197" i="36"/>
  <c r="BF197" i="36"/>
  <c r="T197" i="36"/>
  <c r="R197" i="36"/>
  <c r="P197" i="36"/>
  <c r="BI194" i="36"/>
  <c r="BH194" i="36"/>
  <c r="BG194" i="36"/>
  <c r="BF194" i="36"/>
  <c r="T194" i="36"/>
  <c r="R194" i="36"/>
  <c r="P194" i="36"/>
  <c r="BI191" i="36"/>
  <c r="BH191" i="36"/>
  <c r="BG191" i="36"/>
  <c r="BF191" i="36"/>
  <c r="T191" i="36"/>
  <c r="R191" i="36"/>
  <c r="P191" i="36"/>
  <c r="BI188" i="36"/>
  <c r="BH188" i="36"/>
  <c r="BG188" i="36"/>
  <c r="BF188" i="36"/>
  <c r="T188" i="36"/>
  <c r="R188" i="36"/>
  <c r="P188" i="36"/>
  <c r="BI179" i="36"/>
  <c r="BH179" i="36"/>
  <c r="BG179" i="36"/>
  <c r="BF179" i="36"/>
  <c r="T179" i="36"/>
  <c r="R179" i="36"/>
  <c r="P179" i="36"/>
  <c r="BI170" i="36"/>
  <c r="BH170" i="36"/>
  <c r="BG170" i="36"/>
  <c r="BF170" i="36"/>
  <c r="T170" i="36"/>
  <c r="R170" i="36"/>
  <c r="P170" i="36"/>
  <c r="BI167" i="36"/>
  <c r="BH167" i="36"/>
  <c r="BG167" i="36"/>
  <c r="BF167" i="36"/>
  <c r="T167" i="36"/>
  <c r="R167" i="36"/>
  <c r="P167" i="36"/>
  <c r="BI163" i="36"/>
  <c r="BH163" i="36"/>
  <c r="BG163" i="36"/>
  <c r="BF163" i="36"/>
  <c r="T163" i="36"/>
  <c r="R163" i="36"/>
  <c r="P163" i="36"/>
  <c r="BI158" i="36"/>
  <c r="BH158" i="36"/>
  <c r="BG158" i="36"/>
  <c r="BF158" i="36"/>
  <c r="T158" i="36"/>
  <c r="R158" i="36"/>
  <c r="P158" i="36"/>
  <c r="BI152" i="36"/>
  <c r="BH152" i="36"/>
  <c r="BG152" i="36"/>
  <c r="BF152" i="36"/>
  <c r="T152" i="36"/>
  <c r="R152" i="36"/>
  <c r="P152" i="36"/>
  <c r="BI140" i="36"/>
  <c r="BH140" i="36"/>
  <c r="BG140" i="36"/>
  <c r="BF140" i="36"/>
  <c r="T140" i="36"/>
  <c r="R140" i="36"/>
  <c r="P140" i="36"/>
  <c r="BI127" i="36"/>
  <c r="BH127" i="36"/>
  <c r="BG127" i="36"/>
  <c r="BF127" i="36"/>
  <c r="T127" i="36"/>
  <c r="R127" i="36"/>
  <c r="P127" i="36"/>
  <c r="BI114" i="36"/>
  <c r="BH114" i="36"/>
  <c r="BG114" i="36"/>
  <c r="BF114" i="36"/>
  <c r="T114" i="36"/>
  <c r="R114" i="36"/>
  <c r="P114" i="36"/>
  <c r="BI100" i="36"/>
  <c r="BH100" i="36"/>
  <c r="BG100" i="36"/>
  <c r="BF100" i="36"/>
  <c r="T100" i="36"/>
  <c r="R100" i="36"/>
  <c r="P100" i="36"/>
  <c r="BI95" i="36"/>
  <c r="BH95" i="36"/>
  <c r="BG95" i="36"/>
  <c r="BF95" i="36"/>
  <c r="T95" i="36"/>
  <c r="R95" i="36"/>
  <c r="P95" i="36"/>
  <c r="BI88" i="36"/>
  <c r="BH88" i="36"/>
  <c r="BG88" i="36"/>
  <c r="BF88" i="36"/>
  <c r="T88" i="36"/>
  <c r="R88" i="36"/>
  <c r="P88" i="36"/>
  <c r="J81" i="36"/>
  <c r="F81" i="36"/>
  <c r="F79" i="36"/>
  <c r="E77" i="36"/>
  <c r="J54" i="36"/>
  <c r="F54" i="36"/>
  <c r="F52" i="36"/>
  <c r="E50" i="36"/>
  <c r="J24" i="36"/>
  <c r="E24" i="36"/>
  <c r="J55" i="36" s="1"/>
  <c r="J23" i="36"/>
  <c r="J18" i="36"/>
  <c r="E18" i="36"/>
  <c r="F55" i="36"/>
  <c r="J17" i="36"/>
  <c r="J12" i="36"/>
  <c r="J52" i="36"/>
  <c r="E7" i="36"/>
  <c r="E75" i="36" s="1"/>
  <c r="J37" i="35"/>
  <c r="J36" i="35"/>
  <c r="AY98" i="1"/>
  <c r="J35" i="35"/>
  <c r="AX98" i="1"/>
  <c r="BI267" i="35"/>
  <c r="BH267" i="35"/>
  <c r="BG267" i="35"/>
  <c r="BF267" i="35"/>
  <c r="T267" i="35"/>
  <c r="T266" i="35"/>
  <c r="R267" i="35"/>
  <c r="R266" i="35"/>
  <c r="P267" i="35"/>
  <c r="P266" i="35" s="1"/>
  <c r="BI264" i="35"/>
  <c r="BH264" i="35"/>
  <c r="BG264" i="35"/>
  <c r="BF264" i="35"/>
  <c r="T264" i="35"/>
  <c r="R264" i="35"/>
  <c r="P264" i="35"/>
  <c r="BI260" i="35"/>
  <c r="BH260" i="35"/>
  <c r="BG260" i="35"/>
  <c r="BF260" i="35"/>
  <c r="T260" i="35"/>
  <c r="R260" i="35"/>
  <c r="P260" i="35"/>
  <c r="BI257" i="35"/>
  <c r="BH257" i="35"/>
  <c r="BG257" i="35"/>
  <c r="BF257" i="35"/>
  <c r="T257" i="35"/>
  <c r="R257" i="35"/>
  <c r="P257" i="35"/>
  <c r="BI255" i="35"/>
  <c r="BH255" i="35"/>
  <c r="BG255" i="35"/>
  <c r="BF255" i="35"/>
  <c r="T255" i="35"/>
  <c r="R255" i="35"/>
  <c r="P255" i="35"/>
  <c r="BI251" i="35"/>
  <c r="BH251" i="35"/>
  <c r="BG251" i="35"/>
  <c r="BF251" i="35"/>
  <c r="T251" i="35"/>
  <c r="T250" i="35" s="1"/>
  <c r="R251" i="35"/>
  <c r="R250" i="35"/>
  <c r="P251" i="35"/>
  <c r="P250" i="35"/>
  <c r="BI246" i="35"/>
  <c r="BH246" i="35"/>
  <c r="BG246" i="35"/>
  <c r="BF246" i="35"/>
  <c r="T246" i="35"/>
  <c r="R246" i="35"/>
  <c r="P246" i="35"/>
  <c r="BI243" i="35"/>
  <c r="BH243" i="35"/>
  <c r="BG243" i="35"/>
  <c r="BF243" i="35"/>
  <c r="T243" i="35"/>
  <c r="R243" i="35"/>
  <c r="P243" i="35"/>
  <c r="BI240" i="35"/>
  <c r="BH240" i="35"/>
  <c r="BG240" i="35"/>
  <c r="BF240" i="35"/>
  <c r="T240" i="35"/>
  <c r="R240" i="35"/>
  <c r="P240" i="35"/>
  <c r="BI237" i="35"/>
  <c r="BH237" i="35"/>
  <c r="BG237" i="35"/>
  <c r="BF237" i="35"/>
  <c r="T237" i="35"/>
  <c r="R237" i="35"/>
  <c r="P237" i="35"/>
  <c r="BI234" i="35"/>
  <c r="BH234" i="35"/>
  <c r="BG234" i="35"/>
  <c r="BF234" i="35"/>
  <c r="T234" i="35"/>
  <c r="R234" i="35"/>
  <c r="P234" i="35"/>
  <c r="BI230" i="35"/>
  <c r="BH230" i="35"/>
  <c r="BG230" i="35"/>
  <c r="BF230" i="35"/>
  <c r="T230" i="35"/>
  <c r="R230" i="35"/>
  <c r="P230" i="35"/>
  <c r="BI227" i="35"/>
  <c r="BH227" i="35"/>
  <c r="BG227" i="35"/>
  <c r="BF227" i="35"/>
  <c r="T227" i="35"/>
  <c r="R227" i="35"/>
  <c r="P227" i="35"/>
  <c r="BI223" i="35"/>
  <c r="BH223" i="35"/>
  <c r="BG223" i="35"/>
  <c r="BF223" i="35"/>
  <c r="T223" i="35"/>
  <c r="R223" i="35"/>
  <c r="P223" i="35"/>
  <c r="BI220" i="35"/>
  <c r="BH220" i="35"/>
  <c r="BG220" i="35"/>
  <c r="BF220" i="35"/>
  <c r="T220" i="35"/>
  <c r="R220" i="35"/>
  <c r="P220" i="35"/>
  <c r="BI216" i="35"/>
  <c r="BH216" i="35"/>
  <c r="BG216" i="35"/>
  <c r="BF216" i="35"/>
  <c r="T216" i="35"/>
  <c r="R216" i="35"/>
  <c r="P216" i="35"/>
  <c r="BI213" i="35"/>
  <c r="BH213" i="35"/>
  <c r="BG213" i="35"/>
  <c r="BF213" i="35"/>
  <c r="T213" i="35"/>
  <c r="R213" i="35"/>
  <c r="P213" i="35"/>
  <c r="BI209" i="35"/>
  <c r="BH209" i="35"/>
  <c r="BG209" i="35"/>
  <c r="BF209" i="35"/>
  <c r="T209" i="35"/>
  <c r="R209" i="35"/>
  <c r="P209" i="35"/>
  <c r="BI206" i="35"/>
  <c r="BH206" i="35"/>
  <c r="BG206" i="35"/>
  <c r="BF206" i="35"/>
  <c r="T206" i="35"/>
  <c r="R206" i="35"/>
  <c r="P206" i="35"/>
  <c r="BI203" i="35"/>
  <c r="BH203" i="35"/>
  <c r="BG203" i="35"/>
  <c r="BF203" i="35"/>
  <c r="T203" i="35"/>
  <c r="R203" i="35"/>
  <c r="P203" i="35"/>
  <c r="BI198" i="35"/>
  <c r="BH198" i="35"/>
  <c r="BG198" i="35"/>
  <c r="BF198" i="35"/>
  <c r="T198" i="35"/>
  <c r="R198" i="35"/>
  <c r="P198" i="35"/>
  <c r="BI193" i="35"/>
  <c r="BH193" i="35"/>
  <c r="BG193" i="35"/>
  <c r="BF193" i="35"/>
  <c r="T193" i="35"/>
  <c r="R193" i="35"/>
  <c r="P193" i="35"/>
  <c r="BI188" i="35"/>
  <c r="BH188" i="35"/>
  <c r="BG188" i="35"/>
  <c r="BF188" i="35"/>
  <c r="T188" i="35"/>
  <c r="R188" i="35"/>
  <c r="P188" i="35"/>
  <c r="BI183" i="35"/>
  <c r="BH183" i="35"/>
  <c r="BG183" i="35"/>
  <c r="BF183" i="35"/>
  <c r="T183" i="35"/>
  <c r="R183" i="35"/>
  <c r="P183" i="35"/>
  <c r="BI179" i="35"/>
  <c r="BH179" i="35"/>
  <c r="BG179" i="35"/>
  <c r="BF179" i="35"/>
  <c r="T179" i="35"/>
  <c r="R179" i="35"/>
  <c r="P179" i="35"/>
  <c r="BI176" i="35"/>
  <c r="BH176" i="35"/>
  <c r="BG176" i="35"/>
  <c r="BF176" i="35"/>
  <c r="T176" i="35"/>
  <c r="R176" i="35"/>
  <c r="P176" i="35"/>
  <c r="BI170" i="35"/>
  <c r="BH170" i="35"/>
  <c r="BG170" i="35"/>
  <c r="BF170" i="35"/>
  <c r="T170" i="35"/>
  <c r="T169" i="35" s="1"/>
  <c r="R170" i="35"/>
  <c r="R169" i="35" s="1"/>
  <c r="P170" i="35"/>
  <c r="P169" i="35"/>
  <c r="BI164" i="35"/>
  <c r="BH164" i="35"/>
  <c r="BG164" i="35"/>
  <c r="BF164" i="35"/>
  <c r="T164" i="35"/>
  <c r="R164" i="35"/>
  <c r="P164" i="35"/>
  <c r="BI160" i="35"/>
  <c r="BH160" i="35"/>
  <c r="BG160" i="35"/>
  <c r="BF160" i="35"/>
  <c r="T160" i="35"/>
  <c r="T159" i="35" s="1"/>
  <c r="R160" i="35"/>
  <c r="R159" i="35" s="1"/>
  <c r="P160" i="35"/>
  <c r="P159" i="35" s="1"/>
  <c r="BI156" i="35"/>
  <c r="BH156" i="35"/>
  <c r="BG156" i="35"/>
  <c r="BF156" i="35"/>
  <c r="T156" i="35"/>
  <c r="T155" i="35"/>
  <c r="R156" i="35"/>
  <c r="R155" i="35" s="1"/>
  <c r="P156" i="35"/>
  <c r="P155" i="35"/>
  <c r="BI151" i="35"/>
  <c r="BH151" i="35"/>
  <c r="BG151" i="35"/>
  <c r="BF151" i="35"/>
  <c r="T151" i="35"/>
  <c r="R151" i="35"/>
  <c r="P151" i="35"/>
  <c r="BI147" i="35"/>
  <c r="BH147" i="35"/>
  <c r="BG147" i="35"/>
  <c r="BF147" i="35"/>
  <c r="T147" i="35"/>
  <c r="R147" i="35"/>
  <c r="P147" i="35"/>
  <c r="BI144" i="35"/>
  <c r="BH144" i="35"/>
  <c r="BG144" i="35"/>
  <c r="BF144" i="35"/>
  <c r="T144" i="35"/>
  <c r="R144" i="35"/>
  <c r="P144" i="35"/>
  <c r="BI138" i="35"/>
  <c r="BH138" i="35"/>
  <c r="BG138" i="35"/>
  <c r="BF138" i="35"/>
  <c r="T138" i="35"/>
  <c r="R138" i="35"/>
  <c r="P138" i="35"/>
  <c r="BI133" i="35"/>
  <c r="BH133" i="35"/>
  <c r="BG133" i="35"/>
  <c r="BF133" i="35"/>
  <c r="T133" i="35"/>
  <c r="R133" i="35"/>
  <c r="P133" i="35"/>
  <c r="BI127" i="35"/>
  <c r="BH127" i="35"/>
  <c r="BG127" i="35"/>
  <c r="BF127" i="35"/>
  <c r="T127" i="35"/>
  <c r="R127" i="35"/>
  <c r="P127" i="35"/>
  <c r="BI122" i="35"/>
  <c r="BH122" i="35"/>
  <c r="BG122" i="35"/>
  <c r="BF122" i="35"/>
  <c r="T122" i="35"/>
  <c r="R122" i="35"/>
  <c r="P122" i="35"/>
  <c r="BI113" i="35"/>
  <c r="BH113" i="35"/>
  <c r="BG113" i="35"/>
  <c r="BF113" i="35"/>
  <c r="T113" i="35"/>
  <c r="R113" i="35"/>
  <c r="P113" i="35"/>
  <c r="BI110" i="35"/>
  <c r="BH110" i="35"/>
  <c r="BG110" i="35"/>
  <c r="BF110" i="35"/>
  <c r="T110" i="35"/>
  <c r="R110" i="35"/>
  <c r="P110" i="35"/>
  <c r="BI107" i="35"/>
  <c r="BH107" i="35"/>
  <c r="BG107" i="35"/>
  <c r="BF107" i="35"/>
  <c r="T107" i="35"/>
  <c r="R107" i="35"/>
  <c r="P107" i="35"/>
  <c r="BI102" i="35"/>
  <c r="BH102" i="35"/>
  <c r="BG102" i="35"/>
  <c r="BF102" i="35"/>
  <c r="T102" i="35"/>
  <c r="R102" i="35"/>
  <c r="P102" i="35"/>
  <c r="BI98" i="35"/>
  <c r="BH98" i="35"/>
  <c r="BG98" i="35"/>
  <c r="BF98" i="35"/>
  <c r="T98" i="35"/>
  <c r="R98" i="35"/>
  <c r="P98" i="35"/>
  <c r="BI91" i="35"/>
  <c r="BH91" i="35"/>
  <c r="BG91" i="35"/>
  <c r="BF91" i="35"/>
  <c r="T91" i="35"/>
  <c r="R91" i="35"/>
  <c r="P91" i="35"/>
  <c r="J84" i="35"/>
  <c r="F84" i="35"/>
  <c r="F82" i="35"/>
  <c r="E80" i="35"/>
  <c r="J54" i="35"/>
  <c r="F54" i="35"/>
  <c r="F52" i="35"/>
  <c r="E50" i="35"/>
  <c r="J24" i="35"/>
  <c r="E24" i="35"/>
  <c r="J85" i="35" s="1"/>
  <c r="J23" i="35"/>
  <c r="J18" i="35"/>
  <c r="E18" i="35"/>
  <c r="F55" i="35" s="1"/>
  <c r="J17" i="35"/>
  <c r="J12" i="35"/>
  <c r="J82" i="35"/>
  <c r="E7" i="35"/>
  <c r="E48" i="35"/>
  <c r="J39" i="34"/>
  <c r="J38" i="34"/>
  <c r="AY97" i="1"/>
  <c r="J37" i="34"/>
  <c r="AX97" i="1"/>
  <c r="BI102" i="34"/>
  <c r="BH102" i="34"/>
  <c r="BG102" i="34"/>
  <c r="BF102" i="34"/>
  <c r="T102" i="34"/>
  <c r="R102" i="34"/>
  <c r="P102" i="34"/>
  <c r="BI100" i="34"/>
  <c r="BH100" i="34"/>
  <c r="BG100" i="34"/>
  <c r="BF100" i="34"/>
  <c r="T100" i="34"/>
  <c r="R100" i="34"/>
  <c r="P100" i="34"/>
  <c r="BI97" i="34"/>
  <c r="BH97" i="34"/>
  <c r="BG97" i="34"/>
  <c r="BF97" i="34"/>
  <c r="T97" i="34"/>
  <c r="R97" i="34"/>
  <c r="P97" i="34"/>
  <c r="BI95" i="34"/>
  <c r="BH95" i="34"/>
  <c r="BG95" i="34"/>
  <c r="BF95" i="34"/>
  <c r="T95" i="34"/>
  <c r="R95" i="34"/>
  <c r="P95" i="34"/>
  <c r="BI93" i="34"/>
  <c r="BH93" i="34"/>
  <c r="BG93" i="34"/>
  <c r="BF93" i="34"/>
  <c r="T93" i="34"/>
  <c r="R93" i="34"/>
  <c r="P93" i="34"/>
  <c r="BI91" i="34"/>
  <c r="BH91" i="34"/>
  <c r="BG91" i="34"/>
  <c r="BF91" i="34"/>
  <c r="T91" i="34"/>
  <c r="R91" i="34"/>
  <c r="P91" i="34"/>
  <c r="J85" i="34"/>
  <c r="J84" i="34"/>
  <c r="F84" i="34"/>
  <c r="F82" i="34"/>
  <c r="E80" i="34"/>
  <c r="J59" i="34"/>
  <c r="J58" i="34"/>
  <c r="F58" i="34"/>
  <c r="F56" i="34"/>
  <c r="E54" i="34"/>
  <c r="J20" i="34"/>
  <c r="E20" i="34"/>
  <c r="F85" i="34"/>
  <c r="J19" i="34"/>
  <c r="J14" i="34"/>
  <c r="J56" i="34" s="1"/>
  <c r="E7" i="34"/>
  <c r="E50" i="34"/>
  <c r="J39" i="33"/>
  <c r="J38" i="33"/>
  <c r="AY96" i="1"/>
  <c r="J37" i="33"/>
  <c r="AX96" i="1"/>
  <c r="BI126" i="33"/>
  <c r="BH126" i="33"/>
  <c r="BG126" i="33"/>
  <c r="BF126" i="33"/>
  <c r="T126" i="33"/>
  <c r="R126" i="33"/>
  <c r="P126" i="33"/>
  <c r="BI124" i="33"/>
  <c r="BH124" i="33"/>
  <c r="BG124" i="33"/>
  <c r="BF124" i="33"/>
  <c r="T124" i="33"/>
  <c r="R124" i="33"/>
  <c r="P124" i="33"/>
  <c r="BI121" i="33"/>
  <c r="BH121" i="33"/>
  <c r="BG121" i="33"/>
  <c r="BF121" i="33"/>
  <c r="T121" i="33"/>
  <c r="R121" i="33"/>
  <c r="P121" i="33"/>
  <c r="BI119" i="33"/>
  <c r="BH119" i="33"/>
  <c r="BG119" i="33"/>
  <c r="BF119" i="33"/>
  <c r="T119" i="33"/>
  <c r="R119" i="33"/>
  <c r="P119" i="33"/>
  <c r="BI117" i="33"/>
  <c r="BH117" i="33"/>
  <c r="BG117" i="33"/>
  <c r="BF117" i="33"/>
  <c r="T117" i="33"/>
  <c r="R117" i="33"/>
  <c r="P117" i="33"/>
  <c r="BI115" i="33"/>
  <c r="BH115" i="33"/>
  <c r="BG115" i="33"/>
  <c r="BF115" i="33"/>
  <c r="T115" i="33"/>
  <c r="R115" i="33"/>
  <c r="P115" i="33"/>
  <c r="BI113" i="33"/>
  <c r="BH113" i="33"/>
  <c r="BG113" i="33"/>
  <c r="BF113" i="33"/>
  <c r="T113" i="33"/>
  <c r="R113" i="33"/>
  <c r="P113" i="33"/>
  <c r="BI111" i="33"/>
  <c r="BH111" i="33"/>
  <c r="BG111" i="33"/>
  <c r="BF111" i="33"/>
  <c r="T111" i="33"/>
  <c r="R111" i="33"/>
  <c r="P111" i="33"/>
  <c r="BI109" i="33"/>
  <c r="BH109" i="33"/>
  <c r="BG109" i="33"/>
  <c r="BF109" i="33"/>
  <c r="T109" i="33"/>
  <c r="R109" i="33"/>
  <c r="P109" i="33"/>
  <c r="BI106" i="33"/>
  <c r="BH106" i="33"/>
  <c r="BG106" i="33"/>
  <c r="BF106" i="33"/>
  <c r="T106" i="33"/>
  <c r="R106" i="33"/>
  <c r="P106" i="33"/>
  <c r="BI104" i="33"/>
  <c r="BH104" i="33"/>
  <c r="BG104" i="33"/>
  <c r="BF104" i="33"/>
  <c r="T104" i="33"/>
  <c r="R104" i="33"/>
  <c r="P104" i="33"/>
  <c r="BI102" i="33"/>
  <c r="BH102" i="33"/>
  <c r="BG102" i="33"/>
  <c r="BF102" i="33"/>
  <c r="T102" i="33"/>
  <c r="R102" i="33"/>
  <c r="P102" i="33"/>
  <c r="BI100" i="33"/>
  <c r="BH100" i="33"/>
  <c r="BG100" i="33"/>
  <c r="BF100" i="33"/>
  <c r="T100" i="33"/>
  <c r="R100" i="33"/>
  <c r="P100" i="33"/>
  <c r="BI98" i="33"/>
  <c r="BH98" i="33"/>
  <c r="BG98" i="33"/>
  <c r="BF98" i="33"/>
  <c r="T98" i="33"/>
  <c r="R98" i="33"/>
  <c r="P98" i="33"/>
  <c r="BI96" i="33"/>
  <c r="BH96" i="33"/>
  <c r="BG96" i="33"/>
  <c r="BF96" i="33"/>
  <c r="T96" i="33"/>
  <c r="R96" i="33"/>
  <c r="P96" i="33"/>
  <c r="BI94" i="33"/>
  <c r="BH94" i="33"/>
  <c r="BG94" i="33"/>
  <c r="BF94" i="33"/>
  <c r="T94" i="33"/>
  <c r="R94" i="33"/>
  <c r="P94" i="33"/>
  <c r="BI92" i="33"/>
  <c r="BH92" i="33"/>
  <c r="BG92" i="33"/>
  <c r="BF92" i="33"/>
  <c r="T92" i="33"/>
  <c r="R92" i="33"/>
  <c r="P92" i="33"/>
  <c r="J86" i="33"/>
  <c r="J85" i="33"/>
  <c r="F85" i="33"/>
  <c r="F83" i="33"/>
  <c r="E81" i="33"/>
  <c r="J59" i="33"/>
  <c r="J58" i="33"/>
  <c r="F58" i="33"/>
  <c r="F56" i="33"/>
  <c r="E54" i="33"/>
  <c r="J20" i="33"/>
  <c r="E20" i="33"/>
  <c r="F59" i="33" s="1"/>
  <c r="J19" i="33"/>
  <c r="J14" i="33"/>
  <c r="J83" i="33"/>
  <c r="E7" i="33"/>
  <c r="E77" i="33"/>
  <c r="J37" i="32"/>
  <c r="J36" i="32"/>
  <c r="AY94" i="1" s="1"/>
  <c r="J35" i="32"/>
  <c r="AX94" i="1" s="1"/>
  <c r="BI151" i="32"/>
  <c r="BH151" i="32"/>
  <c r="BG151" i="32"/>
  <c r="BF151" i="32"/>
  <c r="T151" i="32"/>
  <c r="R151" i="32"/>
  <c r="P151" i="32"/>
  <c r="BI148" i="32"/>
  <c r="BH148" i="32"/>
  <c r="BG148" i="32"/>
  <c r="BF148" i="32"/>
  <c r="T148" i="32"/>
  <c r="R148" i="32"/>
  <c r="P148" i="32"/>
  <c r="BI144" i="32"/>
  <c r="BH144" i="32"/>
  <c r="BG144" i="32"/>
  <c r="BF144" i="32"/>
  <c r="T144" i="32"/>
  <c r="R144" i="32"/>
  <c r="P144" i="32"/>
  <c r="BI141" i="32"/>
  <c r="BH141" i="32"/>
  <c r="BG141" i="32"/>
  <c r="BF141" i="32"/>
  <c r="T141" i="32"/>
  <c r="R141" i="32"/>
  <c r="P141" i="32"/>
  <c r="BI137" i="32"/>
  <c r="BH137" i="32"/>
  <c r="BG137" i="32"/>
  <c r="BF137" i="32"/>
  <c r="T137" i="32"/>
  <c r="R137" i="32"/>
  <c r="P137" i="32"/>
  <c r="BI134" i="32"/>
  <c r="BH134" i="32"/>
  <c r="BG134" i="32"/>
  <c r="BF134" i="32"/>
  <c r="T134" i="32"/>
  <c r="R134" i="32"/>
  <c r="P134" i="32"/>
  <c r="BI129" i="32"/>
  <c r="BH129" i="32"/>
  <c r="BG129" i="32"/>
  <c r="BF129" i="32"/>
  <c r="T129" i="32"/>
  <c r="T128" i="32" s="1"/>
  <c r="R129" i="32"/>
  <c r="R128" i="32"/>
  <c r="P129" i="32"/>
  <c r="P128" i="32" s="1"/>
  <c r="BI125" i="32"/>
  <c r="BH125" i="32"/>
  <c r="BG125" i="32"/>
  <c r="BF125" i="32"/>
  <c r="T125" i="32"/>
  <c r="R125" i="32"/>
  <c r="P125" i="32"/>
  <c r="BI122" i="32"/>
  <c r="BH122" i="32"/>
  <c r="BG122" i="32"/>
  <c r="BF122" i="32"/>
  <c r="T122" i="32"/>
  <c r="R122" i="32"/>
  <c r="P122" i="32"/>
  <c r="BI119" i="32"/>
  <c r="BH119" i="32"/>
  <c r="BG119" i="32"/>
  <c r="BF119" i="32"/>
  <c r="T119" i="32"/>
  <c r="R119" i="32"/>
  <c r="P119" i="32"/>
  <c r="BI115" i="32"/>
  <c r="BH115" i="32"/>
  <c r="BG115" i="32"/>
  <c r="BF115" i="32"/>
  <c r="T115" i="32"/>
  <c r="R115" i="32"/>
  <c r="P115" i="32"/>
  <c r="BI112" i="32"/>
  <c r="BH112" i="32"/>
  <c r="BG112" i="32"/>
  <c r="BF112" i="32"/>
  <c r="T112" i="32"/>
  <c r="R112" i="32"/>
  <c r="P112" i="32"/>
  <c r="BI109" i="32"/>
  <c r="BH109" i="32"/>
  <c r="BG109" i="32"/>
  <c r="BF109" i="32"/>
  <c r="T109" i="32"/>
  <c r="R109" i="32"/>
  <c r="P109" i="32"/>
  <c r="BI104" i="32"/>
  <c r="BH104" i="32"/>
  <c r="BG104" i="32"/>
  <c r="BF104" i="32"/>
  <c r="T104" i="32"/>
  <c r="R104" i="32"/>
  <c r="P104" i="32"/>
  <c r="BI100" i="32"/>
  <c r="BH100" i="32"/>
  <c r="BG100" i="32"/>
  <c r="BF100" i="32"/>
  <c r="T100" i="32"/>
  <c r="R100" i="32"/>
  <c r="P100" i="32"/>
  <c r="BI97" i="32"/>
  <c r="BH97" i="32"/>
  <c r="BG97" i="32"/>
  <c r="BF97" i="32"/>
  <c r="T97" i="32"/>
  <c r="R97" i="32"/>
  <c r="P97" i="32"/>
  <c r="BI93" i="32"/>
  <c r="BH93" i="32"/>
  <c r="BG93" i="32"/>
  <c r="BF93" i="32"/>
  <c r="T93" i="32"/>
  <c r="R93" i="32"/>
  <c r="P93" i="32"/>
  <c r="BI90" i="32"/>
  <c r="BH90" i="32"/>
  <c r="BG90" i="32"/>
  <c r="BF90" i="32"/>
  <c r="T90" i="32"/>
  <c r="R90" i="32"/>
  <c r="P90" i="32"/>
  <c r="BI87" i="32"/>
  <c r="BH87" i="32"/>
  <c r="BG87" i="32"/>
  <c r="BF87" i="32"/>
  <c r="T87" i="32"/>
  <c r="R87" i="32"/>
  <c r="P87" i="32"/>
  <c r="J80" i="32"/>
  <c r="F80" i="32"/>
  <c r="F78" i="32"/>
  <c r="E76" i="32"/>
  <c r="J54" i="32"/>
  <c r="F54" i="32"/>
  <c r="F52" i="32"/>
  <c r="E50" i="32"/>
  <c r="J24" i="32"/>
  <c r="E24" i="32"/>
  <c r="J81" i="32"/>
  <c r="J23" i="32"/>
  <c r="J18" i="32"/>
  <c r="E18" i="32"/>
  <c r="F55" i="32" s="1"/>
  <c r="J17" i="32"/>
  <c r="J12" i="32"/>
  <c r="J78" i="32"/>
  <c r="E7" i="32"/>
  <c r="E74" i="32" s="1"/>
  <c r="T129" i="31"/>
  <c r="J37" i="31"/>
  <c r="J36" i="31"/>
  <c r="AY93" i="1"/>
  <c r="J35" i="31"/>
  <c r="AX93" i="1"/>
  <c r="BI167" i="31"/>
  <c r="BH167" i="31"/>
  <c r="BG167" i="31"/>
  <c r="BF167" i="31"/>
  <c r="T167" i="31"/>
  <c r="T166" i="31"/>
  <c r="R167" i="31"/>
  <c r="R166" i="31" s="1"/>
  <c r="P167" i="31"/>
  <c r="P166" i="31"/>
  <c r="BI162" i="31"/>
  <c r="BH162" i="31"/>
  <c r="BG162" i="31"/>
  <c r="BF162" i="31"/>
  <c r="T162" i="31"/>
  <c r="R162" i="31"/>
  <c r="P162" i="31"/>
  <c r="BI158" i="31"/>
  <c r="BH158" i="31"/>
  <c r="BG158" i="31"/>
  <c r="BF158" i="31"/>
  <c r="T158" i="31"/>
  <c r="R158" i="31"/>
  <c r="P158" i="31"/>
  <c r="BI152" i="31"/>
  <c r="BH152" i="31"/>
  <c r="BG152" i="31"/>
  <c r="BF152" i="31"/>
  <c r="T152" i="31"/>
  <c r="R152" i="31"/>
  <c r="P152" i="31"/>
  <c r="BI146" i="31"/>
  <c r="BH146" i="31"/>
  <c r="BG146" i="31"/>
  <c r="BF146" i="31"/>
  <c r="T146" i="31"/>
  <c r="R146" i="31"/>
  <c r="P146" i="31"/>
  <c r="BI137" i="31"/>
  <c r="BH137" i="31"/>
  <c r="BG137" i="31"/>
  <c r="BF137" i="31"/>
  <c r="T137" i="31"/>
  <c r="R137" i="31"/>
  <c r="P137" i="31"/>
  <c r="BI130" i="31"/>
  <c r="BH130" i="31"/>
  <c r="BG130" i="31"/>
  <c r="BF130" i="31"/>
  <c r="T130" i="31"/>
  <c r="R130" i="31"/>
  <c r="R129" i="31" s="1"/>
  <c r="P130" i="31"/>
  <c r="P129" i="31" s="1"/>
  <c r="BI122" i="31"/>
  <c r="BH122" i="31"/>
  <c r="BG122" i="31"/>
  <c r="BF122" i="31"/>
  <c r="T122" i="31"/>
  <c r="T121" i="31"/>
  <c r="R122" i="31"/>
  <c r="R121" i="31"/>
  <c r="P122" i="31"/>
  <c r="BI113" i="31"/>
  <c r="BH113" i="31"/>
  <c r="BG113" i="31"/>
  <c r="BF113" i="31"/>
  <c r="T113" i="31"/>
  <c r="R113" i="31"/>
  <c r="P113" i="31"/>
  <c r="BI105" i="31"/>
  <c r="BH105" i="31"/>
  <c r="BG105" i="31"/>
  <c r="BF105" i="31"/>
  <c r="T105" i="31"/>
  <c r="R105" i="31"/>
  <c r="P105" i="31"/>
  <c r="BI98" i="31"/>
  <c r="BH98" i="31"/>
  <c r="BG98" i="31"/>
  <c r="BF98" i="31"/>
  <c r="T98" i="31"/>
  <c r="R98" i="31"/>
  <c r="P98" i="31"/>
  <c r="BI92" i="31"/>
  <c r="BH92" i="31"/>
  <c r="BG92" i="31"/>
  <c r="BF92" i="31"/>
  <c r="T92" i="31"/>
  <c r="R92" i="31"/>
  <c r="P92" i="31"/>
  <c r="BI88" i="31"/>
  <c r="BH88" i="31"/>
  <c r="BG88" i="31"/>
  <c r="BF88" i="31"/>
  <c r="T88" i="31"/>
  <c r="R88" i="31"/>
  <c r="P88" i="31"/>
  <c r="J81" i="31"/>
  <c r="F81" i="31"/>
  <c r="F79" i="31"/>
  <c r="E77" i="31"/>
  <c r="J54" i="31"/>
  <c r="F54" i="31"/>
  <c r="F52" i="31"/>
  <c r="E50" i="31"/>
  <c r="J24" i="31"/>
  <c r="E24" i="31"/>
  <c r="J82" i="31"/>
  <c r="J23" i="31"/>
  <c r="J18" i="31"/>
  <c r="E18" i="31"/>
  <c r="F55" i="31" s="1"/>
  <c r="J17" i="31"/>
  <c r="J12" i="31"/>
  <c r="J52" i="31"/>
  <c r="E7" i="31"/>
  <c r="E48" i="31"/>
  <c r="J37" i="30"/>
  <c r="J36" i="30"/>
  <c r="AY92" i="1" s="1"/>
  <c r="J35" i="30"/>
  <c r="AX92" i="1"/>
  <c r="BI226" i="30"/>
  <c r="BH226" i="30"/>
  <c r="BG226" i="30"/>
  <c r="BF226" i="30"/>
  <c r="T226" i="30"/>
  <c r="R226" i="30"/>
  <c r="P226" i="30"/>
  <c r="BI223" i="30"/>
  <c r="BH223" i="30"/>
  <c r="BG223" i="30"/>
  <c r="BF223" i="30"/>
  <c r="T223" i="30"/>
  <c r="R223" i="30"/>
  <c r="P223" i="30"/>
  <c r="BI220" i="30"/>
  <c r="BH220" i="30"/>
  <c r="BG220" i="30"/>
  <c r="BF220" i="30"/>
  <c r="T220" i="30"/>
  <c r="R220" i="30"/>
  <c r="P220" i="30"/>
  <c r="BI217" i="30"/>
  <c r="BH217" i="30"/>
  <c r="BG217" i="30"/>
  <c r="BF217" i="30"/>
  <c r="T217" i="30"/>
  <c r="R217" i="30"/>
  <c r="P217" i="30"/>
  <c r="BI214" i="30"/>
  <c r="BH214" i="30"/>
  <c r="BG214" i="30"/>
  <c r="BF214" i="30"/>
  <c r="T214" i="30"/>
  <c r="R214" i="30"/>
  <c r="P214" i="30"/>
  <c r="BI211" i="30"/>
  <c r="BH211" i="30"/>
  <c r="BG211" i="30"/>
  <c r="BF211" i="30"/>
  <c r="T211" i="30"/>
  <c r="R211" i="30"/>
  <c r="P211" i="30"/>
  <c r="BI209" i="30"/>
  <c r="BH209" i="30"/>
  <c r="BG209" i="30"/>
  <c r="BF209" i="30"/>
  <c r="T209" i="30"/>
  <c r="R209" i="30"/>
  <c r="P209" i="30"/>
  <c r="BI207" i="30"/>
  <c r="BH207" i="30"/>
  <c r="BG207" i="30"/>
  <c r="BF207" i="30"/>
  <c r="T207" i="30"/>
  <c r="R207" i="30"/>
  <c r="P207" i="30"/>
  <c r="BI205" i="30"/>
  <c r="BH205" i="30"/>
  <c r="BG205" i="30"/>
  <c r="BF205" i="30"/>
  <c r="T205" i="30"/>
  <c r="R205" i="30"/>
  <c r="P205" i="30"/>
  <c r="BI203" i="30"/>
  <c r="BH203" i="30"/>
  <c r="BG203" i="30"/>
  <c r="BF203" i="30"/>
  <c r="T203" i="30"/>
  <c r="R203" i="30"/>
  <c r="P203" i="30"/>
  <c r="BI201" i="30"/>
  <c r="BH201" i="30"/>
  <c r="BG201" i="30"/>
  <c r="BF201" i="30"/>
  <c r="T201" i="30"/>
  <c r="R201" i="30"/>
  <c r="P201" i="30"/>
  <c r="BI199" i="30"/>
  <c r="BH199" i="30"/>
  <c r="BG199" i="30"/>
  <c r="BF199" i="30"/>
  <c r="T199" i="30"/>
  <c r="R199" i="30"/>
  <c r="P199" i="30"/>
  <c r="BI197" i="30"/>
  <c r="BH197" i="30"/>
  <c r="BG197" i="30"/>
  <c r="BF197" i="30"/>
  <c r="T197" i="30"/>
  <c r="R197" i="30"/>
  <c r="P197" i="30"/>
  <c r="BI195" i="30"/>
  <c r="BH195" i="30"/>
  <c r="BG195" i="30"/>
  <c r="BF195" i="30"/>
  <c r="T195" i="30"/>
  <c r="R195" i="30"/>
  <c r="P195" i="30"/>
  <c r="BI192" i="30"/>
  <c r="BH192" i="30"/>
  <c r="BG192" i="30"/>
  <c r="BF192" i="30"/>
  <c r="T192" i="30"/>
  <c r="R192" i="30"/>
  <c r="P192" i="30"/>
  <c r="BI190" i="30"/>
  <c r="BH190" i="30"/>
  <c r="BG190" i="30"/>
  <c r="BF190" i="30"/>
  <c r="T190" i="30"/>
  <c r="R190" i="30"/>
  <c r="P190" i="30"/>
  <c r="BI188" i="30"/>
  <c r="BH188" i="30"/>
  <c r="BG188" i="30"/>
  <c r="BF188" i="30"/>
  <c r="T188" i="30"/>
  <c r="R188" i="30"/>
  <c r="P188" i="30"/>
  <c r="BI186" i="30"/>
  <c r="BH186" i="30"/>
  <c r="BG186" i="30"/>
  <c r="BF186" i="30"/>
  <c r="T186" i="30"/>
  <c r="R186" i="30"/>
  <c r="P186" i="30"/>
  <c r="BI183" i="30"/>
  <c r="BH183" i="30"/>
  <c r="BG183" i="30"/>
  <c r="BF183" i="30"/>
  <c r="T183" i="30"/>
  <c r="R183" i="30"/>
  <c r="P183" i="30"/>
  <c r="BI181" i="30"/>
  <c r="BH181" i="30"/>
  <c r="BG181" i="30"/>
  <c r="BF181" i="30"/>
  <c r="T181" i="30"/>
  <c r="R181" i="30"/>
  <c r="P181" i="30"/>
  <c r="BI179" i="30"/>
  <c r="BH179" i="30"/>
  <c r="BG179" i="30"/>
  <c r="BF179" i="30"/>
  <c r="T179" i="30"/>
  <c r="R179" i="30"/>
  <c r="P179" i="30"/>
  <c r="BI177" i="30"/>
  <c r="BH177" i="30"/>
  <c r="BG177" i="30"/>
  <c r="BF177" i="30"/>
  <c r="T177" i="30"/>
  <c r="R177" i="30"/>
  <c r="P177" i="30"/>
  <c r="BI174" i="30"/>
  <c r="BH174" i="30"/>
  <c r="BG174" i="30"/>
  <c r="BF174" i="30"/>
  <c r="T174" i="30"/>
  <c r="R174" i="30"/>
  <c r="P174" i="30"/>
  <c r="BI172" i="30"/>
  <c r="BH172" i="30"/>
  <c r="BG172" i="30"/>
  <c r="BF172" i="30"/>
  <c r="T172" i="30"/>
  <c r="R172" i="30"/>
  <c r="P172" i="30"/>
  <c r="BI170" i="30"/>
  <c r="BH170" i="30"/>
  <c r="BG170" i="30"/>
  <c r="BF170" i="30"/>
  <c r="T170" i="30"/>
  <c r="R170" i="30"/>
  <c r="P170" i="30"/>
  <c r="BI168" i="30"/>
  <c r="BH168" i="30"/>
  <c r="BG168" i="30"/>
  <c r="BF168" i="30"/>
  <c r="T168" i="30"/>
  <c r="R168" i="30"/>
  <c r="P168" i="30"/>
  <c r="BI166" i="30"/>
  <c r="BH166" i="30"/>
  <c r="BG166" i="30"/>
  <c r="BF166" i="30"/>
  <c r="T166" i="30"/>
  <c r="R166" i="30"/>
  <c r="P166" i="30"/>
  <c r="BI164" i="30"/>
  <c r="BH164" i="30"/>
  <c r="BG164" i="30"/>
  <c r="BF164" i="30"/>
  <c r="T164" i="30"/>
  <c r="R164" i="30"/>
  <c r="P164" i="30"/>
  <c r="BI162" i="30"/>
  <c r="BH162" i="30"/>
  <c r="BG162" i="30"/>
  <c r="BF162" i="30"/>
  <c r="T162" i="30"/>
  <c r="R162" i="30"/>
  <c r="P162" i="30"/>
  <c r="BI160" i="30"/>
  <c r="BH160" i="30"/>
  <c r="BG160" i="30"/>
  <c r="BF160" i="30"/>
  <c r="T160" i="30"/>
  <c r="R160" i="30"/>
  <c r="P160" i="30"/>
  <c r="BI158" i="30"/>
  <c r="BH158" i="30"/>
  <c r="BG158" i="30"/>
  <c r="BF158" i="30"/>
  <c r="T158" i="30"/>
  <c r="R158" i="30"/>
  <c r="P158" i="30"/>
  <c r="BI156" i="30"/>
  <c r="BH156" i="30"/>
  <c r="BG156" i="30"/>
  <c r="BF156" i="30"/>
  <c r="T156" i="30"/>
  <c r="R156" i="30"/>
  <c r="P156" i="30"/>
  <c r="BI154" i="30"/>
  <c r="BH154" i="30"/>
  <c r="BG154" i="30"/>
  <c r="BF154" i="30"/>
  <c r="T154" i="30"/>
  <c r="R154" i="30"/>
  <c r="P154" i="30"/>
  <c r="BI152" i="30"/>
  <c r="BH152" i="30"/>
  <c r="BG152" i="30"/>
  <c r="BF152" i="30"/>
  <c r="T152" i="30"/>
  <c r="R152" i="30"/>
  <c r="P152" i="30"/>
  <c r="BI150" i="30"/>
  <c r="BH150" i="30"/>
  <c r="BG150" i="30"/>
  <c r="BF150" i="30"/>
  <c r="T150" i="30"/>
  <c r="R150" i="30"/>
  <c r="P150" i="30"/>
  <c r="BI148" i="30"/>
  <c r="BH148" i="30"/>
  <c r="BG148" i="30"/>
  <c r="BF148" i="30"/>
  <c r="T148" i="30"/>
  <c r="R148" i="30"/>
  <c r="P148" i="30"/>
  <c r="BI146" i="30"/>
  <c r="BH146" i="30"/>
  <c r="BG146" i="30"/>
  <c r="BF146" i="30"/>
  <c r="T146" i="30"/>
  <c r="R146" i="30"/>
  <c r="P146" i="30"/>
  <c r="BI144" i="30"/>
  <c r="BH144" i="30"/>
  <c r="BG144" i="30"/>
  <c r="BF144" i="30"/>
  <c r="T144" i="30"/>
  <c r="R144" i="30"/>
  <c r="P144" i="30"/>
  <c r="BI139" i="30"/>
  <c r="BH139" i="30"/>
  <c r="BG139" i="30"/>
  <c r="BF139" i="30"/>
  <c r="T139" i="30"/>
  <c r="R139" i="30"/>
  <c r="P139" i="30"/>
  <c r="BI137" i="30"/>
  <c r="BH137" i="30"/>
  <c r="BG137" i="30"/>
  <c r="BF137" i="30"/>
  <c r="T137" i="30"/>
  <c r="R137" i="30"/>
  <c r="P137" i="30"/>
  <c r="BI134" i="30"/>
  <c r="BH134" i="30"/>
  <c r="BG134" i="30"/>
  <c r="BF134" i="30"/>
  <c r="T134" i="30"/>
  <c r="R134" i="30"/>
  <c r="P134" i="30"/>
  <c r="BI132" i="30"/>
  <c r="BH132" i="30"/>
  <c r="BG132" i="30"/>
  <c r="BF132" i="30"/>
  <c r="T132" i="30"/>
  <c r="R132" i="30"/>
  <c r="P132" i="30"/>
  <c r="BI129" i="30"/>
  <c r="BH129" i="30"/>
  <c r="BG129" i="30"/>
  <c r="BF129" i="30"/>
  <c r="T129" i="30"/>
  <c r="R129" i="30"/>
  <c r="P129" i="30"/>
  <c r="BI126" i="30"/>
  <c r="BH126" i="30"/>
  <c r="BG126" i="30"/>
  <c r="BF126" i="30"/>
  <c r="T126" i="30"/>
  <c r="R126" i="30"/>
  <c r="P126" i="30"/>
  <c r="BI123" i="30"/>
  <c r="BH123" i="30"/>
  <c r="BG123" i="30"/>
  <c r="BF123" i="30"/>
  <c r="T123" i="30"/>
  <c r="R123" i="30"/>
  <c r="P123" i="30"/>
  <c r="BI120" i="30"/>
  <c r="BH120" i="30"/>
  <c r="BG120" i="30"/>
  <c r="BF120" i="30"/>
  <c r="T120" i="30"/>
  <c r="R120" i="30"/>
  <c r="P120" i="30"/>
  <c r="BI117" i="30"/>
  <c r="BH117" i="30"/>
  <c r="BG117" i="30"/>
  <c r="BF117" i="30"/>
  <c r="T117" i="30"/>
  <c r="R117" i="30"/>
  <c r="P117" i="30"/>
  <c r="BI114" i="30"/>
  <c r="BH114" i="30"/>
  <c r="BG114" i="30"/>
  <c r="BF114" i="30"/>
  <c r="T114" i="30"/>
  <c r="R114" i="30"/>
  <c r="P114" i="30"/>
  <c r="BI111" i="30"/>
  <c r="BH111" i="30"/>
  <c r="BG111" i="30"/>
  <c r="BF111" i="30"/>
  <c r="T111" i="30"/>
  <c r="R111" i="30"/>
  <c r="P111" i="30"/>
  <c r="BI108" i="30"/>
  <c r="BH108" i="30"/>
  <c r="BG108" i="30"/>
  <c r="BF108" i="30"/>
  <c r="T108" i="30"/>
  <c r="R108" i="30"/>
  <c r="P108" i="30"/>
  <c r="BI105" i="30"/>
  <c r="BH105" i="30"/>
  <c r="BG105" i="30"/>
  <c r="BF105" i="30"/>
  <c r="T105" i="30"/>
  <c r="R105" i="30"/>
  <c r="P105" i="30"/>
  <c r="BI101" i="30"/>
  <c r="BH101" i="30"/>
  <c r="BG101" i="30"/>
  <c r="BF101" i="30"/>
  <c r="T101" i="30"/>
  <c r="R101" i="30"/>
  <c r="P101" i="30"/>
  <c r="BI98" i="30"/>
  <c r="BH98" i="30"/>
  <c r="BG98" i="30"/>
  <c r="BF98" i="30"/>
  <c r="T98" i="30"/>
  <c r="R98" i="30"/>
  <c r="P98" i="30"/>
  <c r="BI95" i="30"/>
  <c r="BH95" i="30"/>
  <c r="BG95" i="30"/>
  <c r="BF95" i="30"/>
  <c r="T95" i="30"/>
  <c r="R95" i="30"/>
  <c r="P95" i="30"/>
  <c r="BI92" i="30"/>
  <c r="BH92" i="30"/>
  <c r="BG92" i="30"/>
  <c r="BF92" i="30"/>
  <c r="T92" i="30"/>
  <c r="R92" i="30"/>
  <c r="P92" i="30"/>
  <c r="BI89" i="30"/>
  <c r="BH89" i="30"/>
  <c r="BG89" i="30"/>
  <c r="BF89" i="30"/>
  <c r="T89" i="30"/>
  <c r="R89" i="30"/>
  <c r="P89" i="30"/>
  <c r="J83" i="30"/>
  <c r="F83" i="30"/>
  <c r="F81" i="30"/>
  <c r="E79" i="30"/>
  <c r="J54" i="30"/>
  <c r="F54" i="30"/>
  <c r="F52" i="30"/>
  <c r="E50" i="30"/>
  <c r="J24" i="30"/>
  <c r="E24" i="30"/>
  <c r="J84" i="30"/>
  <c r="J23" i="30"/>
  <c r="J18" i="30"/>
  <c r="E18" i="30"/>
  <c r="F84" i="30" s="1"/>
  <c r="J17" i="30"/>
  <c r="J12" i="30"/>
  <c r="J52" i="30"/>
  <c r="E7" i="30"/>
  <c r="E77" i="30" s="1"/>
  <c r="J37" i="29"/>
  <c r="J36" i="29"/>
  <c r="AY91" i="1"/>
  <c r="J35" i="29"/>
  <c r="AX91" i="1"/>
  <c r="BI693" i="29"/>
  <c r="BH693" i="29"/>
  <c r="BG693" i="29"/>
  <c r="BF693" i="29"/>
  <c r="T693" i="29"/>
  <c r="R693" i="29"/>
  <c r="P693" i="29"/>
  <c r="BI689" i="29"/>
  <c r="BH689" i="29"/>
  <c r="BG689" i="29"/>
  <c r="BF689" i="29"/>
  <c r="T689" i="29"/>
  <c r="R689" i="29"/>
  <c r="P689" i="29"/>
  <c r="BI685" i="29"/>
  <c r="BH685" i="29"/>
  <c r="BG685" i="29"/>
  <c r="BF685" i="29"/>
  <c r="T685" i="29"/>
  <c r="T684" i="29"/>
  <c r="R685" i="29"/>
  <c r="R684" i="29" s="1"/>
  <c r="P685" i="29"/>
  <c r="P684" i="29"/>
  <c r="BI681" i="29"/>
  <c r="BH681" i="29"/>
  <c r="BG681" i="29"/>
  <c r="BF681" i="29"/>
  <c r="T681" i="29"/>
  <c r="R681" i="29"/>
  <c r="P681" i="29"/>
  <c r="BI677" i="29"/>
  <c r="BH677" i="29"/>
  <c r="BG677" i="29"/>
  <c r="BF677" i="29"/>
  <c r="T677" i="29"/>
  <c r="R677" i="29"/>
  <c r="P677" i="29"/>
  <c r="BI674" i="29"/>
  <c r="BH674" i="29"/>
  <c r="BG674" i="29"/>
  <c r="BF674" i="29"/>
  <c r="T674" i="29"/>
  <c r="R674" i="29"/>
  <c r="P674" i="29"/>
  <c r="BI670" i="29"/>
  <c r="BH670" i="29"/>
  <c r="BG670" i="29"/>
  <c r="BF670" i="29"/>
  <c r="T670" i="29"/>
  <c r="R670" i="29"/>
  <c r="P670" i="29"/>
  <c r="BI667" i="29"/>
  <c r="BH667" i="29"/>
  <c r="BG667" i="29"/>
  <c r="BF667" i="29"/>
  <c r="T667" i="29"/>
  <c r="R667" i="29"/>
  <c r="P667" i="29"/>
  <c r="BI662" i="29"/>
  <c r="BH662" i="29"/>
  <c r="BG662" i="29"/>
  <c r="BF662" i="29"/>
  <c r="T662" i="29"/>
  <c r="R662" i="29"/>
  <c r="P662" i="29"/>
  <c r="BI659" i="29"/>
  <c r="BH659" i="29"/>
  <c r="BG659" i="29"/>
  <c r="BF659" i="29"/>
  <c r="T659" i="29"/>
  <c r="R659" i="29"/>
  <c r="P659" i="29"/>
  <c r="BI656" i="29"/>
  <c r="BH656" i="29"/>
  <c r="BG656" i="29"/>
  <c r="BF656" i="29"/>
  <c r="T656" i="29"/>
  <c r="R656" i="29"/>
  <c r="P656" i="29"/>
  <c r="BI653" i="29"/>
  <c r="BH653" i="29"/>
  <c r="BG653" i="29"/>
  <c r="BF653" i="29"/>
  <c r="T653" i="29"/>
  <c r="R653" i="29"/>
  <c r="P653" i="29"/>
  <c r="BI650" i="29"/>
  <c r="BH650" i="29"/>
  <c r="BG650" i="29"/>
  <c r="BF650" i="29"/>
  <c r="T650" i="29"/>
  <c r="R650" i="29"/>
  <c r="P650" i="29"/>
  <c r="BI647" i="29"/>
  <c r="BH647" i="29"/>
  <c r="BG647" i="29"/>
  <c r="BF647" i="29"/>
  <c r="T647" i="29"/>
  <c r="R647" i="29"/>
  <c r="P647" i="29"/>
  <c r="BI643" i="29"/>
  <c r="BH643" i="29"/>
  <c r="BG643" i="29"/>
  <c r="BF643" i="29"/>
  <c r="T643" i="29"/>
  <c r="R643" i="29"/>
  <c r="P643" i="29"/>
  <c r="BI637" i="29"/>
  <c r="BH637" i="29"/>
  <c r="BG637" i="29"/>
  <c r="BF637" i="29"/>
  <c r="T637" i="29"/>
  <c r="R637" i="29"/>
  <c r="P637" i="29"/>
  <c r="BI633" i="29"/>
  <c r="BH633" i="29"/>
  <c r="BG633" i="29"/>
  <c r="BF633" i="29"/>
  <c r="T633" i="29"/>
  <c r="R633" i="29"/>
  <c r="P633" i="29"/>
  <c r="BI625" i="29"/>
  <c r="BH625" i="29"/>
  <c r="BG625" i="29"/>
  <c r="BF625" i="29"/>
  <c r="T625" i="29"/>
  <c r="R625" i="29"/>
  <c r="P625" i="29"/>
  <c r="BI619" i="29"/>
  <c r="BH619" i="29"/>
  <c r="BG619" i="29"/>
  <c r="BF619" i="29"/>
  <c r="T619" i="29"/>
  <c r="R619" i="29"/>
  <c r="P619" i="29"/>
  <c r="BI615" i="29"/>
  <c r="BH615" i="29"/>
  <c r="BG615" i="29"/>
  <c r="BF615" i="29"/>
  <c r="T615" i="29"/>
  <c r="R615" i="29"/>
  <c r="P615" i="29"/>
  <c r="BI606" i="29"/>
  <c r="BH606" i="29"/>
  <c r="BG606" i="29"/>
  <c r="BF606" i="29"/>
  <c r="T606" i="29"/>
  <c r="R606" i="29"/>
  <c r="P606" i="29"/>
  <c r="BI597" i="29"/>
  <c r="BH597" i="29"/>
  <c r="BG597" i="29"/>
  <c r="BF597" i="29"/>
  <c r="T597" i="29"/>
  <c r="R597" i="29"/>
  <c r="P597" i="29"/>
  <c r="BI589" i="29"/>
  <c r="BH589" i="29"/>
  <c r="BG589" i="29"/>
  <c r="BF589" i="29"/>
  <c r="T589" i="29"/>
  <c r="R589" i="29"/>
  <c r="P589" i="29"/>
  <c r="BI585" i="29"/>
  <c r="BH585" i="29"/>
  <c r="BG585" i="29"/>
  <c r="BF585" i="29"/>
  <c r="T585" i="29"/>
  <c r="R585" i="29"/>
  <c r="P585" i="29"/>
  <c r="BI581" i="29"/>
  <c r="BH581" i="29"/>
  <c r="BG581" i="29"/>
  <c r="BF581" i="29"/>
  <c r="T581" i="29"/>
  <c r="R581" i="29"/>
  <c r="P581" i="29"/>
  <c r="BI577" i="29"/>
  <c r="BH577" i="29"/>
  <c r="BG577" i="29"/>
  <c r="BF577" i="29"/>
  <c r="T577" i="29"/>
  <c r="R577" i="29"/>
  <c r="P577" i="29"/>
  <c r="BI573" i="29"/>
  <c r="BH573" i="29"/>
  <c r="BG573" i="29"/>
  <c r="BF573" i="29"/>
  <c r="T573" i="29"/>
  <c r="R573" i="29"/>
  <c r="P573" i="29"/>
  <c r="BI570" i="29"/>
  <c r="BH570" i="29"/>
  <c r="BG570" i="29"/>
  <c r="BF570" i="29"/>
  <c r="T570" i="29"/>
  <c r="R570" i="29"/>
  <c r="P570" i="29"/>
  <c r="BI567" i="29"/>
  <c r="BH567" i="29"/>
  <c r="BG567" i="29"/>
  <c r="BF567" i="29"/>
  <c r="T567" i="29"/>
  <c r="R567" i="29"/>
  <c r="P567" i="29"/>
  <c r="BI564" i="29"/>
  <c r="BH564" i="29"/>
  <c r="BG564" i="29"/>
  <c r="BF564" i="29"/>
  <c r="T564" i="29"/>
  <c r="R564" i="29"/>
  <c r="P564" i="29"/>
  <c r="BI561" i="29"/>
  <c r="BH561" i="29"/>
  <c r="BG561" i="29"/>
  <c r="BF561" i="29"/>
  <c r="T561" i="29"/>
  <c r="R561" i="29"/>
  <c r="P561" i="29"/>
  <c r="BI553" i="29"/>
  <c r="BH553" i="29"/>
  <c r="BG553" i="29"/>
  <c r="BF553" i="29"/>
  <c r="T553" i="29"/>
  <c r="R553" i="29"/>
  <c r="P553" i="29"/>
  <c r="BI549" i="29"/>
  <c r="BH549" i="29"/>
  <c r="BG549" i="29"/>
  <c r="BF549" i="29"/>
  <c r="T549" i="29"/>
  <c r="R549" i="29"/>
  <c r="P549" i="29"/>
  <c r="BI545" i="29"/>
  <c r="BH545" i="29"/>
  <c r="BG545" i="29"/>
  <c r="BF545" i="29"/>
  <c r="T545" i="29"/>
  <c r="R545" i="29"/>
  <c r="P545" i="29"/>
  <c r="BI541" i="29"/>
  <c r="BH541" i="29"/>
  <c r="BG541" i="29"/>
  <c r="BF541" i="29"/>
  <c r="T541" i="29"/>
  <c r="R541" i="29"/>
  <c r="P541" i="29"/>
  <c r="BI537" i="29"/>
  <c r="BH537" i="29"/>
  <c r="BG537" i="29"/>
  <c r="BF537" i="29"/>
  <c r="T537" i="29"/>
  <c r="R537" i="29"/>
  <c r="P537" i="29"/>
  <c r="BI533" i="29"/>
  <c r="BH533" i="29"/>
  <c r="BG533" i="29"/>
  <c r="BF533" i="29"/>
  <c r="T533" i="29"/>
  <c r="R533" i="29"/>
  <c r="P533" i="29"/>
  <c r="BI529" i="29"/>
  <c r="BH529" i="29"/>
  <c r="BG529" i="29"/>
  <c r="BF529" i="29"/>
  <c r="T529" i="29"/>
  <c r="R529" i="29"/>
  <c r="P529" i="29"/>
  <c r="BI525" i="29"/>
  <c r="BH525" i="29"/>
  <c r="BG525" i="29"/>
  <c r="BF525" i="29"/>
  <c r="T525" i="29"/>
  <c r="R525" i="29"/>
  <c r="P525" i="29"/>
  <c r="BI521" i="29"/>
  <c r="BH521" i="29"/>
  <c r="BG521" i="29"/>
  <c r="BF521" i="29"/>
  <c r="T521" i="29"/>
  <c r="R521" i="29"/>
  <c r="P521" i="29"/>
  <c r="BI516" i="29"/>
  <c r="BH516" i="29"/>
  <c r="BG516" i="29"/>
  <c r="BF516" i="29"/>
  <c r="T516" i="29"/>
  <c r="R516" i="29"/>
  <c r="P516" i="29"/>
  <c r="BI512" i="29"/>
  <c r="BH512" i="29"/>
  <c r="BG512" i="29"/>
  <c r="BF512" i="29"/>
  <c r="T512" i="29"/>
  <c r="R512" i="29"/>
  <c r="P512" i="29"/>
  <c r="BI508" i="29"/>
  <c r="BH508" i="29"/>
  <c r="BG508" i="29"/>
  <c r="BF508" i="29"/>
  <c r="T508" i="29"/>
  <c r="R508" i="29"/>
  <c r="P508" i="29"/>
  <c r="BI503" i="29"/>
  <c r="BH503" i="29"/>
  <c r="BG503" i="29"/>
  <c r="BF503" i="29"/>
  <c r="T503" i="29"/>
  <c r="R503" i="29"/>
  <c r="P503" i="29"/>
  <c r="BI498" i="29"/>
  <c r="BH498" i="29"/>
  <c r="BG498" i="29"/>
  <c r="BF498" i="29"/>
  <c r="T498" i="29"/>
  <c r="R498" i="29"/>
  <c r="P498" i="29"/>
  <c r="BI493" i="29"/>
  <c r="BH493" i="29"/>
  <c r="BG493" i="29"/>
  <c r="BF493" i="29"/>
  <c r="T493" i="29"/>
  <c r="R493" i="29"/>
  <c r="P493" i="29"/>
  <c r="BI489" i="29"/>
  <c r="BH489" i="29"/>
  <c r="BG489" i="29"/>
  <c r="BF489" i="29"/>
  <c r="T489" i="29"/>
  <c r="R489" i="29"/>
  <c r="P489" i="29"/>
  <c r="BI485" i="29"/>
  <c r="BH485" i="29"/>
  <c r="BG485" i="29"/>
  <c r="BF485" i="29"/>
  <c r="T485" i="29"/>
  <c r="R485" i="29"/>
  <c r="P485" i="29"/>
  <c r="BI480" i="29"/>
  <c r="BH480" i="29"/>
  <c r="BG480" i="29"/>
  <c r="BF480" i="29"/>
  <c r="T480" i="29"/>
  <c r="R480" i="29"/>
  <c r="P480" i="29"/>
  <c r="BI476" i="29"/>
  <c r="BH476" i="29"/>
  <c r="BG476" i="29"/>
  <c r="BF476" i="29"/>
  <c r="T476" i="29"/>
  <c r="R476" i="29"/>
  <c r="P476" i="29"/>
  <c r="BI472" i="29"/>
  <c r="BH472" i="29"/>
  <c r="BG472" i="29"/>
  <c r="BF472" i="29"/>
  <c r="T472" i="29"/>
  <c r="R472" i="29"/>
  <c r="P472" i="29"/>
  <c r="BI468" i="29"/>
  <c r="BH468" i="29"/>
  <c r="BG468" i="29"/>
  <c r="BF468" i="29"/>
  <c r="T468" i="29"/>
  <c r="R468" i="29"/>
  <c r="P468" i="29"/>
  <c r="BI463" i="29"/>
  <c r="BH463" i="29"/>
  <c r="BG463" i="29"/>
  <c r="BF463" i="29"/>
  <c r="T463" i="29"/>
  <c r="T462" i="29" s="1"/>
  <c r="R463" i="29"/>
  <c r="R462" i="29" s="1"/>
  <c r="P463" i="29"/>
  <c r="P462" i="29"/>
  <c r="BI459" i="29"/>
  <c r="BH459" i="29"/>
  <c r="BG459" i="29"/>
  <c r="BF459" i="29"/>
  <c r="T459" i="29"/>
  <c r="R459" i="29"/>
  <c r="P459" i="29"/>
  <c r="BI451" i="29"/>
  <c r="BH451" i="29"/>
  <c r="BG451" i="29"/>
  <c r="BF451" i="29"/>
  <c r="T451" i="29"/>
  <c r="R451" i="29"/>
  <c r="P451" i="29"/>
  <c r="BI447" i="29"/>
  <c r="BH447" i="29"/>
  <c r="BG447" i="29"/>
  <c r="BF447" i="29"/>
  <c r="T447" i="29"/>
  <c r="R447" i="29"/>
  <c r="P447" i="29"/>
  <c r="BI443" i="29"/>
  <c r="BH443" i="29"/>
  <c r="BG443" i="29"/>
  <c r="BF443" i="29"/>
  <c r="T443" i="29"/>
  <c r="R443" i="29"/>
  <c r="P443" i="29"/>
  <c r="BI437" i="29"/>
  <c r="BH437" i="29"/>
  <c r="BG437" i="29"/>
  <c r="BF437" i="29"/>
  <c r="T437" i="29"/>
  <c r="R437" i="29"/>
  <c r="P437" i="29"/>
  <c r="BI431" i="29"/>
  <c r="BH431" i="29"/>
  <c r="BG431" i="29"/>
  <c r="BF431" i="29"/>
  <c r="T431" i="29"/>
  <c r="R431" i="29"/>
  <c r="P431" i="29"/>
  <c r="BI427" i="29"/>
  <c r="BH427" i="29"/>
  <c r="BG427" i="29"/>
  <c r="BF427" i="29"/>
  <c r="T427" i="29"/>
  <c r="R427" i="29"/>
  <c r="P427" i="29"/>
  <c r="BI423" i="29"/>
  <c r="BH423" i="29"/>
  <c r="BG423" i="29"/>
  <c r="BF423" i="29"/>
  <c r="T423" i="29"/>
  <c r="R423" i="29"/>
  <c r="P423" i="29"/>
  <c r="BI417" i="29"/>
  <c r="BH417" i="29"/>
  <c r="BG417" i="29"/>
  <c r="BF417" i="29"/>
  <c r="T417" i="29"/>
  <c r="R417" i="29"/>
  <c r="P417" i="29"/>
  <c r="BI413" i="29"/>
  <c r="BH413" i="29"/>
  <c r="BG413" i="29"/>
  <c r="BF413" i="29"/>
  <c r="T413" i="29"/>
  <c r="R413" i="29"/>
  <c r="P413" i="29"/>
  <c r="BI407" i="29"/>
  <c r="BH407" i="29"/>
  <c r="BG407" i="29"/>
  <c r="BF407" i="29"/>
  <c r="T407" i="29"/>
  <c r="R407" i="29"/>
  <c r="P407" i="29"/>
  <c r="BI399" i="29"/>
  <c r="BH399" i="29"/>
  <c r="BG399" i="29"/>
  <c r="BF399" i="29"/>
  <c r="T399" i="29"/>
  <c r="R399" i="29"/>
  <c r="P399" i="29"/>
  <c r="BI389" i="29"/>
  <c r="BH389" i="29"/>
  <c r="BG389" i="29"/>
  <c r="BF389" i="29"/>
  <c r="T389" i="29"/>
  <c r="R389" i="29"/>
  <c r="P389" i="29"/>
  <c r="BI385" i="29"/>
  <c r="BH385" i="29"/>
  <c r="BG385" i="29"/>
  <c r="BF385" i="29"/>
  <c r="T385" i="29"/>
  <c r="R385" i="29"/>
  <c r="P385" i="29"/>
  <c r="BI375" i="29"/>
  <c r="BH375" i="29"/>
  <c r="BG375" i="29"/>
  <c r="BF375" i="29"/>
  <c r="T375" i="29"/>
  <c r="R375" i="29"/>
  <c r="P375" i="29"/>
  <c r="BI371" i="29"/>
  <c r="BH371" i="29"/>
  <c r="BG371" i="29"/>
  <c r="BF371" i="29"/>
  <c r="T371" i="29"/>
  <c r="R371" i="29"/>
  <c r="P371" i="29"/>
  <c r="BI361" i="29"/>
  <c r="BH361" i="29"/>
  <c r="BG361" i="29"/>
  <c r="BF361" i="29"/>
  <c r="T361" i="29"/>
  <c r="R361" i="29"/>
  <c r="P361" i="29"/>
  <c r="BI357" i="29"/>
  <c r="BH357" i="29"/>
  <c r="BG357" i="29"/>
  <c r="BF357" i="29"/>
  <c r="T357" i="29"/>
  <c r="R357" i="29"/>
  <c r="P357" i="29"/>
  <c r="BI345" i="29"/>
  <c r="BH345" i="29"/>
  <c r="BG345" i="29"/>
  <c r="BF345" i="29"/>
  <c r="T345" i="29"/>
  <c r="R345" i="29"/>
  <c r="P345" i="29"/>
  <c r="BI341" i="29"/>
  <c r="BH341" i="29"/>
  <c r="BG341" i="29"/>
  <c r="BF341" i="29"/>
  <c r="T341" i="29"/>
  <c r="R341" i="29"/>
  <c r="P341" i="29"/>
  <c r="BI337" i="29"/>
  <c r="BH337" i="29"/>
  <c r="BG337" i="29"/>
  <c r="BF337" i="29"/>
  <c r="T337" i="29"/>
  <c r="R337" i="29"/>
  <c r="P337" i="29"/>
  <c r="BI333" i="29"/>
  <c r="BH333" i="29"/>
  <c r="BG333" i="29"/>
  <c r="BF333" i="29"/>
  <c r="T333" i="29"/>
  <c r="R333" i="29"/>
  <c r="P333" i="29"/>
  <c r="BI329" i="29"/>
  <c r="BH329" i="29"/>
  <c r="BG329" i="29"/>
  <c r="BF329" i="29"/>
  <c r="T329" i="29"/>
  <c r="R329" i="29"/>
  <c r="P329" i="29"/>
  <c r="BI325" i="29"/>
  <c r="BH325" i="29"/>
  <c r="BG325" i="29"/>
  <c r="BF325" i="29"/>
  <c r="T325" i="29"/>
  <c r="R325" i="29"/>
  <c r="P325" i="29"/>
  <c r="BI321" i="29"/>
  <c r="BH321" i="29"/>
  <c r="BG321" i="29"/>
  <c r="BF321" i="29"/>
  <c r="T321" i="29"/>
  <c r="R321" i="29"/>
  <c r="P321" i="29"/>
  <c r="BI313" i="29"/>
  <c r="BH313" i="29"/>
  <c r="BG313" i="29"/>
  <c r="BF313" i="29"/>
  <c r="T313" i="29"/>
  <c r="R313" i="29"/>
  <c r="P313" i="29"/>
  <c r="BI309" i="29"/>
  <c r="BH309" i="29"/>
  <c r="BG309" i="29"/>
  <c r="BF309" i="29"/>
  <c r="T309" i="29"/>
  <c r="R309" i="29"/>
  <c r="P309" i="29"/>
  <c r="BI305" i="29"/>
  <c r="BH305" i="29"/>
  <c r="BG305" i="29"/>
  <c r="BF305" i="29"/>
  <c r="T305" i="29"/>
  <c r="R305" i="29"/>
  <c r="P305" i="29"/>
  <c r="BI299" i="29"/>
  <c r="BH299" i="29"/>
  <c r="BG299" i="29"/>
  <c r="BF299" i="29"/>
  <c r="T299" i="29"/>
  <c r="R299" i="29"/>
  <c r="P299" i="29"/>
  <c r="BI295" i="29"/>
  <c r="BH295" i="29"/>
  <c r="BG295" i="29"/>
  <c r="BF295" i="29"/>
  <c r="T295" i="29"/>
  <c r="R295" i="29"/>
  <c r="P295" i="29"/>
  <c r="BI289" i="29"/>
  <c r="BH289" i="29"/>
  <c r="BG289" i="29"/>
  <c r="BF289" i="29"/>
  <c r="T289" i="29"/>
  <c r="R289" i="29"/>
  <c r="P289" i="29"/>
  <c r="BI285" i="29"/>
  <c r="BH285" i="29"/>
  <c r="BG285" i="29"/>
  <c r="BF285" i="29"/>
  <c r="T285" i="29"/>
  <c r="R285" i="29"/>
  <c r="P285" i="29"/>
  <c r="BI282" i="29"/>
  <c r="BH282" i="29"/>
  <c r="BG282" i="29"/>
  <c r="BF282" i="29"/>
  <c r="T282" i="29"/>
  <c r="R282" i="29"/>
  <c r="P282" i="29"/>
  <c r="BI278" i="29"/>
  <c r="BH278" i="29"/>
  <c r="BG278" i="29"/>
  <c r="BF278" i="29"/>
  <c r="T278" i="29"/>
  <c r="R278" i="29"/>
  <c r="P278" i="29"/>
  <c r="BI272" i="29"/>
  <c r="BH272" i="29"/>
  <c r="BG272" i="29"/>
  <c r="BF272" i="29"/>
  <c r="T272" i="29"/>
  <c r="R272" i="29"/>
  <c r="P272" i="29"/>
  <c r="BI269" i="29"/>
  <c r="BH269" i="29"/>
  <c r="BG269" i="29"/>
  <c r="BF269" i="29"/>
  <c r="T269" i="29"/>
  <c r="R269" i="29"/>
  <c r="P269" i="29"/>
  <c r="BI266" i="29"/>
  <c r="BH266" i="29"/>
  <c r="BG266" i="29"/>
  <c r="BF266" i="29"/>
  <c r="T266" i="29"/>
  <c r="R266" i="29"/>
  <c r="P266" i="29"/>
  <c r="BI263" i="29"/>
  <c r="BH263" i="29"/>
  <c r="BG263" i="29"/>
  <c r="BF263" i="29"/>
  <c r="T263" i="29"/>
  <c r="R263" i="29"/>
  <c r="P263" i="29"/>
  <c r="BI260" i="29"/>
  <c r="BH260" i="29"/>
  <c r="BG260" i="29"/>
  <c r="BF260" i="29"/>
  <c r="T260" i="29"/>
  <c r="R260" i="29"/>
  <c r="P260" i="29"/>
  <c r="BI257" i="29"/>
  <c r="BH257" i="29"/>
  <c r="BG257" i="29"/>
  <c r="BF257" i="29"/>
  <c r="T257" i="29"/>
  <c r="R257" i="29"/>
  <c r="P257" i="29"/>
  <c r="BI253" i="29"/>
  <c r="BH253" i="29"/>
  <c r="BG253" i="29"/>
  <c r="BF253" i="29"/>
  <c r="T253" i="29"/>
  <c r="R253" i="29"/>
  <c r="P253" i="29"/>
  <c r="BI249" i="29"/>
  <c r="BH249" i="29"/>
  <c r="BG249" i="29"/>
  <c r="BF249" i="29"/>
  <c r="T249" i="29"/>
  <c r="R249" i="29"/>
  <c r="P249" i="29"/>
  <c r="BI245" i="29"/>
  <c r="BH245" i="29"/>
  <c r="BG245" i="29"/>
  <c r="BF245" i="29"/>
  <c r="T245" i="29"/>
  <c r="R245" i="29"/>
  <c r="P245" i="29"/>
  <c r="BI241" i="29"/>
  <c r="BH241" i="29"/>
  <c r="BG241" i="29"/>
  <c r="BF241" i="29"/>
  <c r="T241" i="29"/>
  <c r="R241" i="29"/>
  <c r="P241" i="29"/>
  <c r="BI237" i="29"/>
  <c r="BH237" i="29"/>
  <c r="BG237" i="29"/>
  <c r="BF237" i="29"/>
  <c r="T237" i="29"/>
  <c r="R237" i="29"/>
  <c r="P237" i="29"/>
  <c r="BI232" i="29"/>
  <c r="BH232" i="29"/>
  <c r="BG232" i="29"/>
  <c r="BF232" i="29"/>
  <c r="T232" i="29"/>
  <c r="R232" i="29"/>
  <c r="P232" i="29"/>
  <c r="BI229" i="29"/>
  <c r="BH229" i="29"/>
  <c r="BG229" i="29"/>
  <c r="BF229" i="29"/>
  <c r="T229" i="29"/>
  <c r="R229" i="29"/>
  <c r="P229" i="29"/>
  <c r="BI226" i="29"/>
  <c r="BH226" i="29"/>
  <c r="BG226" i="29"/>
  <c r="BF226" i="29"/>
  <c r="T226" i="29"/>
  <c r="R226" i="29"/>
  <c r="P226" i="29"/>
  <c r="BI223" i="29"/>
  <c r="BH223" i="29"/>
  <c r="BG223" i="29"/>
  <c r="BF223" i="29"/>
  <c r="T223" i="29"/>
  <c r="R223" i="29"/>
  <c r="P223" i="29"/>
  <c r="BI220" i="29"/>
  <c r="BH220" i="29"/>
  <c r="BG220" i="29"/>
  <c r="BF220" i="29"/>
  <c r="T220" i="29"/>
  <c r="R220" i="29"/>
  <c r="P220" i="29"/>
  <c r="BI215" i="29"/>
  <c r="BH215" i="29"/>
  <c r="BG215" i="29"/>
  <c r="BF215" i="29"/>
  <c r="T215" i="29"/>
  <c r="R215" i="29"/>
  <c r="P215" i="29"/>
  <c r="BI211" i="29"/>
  <c r="BH211" i="29"/>
  <c r="BG211" i="29"/>
  <c r="BF211" i="29"/>
  <c r="T211" i="29"/>
  <c r="R211" i="29"/>
  <c r="P211" i="29"/>
  <c r="BI207" i="29"/>
  <c r="BH207" i="29"/>
  <c r="BG207" i="29"/>
  <c r="BF207" i="29"/>
  <c r="T207" i="29"/>
  <c r="R207" i="29"/>
  <c r="P207" i="29"/>
  <c r="BI202" i="29"/>
  <c r="BH202" i="29"/>
  <c r="BG202" i="29"/>
  <c r="BF202" i="29"/>
  <c r="T202" i="29"/>
  <c r="R202" i="29"/>
  <c r="P202" i="29"/>
  <c r="BI199" i="29"/>
  <c r="BH199" i="29"/>
  <c r="BG199" i="29"/>
  <c r="BF199" i="29"/>
  <c r="T199" i="29"/>
  <c r="R199" i="29"/>
  <c r="P199" i="29"/>
  <c r="BI196" i="29"/>
  <c r="BH196" i="29"/>
  <c r="BG196" i="29"/>
  <c r="BF196" i="29"/>
  <c r="T196" i="29"/>
  <c r="R196" i="29"/>
  <c r="P196" i="29"/>
  <c r="BI192" i="29"/>
  <c r="BH192" i="29"/>
  <c r="BG192" i="29"/>
  <c r="BF192" i="29"/>
  <c r="T192" i="29"/>
  <c r="R192" i="29"/>
  <c r="P192" i="29"/>
  <c r="BI188" i="29"/>
  <c r="BH188" i="29"/>
  <c r="BG188" i="29"/>
  <c r="BF188" i="29"/>
  <c r="T188" i="29"/>
  <c r="R188" i="29"/>
  <c r="P188" i="29"/>
  <c r="BI180" i="29"/>
  <c r="BH180" i="29"/>
  <c r="BG180" i="29"/>
  <c r="BF180" i="29"/>
  <c r="T180" i="29"/>
  <c r="R180" i="29"/>
  <c r="P180" i="29"/>
  <c r="BI173" i="29"/>
  <c r="BH173" i="29"/>
  <c r="BG173" i="29"/>
  <c r="BF173" i="29"/>
  <c r="T173" i="29"/>
  <c r="R173" i="29"/>
  <c r="P173" i="29"/>
  <c r="BI164" i="29"/>
  <c r="BH164" i="29"/>
  <c r="BG164" i="29"/>
  <c r="BF164" i="29"/>
  <c r="T164" i="29"/>
  <c r="R164" i="29"/>
  <c r="P164" i="29"/>
  <c r="BI160" i="29"/>
  <c r="BH160" i="29"/>
  <c r="BG160" i="29"/>
  <c r="BF160" i="29"/>
  <c r="T160" i="29"/>
  <c r="R160" i="29"/>
  <c r="P160" i="29"/>
  <c r="BI157" i="29"/>
  <c r="BH157" i="29"/>
  <c r="BG157" i="29"/>
  <c r="BF157" i="29"/>
  <c r="T157" i="29"/>
  <c r="R157" i="29"/>
  <c r="P157" i="29"/>
  <c r="BI152" i="29"/>
  <c r="BH152" i="29"/>
  <c r="BG152" i="29"/>
  <c r="BF152" i="29"/>
  <c r="T152" i="29"/>
  <c r="R152" i="29"/>
  <c r="P152" i="29"/>
  <c r="BI149" i="29"/>
  <c r="BH149" i="29"/>
  <c r="BG149" i="29"/>
  <c r="BF149" i="29"/>
  <c r="T149" i="29"/>
  <c r="R149" i="29"/>
  <c r="P149" i="29"/>
  <c r="BI146" i="29"/>
  <c r="BH146" i="29"/>
  <c r="BG146" i="29"/>
  <c r="BF146" i="29"/>
  <c r="T146" i="29"/>
  <c r="R146" i="29"/>
  <c r="P146" i="29"/>
  <c r="BI137" i="29"/>
  <c r="BH137" i="29"/>
  <c r="BG137" i="29"/>
  <c r="BF137" i="29"/>
  <c r="T137" i="29"/>
  <c r="R137" i="29"/>
  <c r="P137" i="29"/>
  <c r="BI129" i="29"/>
  <c r="BH129" i="29"/>
  <c r="BG129" i="29"/>
  <c r="BF129" i="29"/>
  <c r="T129" i="29"/>
  <c r="R129" i="29"/>
  <c r="P129" i="29"/>
  <c r="BI125" i="29"/>
  <c r="BH125" i="29"/>
  <c r="BG125" i="29"/>
  <c r="BF125" i="29"/>
  <c r="T125" i="29"/>
  <c r="R125" i="29"/>
  <c r="P125" i="29"/>
  <c r="BI121" i="29"/>
  <c r="BH121" i="29"/>
  <c r="BG121" i="29"/>
  <c r="BF121" i="29"/>
  <c r="T121" i="29"/>
  <c r="R121" i="29"/>
  <c r="P121" i="29"/>
  <c r="BI117" i="29"/>
  <c r="BH117" i="29"/>
  <c r="BG117" i="29"/>
  <c r="BF117" i="29"/>
  <c r="T117" i="29"/>
  <c r="R117" i="29"/>
  <c r="P117" i="29"/>
  <c r="BI114" i="29"/>
  <c r="BH114" i="29"/>
  <c r="BG114" i="29"/>
  <c r="BF114" i="29"/>
  <c r="T114" i="29"/>
  <c r="R114" i="29"/>
  <c r="P114" i="29"/>
  <c r="BI109" i="29"/>
  <c r="BH109" i="29"/>
  <c r="BG109" i="29"/>
  <c r="BF109" i="29"/>
  <c r="T109" i="29"/>
  <c r="R109" i="29"/>
  <c r="P109" i="29"/>
  <c r="BI101" i="29"/>
  <c r="BH101" i="29"/>
  <c r="BG101" i="29"/>
  <c r="BF101" i="29"/>
  <c r="T101" i="29"/>
  <c r="R101" i="29"/>
  <c r="P101" i="29"/>
  <c r="BI95" i="29"/>
  <c r="BH95" i="29"/>
  <c r="BG95" i="29"/>
  <c r="BF95" i="29"/>
  <c r="T95" i="29"/>
  <c r="R95" i="29"/>
  <c r="P95" i="29"/>
  <c r="J88" i="29"/>
  <c r="F88" i="29"/>
  <c r="F86" i="29"/>
  <c r="E84" i="29"/>
  <c r="J54" i="29"/>
  <c r="F54" i="29"/>
  <c r="F52" i="29"/>
  <c r="E50" i="29"/>
  <c r="J24" i="29"/>
  <c r="E24" i="29"/>
  <c r="J89" i="29"/>
  <c r="J23" i="29"/>
  <c r="J18" i="29"/>
  <c r="E18" i="29"/>
  <c r="F55" i="29" s="1"/>
  <c r="J17" i="29"/>
  <c r="J12" i="29"/>
  <c r="J52" i="29"/>
  <c r="E7" i="29"/>
  <c r="E48" i="29"/>
  <c r="J37" i="28"/>
  <c r="J36" i="28"/>
  <c r="AY90" i="1" s="1"/>
  <c r="J35" i="28"/>
  <c r="AX90" i="1" s="1"/>
  <c r="BI552" i="28"/>
  <c r="BH552" i="28"/>
  <c r="BG552" i="28"/>
  <c r="BF552" i="28"/>
  <c r="T552" i="28"/>
  <c r="R552" i="28"/>
  <c r="P552" i="28"/>
  <c r="BI548" i="28"/>
  <c r="BH548" i="28"/>
  <c r="BG548" i="28"/>
  <c r="BF548" i="28"/>
  <c r="T548" i="28"/>
  <c r="R548" i="28"/>
  <c r="P548" i="28"/>
  <c r="BI544" i="28"/>
  <c r="BH544" i="28"/>
  <c r="BG544" i="28"/>
  <c r="BF544" i="28"/>
  <c r="T544" i="28"/>
  <c r="T543" i="28" s="1"/>
  <c r="R544" i="28"/>
  <c r="R543" i="28" s="1"/>
  <c r="P544" i="28"/>
  <c r="P543" i="28" s="1"/>
  <c r="BI538" i="28"/>
  <c r="BH538" i="28"/>
  <c r="BG538" i="28"/>
  <c r="BF538" i="28"/>
  <c r="T538" i="28"/>
  <c r="R538" i="28"/>
  <c r="P538" i="28"/>
  <c r="BI533" i="28"/>
  <c r="BH533" i="28"/>
  <c r="BG533" i="28"/>
  <c r="BF533" i="28"/>
  <c r="T533" i="28"/>
  <c r="R533" i="28"/>
  <c r="P533" i="28"/>
  <c r="BI527" i="28"/>
  <c r="BH527" i="28"/>
  <c r="BG527" i="28"/>
  <c r="BF527" i="28"/>
  <c r="T527" i="28"/>
  <c r="R527" i="28"/>
  <c r="P527" i="28"/>
  <c r="BI521" i="28"/>
  <c r="BH521" i="28"/>
  <c r="BG521" i="28"/>
  <c r="BF521" i="28"/>
  <c r="T521" i="28"/>
  <c r="R521" i="28"/>
  <c r="P521" i="28"/>
  <c r="BI515" i="28"/>
  <c r="BH515" i="28"/>
  <c r="BG515" i="28"/>
  <c r="BF515" i="28"/>
  <c r="T515" i="28"/>
  <c r="R515" i="28"/>
  <c r="P515" i="28"/>
  <c r="BI510" i="28"/>
  <c r="BH510" i="28"/>
  <c r="BG510" i="28"/>
  <c r="BF510" i="28"/>
  <c r="T510" i="28"/>
  <c r="R510" i="28"/>
  <c r="P510" i="28"/>
  <c r="BI503" i="28"/>
  <c r="BH503" i="28"/>
  <c r="BG503" i="28"/>
  <c r="BF503" i="28"/>
  <c r="T503" i="28"/>
  <c r="R503" i="28"/>
  <c r="P503" i="28"/>
  <c r="BI499" i="28"/>
  <c r="BH499" i="28"/>
  <c r="BG499" i="28"/>
  <c r="BF499" i="28"/>
  <c r="T499" i="28"/>
  <c r="R499" i="28"/>
  <c r="P499" i="28"/>
  <c r="BI494" i="28"/>
  <c r="BH494" i="28"/>
  <c r="BG494" i="28"/>
  <c r="BF494" i="28"/>
  <c r="T494" i="28"/>
  <c r="R494" i="28"/>
  <c r="P494" i="28"/>
  <c r="BI489" i="28"/>
  <c r="BH489" i="28"/>
  <c r="BG489" i="28"/>
  <c r="BF489" i="28"/>
  <c r="T489" i="28"/>
  <c r="R489" i="28"/>
  <c r="P489" i="28"/>
  <c r="BI484" i="28"/>
  <c r="BH484" i="28"/>
  <c r="BG484" i="28"/>
  <c r="BF484" i="28"/>
  <c r="T484" i="28"/>
  <c r="R484" i="28"/>
  <c r="P484" i="28"/>
  <c r="BI479" i="28"/>
  <c r="BH479" i="28"/>
  <c r="BG479" i="28"/>
  <c r="BF479" i="28"/>
  <c r="T479" i="28"/>
  <c r="R479" i="28"/>
  <c r="P479" i="28"/>
  <c r="BI474" i="28"/>
  <c r="BH474" i="28"/>
  <c r="BG474" i="28"/>
  <c r="BF474" i="28"/>
  <c r="T474" i="28"/>
  <c r="R474" i="28"/>
  <c r="P474" i="28"/>
  <c r="BI472" i="28"/>
  <c r="BH472" i="28"/>
  <c r="BG472" i="28"/>
  <c r="BF472" i="28"/>
  <c r="T472" i="28"/>
  <c r="R472" i="28"/>
  <c r="P472" i="28"/>
  <c r="BI467" i="28"/>
  <c r="BH467" i="28"/>
  <c r="BG467" i="28"/>
  <c r="BF467" i="28"/>
  <c r="T467" i="28"/>
  <c r="R467" i="28"/>
  <c r="P467" i="28"/>
  <c r="BI462" i="28"/>
  <c r="BH462" i="28"/>
  <c r="BG462" i="28"/>
  <c r="BF462" i="28"/>
  <c r="T462" i="28"/>
  <c r="R462" i="28"/>
  <c r="P462" i="28"/>
  <c r="BI460" i="28"/>
  <c r="BH460" i="28"/>
  <c r="BG460" i="28"/>
  <c r="BF460" i="28"/>
  <c r="T460" i="28"/>
  <c r="R460" i="28"/>
  <c r="P460" i="28"/>
  <c r="BI454" i="28"/>
  <c r="BH454" i="28"/>
  <c r="BG454" i="28"/>
  <c r="BF454" i="28"/>
  <c r="T454" i="28"/>
  <c r="R454" i="28"/>
  <c r="P454" i="28"/>
  <c r="BI450" i="28"/>
  <c r="BH450" i="28"/>
  <c r="BG450" i="28"/>
  <c r="BF450" i="28"/>
  <c r="T450" i="28"/>
  <c r="R450" i="28"/>
  <c r="P450" i="28"/>
  <c r="BI446" i="28"/>
  <c r="BH446" i="28"/>
  <c r="BG446" i="28"/>
  <c r="BF446" i="28"/>
  <c r="T446" i="28"/>
  <c r="R446" i="28"/>
  <c r="P446" i="28"/>
  <c r="BI440" i="28"/>
  <c r="BH440" i="28"/>
  <c r="BG440" i="28"/>
  <c r="BF440" i="28"/>
  <c r="T440" i="28"/>
  <c r="R440" i="28"/>
  <c r="P440" i="28"/>
  <c r="BI435" i="28"/>
  <c r="BH435" i="28"/>
  <c r="BG435" i="28"/>
  <c r="BF435" i="28"/>
  <c r="T435" i="28"/>
  <c r="R435" i="28"/>
  <c r="P435" i="28"/>
  <c r="BI430" i="28"/>
  <c r="BH430" i="28"/>
  <c r="BG430" i="28"/>
  <c r="BF430" i="28"/>
  <c r="T430" i="28"/>
  <c r="R430" i="28"/>
  <c r="P430" i="28"/>
  <c r="BI424" i="28"/>
  <c r="BH424" i="28"/>
  <c r="BG424" i="28"/>
  <c r="BF424" i="28"/>
  <c r="T424" i="28"/>
  <c r="R424" i="28"/>
  <c r="P424" i="28"/>
  <c r="BI419" i="28"/>
  <c r="BH419" i="28"/>
  <c r="BG419" i="28"/>
  <c r="BF419" i="28"/>
  <c r="T419" i="28"/>
  <c r="R419" i="28"/>
  <c r="P419" i="28"/>
  <c r="BI413" i="28"/>
  <c r="BH413" i="28"/>
  <c r="BG413" i="28"/>
  <c r="BF413" i="28"/>
  <c r="T413" i="28"/>
  <c r="R413" i="28"/>
  <c r="P413" i="28"/>
  <c r="BI408" i="28"/>
  <c r="BH408" i="28"/>
  <c r="BG408" i="28"/>
  <c r="BF408" i="28"/>
  <c r="T408" i="28"/>
  <c r="R408" i="28"/>
  <c r="P408" i="28"/>
  <c r="BI402" i="28"/>
  <c r="BH402" i="28"/>
  <c r="BG402" i="28"/>
  <c r="BF402" i="28"/>
  <c r="T402" i="28"/>
  <c r="R402" i="28"/>
  <c r="P402" i="28"/>
  <c r="BI397" i="28"/>
  <c r="BH397" i="28"/>
  <c r="BG397" i="28"/>
  <c r="BF397" i="28"/>
  <c r="T397" i="28"/>
  <c r="R397" i="28"/>
  <c r="P397" i="28"/>
  <c r="BI391" i="28"/>
  <c r="BH391" i="28"/>
  <c r="BG391" i="28"/>
  <c r="BF391" i="28"/>
  <c r="T391" i="28"/>
  <c r="R391" i="28"/>
  <c r="P391" i="28"/>
  <c r="BI386" i="28"/>
  <c r="BH386" i="28"/>
  <c r="BG386" i="28"/>
  <c r="BF386" i="28"/>
  <c r="T386" i="28"/>
  <c r="R386" i="28"/>
  <c r="P386" i="28"/>
  <c r="BI380" i="28"/>
  <c r="BH380" i="28"/>
  <c r="BG380" i="28"/>
  <c r="BF380" i="28"/>
  <c r="T380" i="28"/>
  <c r="R380" i="28"/>
  <c r="P380" i="28"/>
  <c r="BI375" i="28"/>
  <c r="BH375" i="28"/>
  <c r="BG375" i="28"/>
  <c r="BF375" i="28"/>
  <c r="T375" i="28"/>
  <c r="R375" i="28"/>
  <c r="P375" i="28"/>
  <c r="BI369" i="28"/>
  <c r="BH369" i="28"/>
  <c r="BG369" i="28"/>
  <c r="BF369" i="28"/>
  <c r="T369" i="28"/>
  <c r="T368" i="28"/>
  <c r="R369" i="28"/>
  <c r="R368" i="28"/>
  <c r="P369" i="28"/>
  <c r="P368" i="28"/>
  <c r="BI363" i="28"/>
  <c r="BH363" i="28"/>
  <c r="BG363" i="28"/>
  <c r="BF363" i="28"/>
  <c r="T363" i="28"/>
  <c r="R363" i="28"/>
  <c r="P363" i="28"/>
  <c r="BI358" i="28"/>
  <c r="BH358" i="28"/>
  <c r="BG358" i="28"/>
  <c r="BF358" i="28"/>
  <c r="T358" i="28"/>
  <c r="R358" i="28"/>
  <c r="P358" i="28"/>
  <c r="BI351" i="28"/>
  <c r="BH351" i="28"/>
  <c r="BG351" i="28"/>
  <c r="BF351" i="28"/>
  <c r="T351" i="28"/>
  <c r="R351" i="28"/>
  <c r="P351" i="28"/>
  <c r="BI346" i="28"/>
  <c r="BH346" i="28"/>
  <c r="BG346" i="28"/>
  <c r="BF346" i="28"/>
  <c r="T346" i="28"/>
  <c r="R346" i="28"/>
  <c r="P346" i="28"/>
  <c r="BI334" i="28"/>
  <c r="BH334" i="28"/>
  <c r="BG334" i="28"/>
  <c r="BF334" i="28"/>
  <c r="T334" i="28"/>
  <c r="R334" i="28"/>
  <c r="P334" i="28"/>
  <c r="BI329" i="28"/>
  <c r="BH329" i="28"/>
  <c r="BG329" i="28"/>
  <c r="BF329" i="28"/>
  <c r="T329" i="28"/>
  <c r="R329" i="28"/>
  <c r="P329" i="28"/>
  <c r="BI324" i="28"/>
  <c r="BH324" i="28"/>
  <c r="BG324" i="28"/>
  <c r="BF324" i="28"/>
  <c r="T324" i="28"/>
  <c r="R324" i="28"/>
  <c r="P324" i="28"/>
  <c r="BI318" i="28"/>
  <c r="BH318" i="28"/>
  <c r="BG318" i="28"/>
  <c r="BF318" i="28"/>
  <c r="T318" i="28"/>
  <c r="R318" i="28"/>
  <c r="P318" i="28"/>
  <c r="BI312" i="28"/>
  <c r="BH312" i="28"/>
  <c r="BG312" i="28"/>
  <c r="BF312" i="28"/>
  <c r="T312" i="28"/>
  <c r="R312" i="28"/>
  <c r="P312" i="28"/>
  <c r="BI303" i="28"/>
  <c r="BH303" i="28"/>
  <c r="BG303" i="28"/>
  <c r="BF303" i="28"/>
  <c r="T303" i="28"/>
  <c r="R303" i="28"/>
  <c r="P303" i="28"/>
  <c r="BI298" i="28"/>
  <c r="BH298" i="28"/>
  <c r="BG298" i="28"/>
  <c r="BF298" i="28"/>
  <c r="T298" i="28"/>
  <c r="R298" i="28"/>
  <c r="P298" i="28"/>
  <c r="BI292" i="28"/>
  <c r="BH292" i="28"/>
  <c r="BG292" i="28"/>
  <c r="BF292" i="28"/>
  <c r="T292" i="28"/>
  <c r="R292" i="28"/>
  <c r="P292" i="28"/>
  <c r="BI286" i="28"/>
  <c r="BH286" i="28"/>
  <c r="BG286" i="28"/>
  <c r="BF286" i="28"/>
  <c r="T286" i="28"/>
  <c r="R286" i="28"/>
  <c r="P286" i="28"/>
  <c r="BI281" i="28"/>
  <c r="BH281" i="28"/>
  <c r="BG281" i="28"/>
  <c r="BF281" i="28"/>
  <c r="T281" i="28"/>
  <c r="R281" i="28"/>
  <c r="P281" i="28"/>
  <c r="BI274" i="28"/>
  <c r="BH274" i="28"/>
  <c r="BG274" i="28"/>
  <c r="BF274" i="28"/>
  <c r="T274" i="28"/>
  <c r="R274" i="28"/>
  <c r="P274" i="28"/>
  <c r="BI268" i="28"/>
  <c r="BH268" i="28"/>
  <c r="BG268" i="28"/>
  <c r="BF268" i="28"/>
  <c r="T268" i="28"/>
  <c r="R268" i="28"/>
  <c r="P268" i="28"/>
  <c r="BI262" i="28"/>
  <c r="BH262" i="28"/>
  <c r="BG262" i="28"/>
  <c r="BF262" i="28"/>
  <c r="T262" i="28"/>
  <c r="R262" i="28"/>
  <c r="P262" i="28"/>
  <c r="BI256" i="28"/>
  <c r="BH256" i="28"/>
  <c r="BG256" i="28"/>
  <c r="BF256" i="28"/>
  <c r="T256" i="28"/>
  <c r="R256" i="28"/>
  <c r="P256" i="28"/>
  <c r="BI252" i="28"/>
  <c r="BH252" i="28"/>
  <c r="BG252" i="28"/>
  <c r="BF252" i="28"/>
  <c r="T252" i="28"/>
  <c r="R252" i="28"/>
  <c r="P252" i="28"/>
  <c r="BI245" i="28"/>
  <c r="BH245" i="28"/>
  <c r="BG245" i="28"/>
  <c r="BF245" i="28"/>
  <c r="T245" i="28"/>
  <c r="R245" i="28"/>
  <c r="P245" i="28"/>
  <c r="BI240" i="28"/>
  <c r="BH240" i="28"/>
  <c r="BG240" i="28"/>
  <c r="BF240" i="28"/>
  <c r="T240" i="28"/>
  <c r="R240" i="28"/>
  <c r="P240" i="28"/>
  <c r="BI232" i="28"/>
  <c r="BH232" i="28"/>
  <c r="BG232" i="28"/>
  <c r="BF232" i="28"/>
  <c r="T232" i="28"/>
  <c r="R232" i="28"/>
  <c r="P232" i="28"/>
  <c r="BI222" i="28"/>
  <c r="BH222" i="28"/>
  <c r="BG222" i="28"/>
  <c r="BF222" i="28"/>
  <c r="T222" i="28"/>
  <c r="R222" i="28"/>
  <c r="P222" i="28"/>
  <c r="BI218" i="28"/>
  <c r="BH218" i="28"/>
  <c r="BG218" i="28"/>
  <c r="BF218" i="28"/>
  <c r="T218" i="28"/>
  <c r="R218" i="28"/>
  <c r="P218" i="28"/>
  <c r="BI193" i="28"/>
  <c r="BH193" i="28"/>
  <c r="BG193" i="28"/>
  <c r="BF193" i="28"/>
  <c r="T193" i="28"/>
  <c r="R193" i="28"/>
  <c r="P193" i="28"/>
  <c r="BI169" i="28"/>
  <c r="BH169" i="28"/>
  <c r="BG169" i="28"/>
  <c r="BF169" i="28"/>
  <c r="T169" i="28"/>
  <c r="R169" i="28"/>
  <c r="P169" i="28"/>
  <c r="BI161" i="28"/>
  <c r="BH161" i="28"/>
  <c r="BG161" i="28"/>
  <c r="BF161" i="28"/>
  <c r="T161" i="28"/>
  <c r="R161" i="28"/>
  <c r="P161" i="28"/>
  <c r="BI153" i="28"/>
  <c r="BH153" i="28"/>
  <c r="BG153" i="28"/>
  <c r="BF153" i="28"/>
  <c r="T153" i="28"/>
  <c r="R153" i="28"/>
  <c r="P153" i="28"/>
  <c r="BI148" i="28"/>
  <c r="BH148" i="28"/>
  <c r="BG148" i="28"/>
  <c r="BF148" i="28"/>
  <c r="T148" i="28"/>
  <c r="R148" i="28"/>
  <c r="P148" i="28"/>
  <c r="BI136" i="28"/>
  <c r="BH136" i="28"/>
  <c r="BG136" i="28"/>
  <c r="BF136" i="28"/>
  <c r="T136" i="28"/>
  <c r="R136" i="28"/>
  <c r="P136" i="28"/>
  <c r="BI131" i="28"/>
  <c r="BH131" i="28"/>
  <c r="BG131" i="28"/>
  <c r="BF131" i="28"/>
  <c r="T131" i="28"/>
  <c r="R131" i="28"/>
  <c r="P131" i="28"/>
  <c r="BI126" i="28"/>
  <c r="BH126" i="28"/>
  <c r="BG126" i="28"/>
  <c r="BF126" i="28"/>
  <c r="T126" i="28"/>
  <c r="R126" i="28"/>
  <c r="P126" i="28"/>
  <c r="BI121" i="28"/>
  <c r="BH121" i="28"/>
  <c r="BG121" i="28"/>
  <c r="BF121" i="28"/>
  <c r="T121" i="28"/>
  <c r="R121" i="28"/>
  <c r="P121" i="28"/>
  <c r="BI116" i="28"/>
  <c r="BH116" i="28"/>
  <c r="BG116" i="28"/>
  <c r="BF116" i="28"/>
  <c r="T116" i="28"/>
  <c r="R116" i="28"/>
  <c r="P116" i="28"/>
  <c r="BI105" i="28"/>
  <c r="BH105" i="28"/>
  <c r="BG105" i="28"/>
  <c r="BF105" i="28"/>
  <c r="T105" i="28"/>
  <c r="R105" i="28"/>
  <c r="P105" i="28"/>
  <c r="BI94" i="28"/>
  <c r="BH94" i="28"/>
  <c r="BG94" i="28"/>
  <c r="BF94" i="28"/>
  <c r="T94" i="28"/>
  <c r="R94" i="28"/>
  <c r="P94" i="28"/>
  <c r="J87" i="28"/>
  <c r="F87" i="28"/>
  <c r="F85" i="28"/>
  <c r="E83" i="28"/>
  <c r="J54" i="28"/>
  <c r="F54" i="28"/>
  <c r="F52" i="28"/>
  <c r="E50" i="28"/>
  <c r="J24" i="28"/>
  <c r="E24" i="28"/>
  <c r="J88" i="28" s="1"/>
  <c r="J23" i="28"/>
  <c r="J18" i="28"/>
  <c r="E18" i="28"/>
  <c r="F88" i="28" s="1"/>
  <c r="J17" i="28"/>
  <c r="J12" i="28"/>
  <c r="J85" i="28"/>
  <c r="E7" i="28"/>
  <c r="E48" i="28"/>
  <c r="J37" i="27"/>
  <c r="J36" i="27"/>
  <c r="AY89" i="1" s="1"/>
  <c r="J35" i="27"/>
  <c r="AX89" i="1" s="1"/>
  <c r="BI443" i="27"/>
  <c r="BH443" i="27"/>
  <c r="BG443" i="27"/>
  <c r="BF443" i="27"/>
  <c r="T443" i="27"/>
  <c r="T442" i="27" s="1"/>
  <c r="T441" i="27" s="1"/>
  <c r="R443" i="27"/>
  <c r="R442" i="27"/>
  <c r="R441" i="27"/>
  <c r="P443" i="27"/>
  <c r="P442" i="27"/>
  <c r="P441" i="27"/>
  <c r="BI439" i="27"/>
  <c r="BH439" i="27"/>
  <c r="BG439" i="27"/>
  <c r="BF439" i="27"/>
  <c r="T439" i="27"/>
  <c r="R439" i="27"/>
  <c r="P439" i="27"/>
  <c r="BI437" i="27"/>
  <c r="BH437" i="27"/>
  <c r="BG437" i="27"/>
  <c r="BF437" i="27"/>
  <c r="T437" i="27"/>
  <c r="R437" i="27"/>
  <c r="P437" i="27"/>
  <c r="BI435" i="27"/>
  <c r="BH435" i="27"/>
  <c r="BG435" i="27"/>
  <c r="BF435" i="27"/>
  <c r="T435" i="27"/>
  <c r="R435" i="27"/>
  <c r="P435" i="27"/>
  <c r="BI431" i="27"/>
  <c r="BH431" i="27"/>
  <c r="BG431" i="27"/>
  <c r="BF431" i="27"/>
  <c r="T431" i="27"/>
  <c r="R431" i="27"/>
  <c r="P431" i="27"/>
  <c r="BI421" i="27"/>
  <c r="BH421" i="27"/>
  <c r="BG421" i="27"/>
  <c r="BF421" i="27"/>
  <c r="T421" i="27"/>
  <c r="R421" i="27"/>
  <c r="P421" i="27"/>
  <c r="BI418" i="27"/>
  <c r="BH418" i="27"/>
  <c r="BG418" i="27"/>
  <c r="BF418" i="27"/>
  <c r="T418" i="27"/>
  <c r="R418" i="27"/>
  <c r="P418" i="27"/>
  <c r="BI414" i="27"/>
  <c r="BH414" i="27"/>
  <c r="BG414" i="27"/>
  <c r="BF414" i="27"/>
  <c r="T414" i="27"/>
  <c r="R414" i="27"/>
  <c r="P414" i="27"/>
  <c r="BI411" i="27"/>
  <c r="BH411" i="27"/>
  <c r="BG411" i="27"/>
  <c r="BF411" i="27"/>
  <c r="T411" i="27"/>
  <c r="R411" i="27"/>
  <c r="P411" i="27"/>
  <c r="BI401" i="27"/>
  <c r="BH401" i="27"/>
  <c r="BG401" i="27"/>
  <c r="BF401" i="27"/>
  <c r="T401" i="27"/>
  <c r="R401" i="27"/>
  <c r="P401" i="27"/>
  <c r="BI398" i="27"/>
  <c r="BH398" i="27"/>
  <c r="BG398" i="27"/>
  <c r="BF398" i="27"/>
  <c r="T398" i="27"/>
  <c r="R398" i="27"/>
  <c r="P398" i="27"/>
  <c r="BI394" i="27"/>
  <c r="BH394" i="27"/>
  <c r="BG394" i="27"/>
  <c r="BF394" i="27"/>
  <c r="T394" i="27"/>
  <c r="R394" i="27"/>
  <c r="P394" i="27"/>
  <c r="BI391" i="27"/>
  <c r="BH391" i="27"/>
  <c r="BG391" i="27"/>
  <c r="BF391" i="27"/>
  <c r="T391" i="27"/>
  <c r="R391" i="27"/>
  <c r="P391" i="27"/>
  <c r="BI384" i="27"/>
  <c r="BH384" i="27"/>
  <c r="BG384" i="27"/>
  <c r="BF384" i="27"/>
  <c r="T384" i="27"/>
  <c r="R384" i="27"/>
  <c r="P384" i="27"/>
  <c r="BI380" i="27"/>
  <c r="BH380" i="27"/>
  <c r="BG380" i="27"/>
  <c r="BF380" i="27"/>
  <c r="T380" i="27"/>
  <c r="R380" i="27"/>
  <c r="P380" i="27"/>
  <c r="BI378" i="27"/>
  <c r="BH378" i="27"/>
  <c r="BG378" i="27"/>
  <c r="BF378" i="27"/>
  <c r="T378" i="27"/>
  <c r="R378" i="27"/>
  <c r="P378" i="27"/>
  <c r="BI373" i="27"/>
  <c r="BH373" i="27"/>
  <c r="BG373" i="27"/>
  <c r="BF373" i="27"/>
  <c r="T373" i="27"/>
  <c r="R373" i="27"/>
  <c r="P373" i="27"/>
  <c r="BI370" i="27"/>
  <c r="BH370" i="27"/>
  <c r="BG370" i="27"/>
  <c r="BF370" i="27"/>
  <c r="T370" i="27"/>
  <c r="R370" i="27"/>
  <c r="P370" i="27"/>
  <c r="BI367" i="27"/>
  <c r="BH367" i="27"/>
  <c r="BG367" i="27"/>
  <c r="BF367" i="27"/>
  <c r="T367" i="27"/>
  <c r="R367" i="27"/>
  <c r="P367" i="27"/>
  <c r="BI364" i="27"/>
  <c r="BH364" i="27"/>
  <c r="BG364" i="27"/>
  <c r="BF364" i="27"/>
  <c r="T364" i="27"/>
  <c r="R364" i="27"/>
  <c r="P364" i="27"/>
  <c r="BI360" i="27"/>
  <c r="BH360" i="27"/>
  <c r="BG360" i="27"/>
  <c r="BF360" i="27"/>
  <c r="T360" i="27"/>
  <c r="R360" i="27"/>
  <c r="P360" i="27"/>
  <c r="BI354" i="27"/>
  <c r="BH354" i="27"/>
  <c r="BG354" i="27"/>
  <c r="BF354" i="27"/>
  <c r="T354" i="27"/>
  <c r="R354" i="27"/>
  <c r="P354" i="27"/>
  <c r="BI348" i="27"/>
  <c r="BH348" i="27"/>
  <c r="BG348" i="27"/>
  <c r="BF348" i="27"/>
  <c r="T348" i="27"/>
  <c r="R348" i="27"/>
  <c r="P348" i="27"/>
  <c r="BI344" i="27"/>
  <c r="BH344" i="27"/>
  <c r="BG344" i="27"/>
  <c r="BF344" i="27"/>
  <c r="T344" i="27"/>
  <c r="R344" i="27"/>
  <c r="P344" i="27"/>
  <c r="BI339" i="27"/>
  <c r="BH339" i="27"/>
  <c r="BG339" i="27"/>
  <c r="BF339" i="27"/>
  <c r="T339" i="27"/>
  <c r="R339" i="27"/>
  <c r="P339" i="27"/>
  <c r="BI333" i="27"/>
  <c r="BH333" i="27"/>
  <c r="BG333" i="27"/>
  <c r="BF333" i="27"/>
  <c r="T333" i="27"/>
  <c r="R333" i="27"/>
  <c r="P333" i="27"/>
  <c r="BI329" i="27"/>
  <c r="BH329" i="27"/>
  <c r="BG329" i="27"/>
  <c r="BF329" i="27"/>
  <c r="T329" i="27"/>
  <c r="R329" i="27"/>
  <c r="P329" i="27"/>
  <c r="BI327" i="27"/>
  <c r="BH327" i="27"/>
  <c r="BG327" i="27"/>
  <c r="BF327" i="27"/>
  <c r="T327" i="27"/>
  <c r="R327" i="27"/>
  <c r="P327" i="27"/>
  <c r="BI323" i="27"/>
  <c r="BH323" i="27"/>
  <c r="BG323" i="27"/>
  <c r="BF323" i="27"/>
  <c r="T323" i="27"/>
  <c r="R323" i="27"/>
  <c r="P323" i="27"/>
  <c r="BI321" i="27"/>
  <c r="BH321" i="27"/>
  <c r="BG321" i="27"/>
  <c r="BF321" i="27"/>
  <c r="T321" i="27"/>
  <c r="R321" i="27"/>
  <c r="P321" i="27"/>
  <c r="BI318" i="27"/>
  <c r="BH318" i="27"/>
  <c r="BG318" i="27"/>
  <c r="BF318" i="27"/>
  <c r="T318" i="27"/>
  <c r="R318" i="27"/>
  <c r="P318" i="27"/>
  <c r="BI316" i="27"/>
  <c r="BH316" i="27"/>
  <c r="BG316" i="27"/>
  <c r="BF316" i="27"/>
  <c r="T316" i="27"/>
  <c r="R316" i="27"/>
  <c r="P316" i="27"/>
  <c r="BI312" i="27"/>
  <c r="BH312" i="27"/>
  <c r="BG312" i="27"/>
  <c r="BF312" i="27"/>
  <c r="T312" i="27"/>
  <c r="R312" i="27"/>
  <c r="P312" i="27"/>
  <c r="BI308" i="27"/>
  <c r="BH308" i="27"/>
  <c r="BG308" i="27"/>
  <c r="BF308" i="27"/>
  <c r="T308" i="27"/>
  <c r="R308" i="27"/>
  <c r="P308" i="27"/>
  <c r="BI301" i="27"/>
  <c r="BH301" i="27"/>
  <c r="BG301" i="27"/>
  <c r="BF301" i="27"/>
  <c r="T301" i="27"/>
  <c r="R301" i="27"/>
  <c r="P301" i="27"/>
  <c r="BI298" i="27"/>
  <c r="BH298" i="27"/>
  <c r="BG298" i="27"/>
  <c r="BF298" i="27"/>
  <c r="T298" i="27"/>
  <c r="R298" i="27"/>
  <c r="P298" i="27"/>
  <c r="BI293" i="27"/>
  <c r="BH293" i="27"/>
  <c r="BG293" i="27"/>
  <c r="BF293" i="27"/>
  <c r="T293" i="27"/>
  <c r="T292" i="27" s="1"/>
  <c r="R293" i="27"/>
  <c r="R292" i="27" s="1"/>
  <c r="P293" i="27"/>
  <c r="P292" i="27"/>
  <c r="BI288" i="27"/>
  <c r="BH288" i="27"/>
  <c r="BG288" i="27"/>
  <c r="BF288" i="27"/>
  <c r="T288" i="27"/>
  <c r="R288" i="27"/>
  <c r="P288" i="27"/>
  <c r="BI284" i="27"/>
  <c r="BH284" i="27"/>
  <c r="BG284" i="27"/>
  <c r="BF284" i="27"/>
  <c r="T284" i="27"/>
  <c r="R284" i="27"/>
  <c r="P284" i="27"/>
  <c r="BI278" i="27"/>
  <c r="BH278" i="27"/>
  <c r="BG278" i="27"/>
  <c r="BF278" i="27"/>
  <c r="T278" i="27"/>
  <c r="R278" i="27"/>
  <c r="P278" i="27"/>
  <c r="BI272" i="27"/>
  <c r="BH272" i="27"/>
  <c r="BG272" i="27"/>
  <c r="BF272" i="27"/>
  <c r="T272" i="27"/>
  <c r="R272" i="27"/>
  <c r="P272" i="27"/>
  <c r="BI267" i="27"/>
  <c r="BH267" i="27"/>
  <c r="BG267" i="27"/>
  <c r="BF267" i="27"/>
  <c r="T267" i="27"/>
  <c r="R267" i="27"/>
  <c r="P267" i="27"/>
  <c r="BI263" i="27"/>
  <c r="BH263" i="27"/>
  <c r="BG263" i="27"/>
  <c r="BF263" i="27"/>
  <c r="T263" i="27"/>
  <c r="R263" i="27"/>
  <c r="P263" i="27"/>
  <c r="BI257" i="27"/>
  <c r="BH257" i="27"/>
  <c r="BG257" i="27"/>
  <c r="BF257" i="27"/>
  <c r="T257" i="27"/>
  <c r="R257" i="27"/>
  <c r="P257" i="27"/>
  <c r="BI254" i="27"/>
  <c r="BH254" i="27"/>
  <c r="BG254" i="27"/>
  <c r="BF254" i="27"/>
  <c r="T254" i="27"/>
  <c r="R254" i="27"/>
  <c r="P254" i="27"/>
  <c r="BI249" i="27"/>
  <c r="BH249" i="27"/>
  <c r="BG249" i="27"/>
  <c r="BF249" i="27"/>
  <c r="T249" i="27"/>
  <c r="R249" i="27"/>
  <c r="P249" i="27"/>
  <c r="BI247" i="27"/>
  <c r="BH247" i="27"/>
  <c r="BG247" i="27"/>
  <c r="BF247" i="27"/>
  <c r="T247" i="27"/>
  <c r="R247" i="27"/>
  <c r="P247" i="27"/>
  <c r="BI240" i="27"/>
  <c r="BH240" i="27"/>
  <c r="BG240" i="27"/>
  <c r="BF240" i="27"/>
  <c r="T240" i="27"/>
  <c r="R240" i="27"/>
  <c r="P240" i="27"/>
  <c r="BI233" i="27"/>
  <c r="BH233" i="27"/>
  <c r="BG233" i="27"/>
  <c r="BF233" i="27"/>
  <c r="T233" i="27"/>
  <c r="R233" i="27"/>
  <c r="P233" i="27"/>
  <c r="BI227" i="27"/>
  <c r="BH227" i="27"/>
  <c r="BG227" i="27"/>
  <c r="BF227" i="27"/>
  <c r="T227" i="27"/>
  <c r="R227" i="27"/>
  <c r="P227" i="27"/>
  <c r="BI223" i="27"/>
  <c r="BH223" i="27"/>
  <c r="BG223" i="27"/>
  <c r="BF223" i="27"/>
  <c r="T223" i="27"/>
  <c r="R223" i="27"/>
  <c r="P223" i="27"/>
  <c r="BI218" i="27"/>
  <c r="BH218" i="27"/>
  <c r="BG218" i="27"/>
  <c r="BF218" i="27"/>
  <c r="T218" i="27"/>
  <c r="R218" i="27"/>
  <c r="P218" i="27"/>
  <c r="BI216" i="27"/>
  <c r="BH216" i="27"/>
  <c r="BG216" i="27"/>
  <c r="BF216" i="27"/>
  <c r="T216" i="27"/>
  <c r="R216" i="27"/>
  <c r="P216" i="27"/>
  <c r="BI210" i="27"/>
  <c r="BH210" i="27"/>
  <c r="BG210" i="27"/>
  <c r="BF210" i="27"/>
  <c r="T210" i="27"/>
  <c r="R210" i="27"/>
  <c r="P210" i="27"/>
  <c r="BI204" i="27"/>
  <c r="BH204" i="27"/>
  <c r="BG204" i="27"/>
  <c r="BF204" i="27"/>
  <c r="T204" i="27"/>
  <c r="R204" i="27"/>
  <c r="P204" i="27"/>
  <c r="BI199" i="27"/>
  <c r="BH199" i="27"/>
  <c r="BG199" i="27"/>
  <c r="BF199" i="27"/>
  <c r="T199" i="27"/>
  <c r="R199" i="27"/>
  <c r="P199" i="27"/>
  <c r="BI197" i="27"/>
  <c r="BH197" i="27"/>
  <c r="BG197" i="27"/>
  <c r="BF197" i="27"/>
  <c r="T197" i="27"/>
  <c r="R197" i="27"/>
  <c r="P197" i="27"/>
  <c r="BI192" i="27"/>
  <c r="BH192" i="27"/>
  <c r="BG192" i="27"/>
  <c r="BF192" i="27"/>
  <c r="T192" i="27"/>
  <c r="R192" i="27"/>
  <c r="P192" i="27"/>
  <c r="BI186" i="27"/>
  <c r="BH186" i="27"/>
  <c r="BG186" i="27"/>
  <c r="BF186" i="27"/>
  <c r="T186" i="27"/>
  <c r="R186" i="27"/>
  <c r="P186" i="27"/>
  <c r="BI182" i="27"/>
  <c r="BH182" i="27"/>
  <c r="BG182" i="27"/>
  <c r="BF182" i="27"/>
  <c r="T182" i="27"/>
  <c r="R182" i="27"/>
  <c r="P182" i="27"/>
  <c r="BI175" i="27"/>
  <c r="BH175" i="27"/>
  <c r="BG175" i="27"/>
  <c r="BF175" i="27"/>
  <c r="T175" i="27"/>
  <c r="R175" i="27"/>
  <c r="P175" i="27"/>
  <c r="BI171" i="27"/>
  <c r="BH171" i="27"/>
  <c r="BG171" i="27"/>
  <c r="BF171" i="27"/>
  <c r="T171" i="27"/>
  <c r="R171" i="27"/>
  <c r="P171" i="27"/>
  <c r="BI159" i="27"/>
  <c r="BH159" i="27"/>
  <c r="BG159" i="27"/>
  <c r="BF159" i="27"/>
  <c r="T159" i="27"/>
  <c r="R159" i="27"/>
  <c r="P159" i="27"/>
  <c r="BI155" i="27"/>
  <c r="BH155" i="27"/>
  <c r="BG155" i="27"/>
  <c r="BF155" i="27"/>
  <c r="T155" i="27"/>
  <c r="R155" i="27"/>
  <c r="P155" i="27"/>
  <c r="BI151" i="27"/>
  <c r="BH151" i="27"/>
  <c r="BG151" i="27"/>
  <c r="BF151" i="27"/>
  <c r="T151" i="27"/>
  <c r="R151" i="27"/>
  <c r="P151" i="27"/>
  <c r="BI147" i="27"/>
  <c r="BH147" i="27"/>
  <c r="BG147" i="27"/>
  <c r="BF147" i="27"/>
  <c r="T147" i="27"/>
  <c r="R147" i="27"/>
  <c r="P147" i="27"/>
  <c r="BI144" i="27"/>
  <c r="BH144" i="27"/>
  <c r="BG144" i="27"/>
  <c r="BF144" i="27"/>
  <c r="T144" i="27"/>
  <c r="R144" i="27"/>
  <c r="P144" i="27"/>
  <c r="BI140" i="27"/>
  <c r="BH140" i="27"/>
  <c r="BG140" i="27"/>
  <c r="BF140" i="27"/>
  <c r="T140" i="27"/>
  <c r="R140" i="27"/>
  <c r="P140" i="27"/>
  <c r="BI123" i="27"/>
  <c r="BH123" i="27"/>
  <c r="BG123" i="27"/>
  <c r="BF123" i="27"/>
  <c r="T123" i="27"/>
  <c r="R123" i="27"/>
  <c r="P123" i="27"/>
  <c r="BI119" i="27"/>
  <c r="BH119" i="27"/>
  <c r="BG119" i="27"/>
  <c r="BF119" i="27"/>
  <c r="T119" i="27"/>
  <c r="R119" i="27"/>
  <c r="P119" i="27"/>
  <c r="BI116" i="27"/>
  <c r="BH116" i="27"/>
  <c r="BG116" i="27"/>
  <c r="BF116" i="27"/>
  <c r="T116" i="27"/>
  <c r="R116" i="27"/>
  <c r="P116" i="27"/>
  <c r="BI112" i="27"/>
  <c r="BH112" i="27"/>
  <c r="BG112" i="27"/>
  <c r="BF112" i="27"/>
  <c r="T112" i="27"/>
  <c r="R112" i="27"/>
  <c r="P112" i="27"/>
  <c r="BI105" i="27"/>
  <c r="BH105" i="27"/>
  <c r="BG105" i="27"/>
  <c r="BF105" i="27"/>
  <c r="T105" i="27"/>
  <c r="R105" i="27"/>
  <c r="P105" i="27"/>
  <c r="BI102" i="27"/>
  <c r="BH102" i="27"/>
  <c r="BG102" i="27"/>
  <c r="BF102" i="27"/>
  <c r="T102" i="27"/>
  <c r="R102" i="27"/>
  <c r="P102" i="27"/>
  <c r="BI98" i="27"/>
  <c r="BH98" i="27"/>
  <c r="BG98" i="27"/>
  <c r="BF98" i="27"/>
  <c r="T98" i="27"/>
  <c r="R98" i="27"/>
  <c r="P98" i="27"/>
  <c r="BI95" i="27"/>
  <c r="BH95" i="27"/>
  <c r="BG95" i="27"/>
  <c r="BF95" i="27"/>
  <c r="T95" i="27"/>
  <c r="R95" i="27"/>
  <c r="P95" i="27"/>
  <c r="J89" i="27"/>
  <c r="J88" i="27"/>
  <c r="F88" i="27"/>
  <c r="F86" i="27"/>
  <c r="E84" i="27"/>
  <c r="J55" i="27"/>
  <c r="J54" i="27"/>
  <c r="F54" i="27"/>
  <c r="F52" i="27"/>
  <c r="E50" i="27"/>
  <c r="J18" i="27"/>
  <c r="E18" i="27"/>
  <c r="F89" i="27" s="1"/>
  <c r="J17" i="27"/>
  <c r="J12" i="27"/>
  <c r="J86" i="27"/>
  <c r="E7" i="27"/>
  <c r="E82" i="27"/>
  <c r="J37" i="26"/>
  <c r="J36" i="26"/>
  <c r="AY88" i="1"/>
  <c r="J35" i="26"/>
  <c r="AX88" i="1"/>
  <c r="BI699" i="26"/>
  <c r="BH699" i="26"/>
  <c r="BG699" i="26"/>
  <c r="BF699" i="26"/>
  <c r="T699" i="26"/>
  <c r="T698" i="26"/>
  <c r="R699" i="26"/>
  <c r="R698" i="26"/>
  <c r="P699" i="26"/>
  <c r="P698" i="26" s="1"/>
  <c r="BI695" i="26"/>
  <c r="BH695" i="26"/>
  <c r="BG695" i="26"/>
  <c r="BF695" i="26"/>
  <c r="T695" i="26"/>
  <c r="R695" i="26"/>
  <c r="P695" i="26"/>
  <c r="BI693" i="26"/>
  <c r="BH693" i="26"/>
  <c r="BG693" i="26"/>
  <c r="BF693" i="26"/>
  <c r="T693" i="26"/>
  <c r="R693" i="26"/>
  <c r="P693" i="26"/>
  <c r="BI689" i="26"/>
  <c r="BH689" i="26"/>
  <c r="BG689" i="26"/>
  <c r="BF689" i="26"/>
  <c r="T689" i="26"/>
  <c r="R689" i="26"/>
  <c r="P689" i="26"/>
  <c r="BI687" i="26"/>
  <c r="BH687" i="26"/>
  <c r="BG687" i="26"/>
  <c r="BF687" i="26"/>
  <c r="T687" i="26"/>
  <c r="R687" i="26"/>
  <c r="P687" i="26"/>
  <c r="BI685" i="26"/>
  <c r="BH685" i="26"/>
  <c r="BG685" i="26"/>
  <c r="BF685" i="26"/>
  <c r="T685" i="26"/>
  <c r="R685" i="26"/>
  <c r="P685" i="26"/>
  <c r="BI682" i="26"/>
  <c r="BH682" i="26"/>
  <c r="BG682" i="26"/>
  <c r="BF682" i="26"/>
  <c r="T682" i="26"/>
  <c r="R682" i="26"/>
  <c r="P682" i="26"/>
  <c r="BI671" i="26"/>
  <c r="BH671" i="26"/>
  <c r="BG671" i="26"/>
  <c r="BF671" i="26"/>
  <c r="T671" i="26"/>
  <c r="R671" i="26"/>
  <c r="P671" i="26"/>
  <c r="BI667" i="26"/>
  <c r="BH667" i="26"/>
  <c r="BG667" i="26"/>
  <c r="BF667" i="26"/>
  <c r="T667" i="26"/>
  <c r="R667" i="26"/>
  <c r="P667" i="26"/>
  <c r="BI663" i="26"/>
  <c r="BH663" i="26"/>
  <c r="BG663" i="26"/>
  <c r="BF663" i="26"/>
  <c r="T663" i="26"/>
  <c r="R663" i="26"/>
  <c r="P663" i="26"/>
  <c r="BI653" i="26"/>
  <c r="BH653" i="26"/>
  <c r="BG653" i="26"/>
  <c r="BF653" i="26"/>
  <c r="T653" i="26"/>
  <c r="R653" i="26"/>
  <c r="P653" i="26"/>
  <c r="BI650" i="26"/>
  <c r="BH650" i="26"/>
  <c r="BG650" i="26"/>
  <c r="BF650" i="26"/>
  <c r="T650" i="26"/>
  <c r="R650" i="26"/>
  <c r="P650" i="26"/>
  <c r="BI646" i="26"/>
  <c r="BH646" i="26"/>
  <c r="BG646" i="26"/>
  <c r="BF646" i="26"/>
  <c r="T646" i="26"/>
  <c r="R646" i="26"/>
  <c r="P646" i="26"/>
  <c r="BI643" i="26"/>
  <c r="BH643" i="26"/>
  <c r="BG643" i="26"/>
  <c r="BF643" i="26"/>
  <c r="T643" i="26"/>
  <c r="R643" i="26"/>
  <c r="P643" i="26"/>
  <c r="BI639" i="26"/>
  <c r="BH639" i="26"/>
  <c r="BG639" i="26"/>
  <c r="BF639" i="26"/>
  <c r="T639" i="26"/>
  <c r="R639" i="26"/>
  <c r="P639" i="26"/>
  <c r="BI636" i="26"/>
  <c r="BH636" i="26"/>
  <c r="BG636" i="26"/>
  <c r="BF636" i="26"/>
  <c r="T636" i="26"/>
  <c r="R636" i="26"/>
  <c r="P636" i="26"/>
  <c r="BI632" i="26"/>
  <c r="BH632" i="26"/>
  <c r="BG632" i="26"/>
  <c r="BF632" i="26"/>
  <c r="T632" i="26"/>
  <c r="R632" i="26"/>
  <c r="P632" i="26"/>
  <c r="BI629" i="26"/>
  <c r="BH629" i="26"/>
  <c r="BG629" i="26"/>
  <c r="BF629" i="26"/>
  <c r="T629" i="26"/>
  <c r="R629" i="26"/>
  <c r="P629" i="26"/>
  <c r="BI611" i="26"/>
  <c r="BH611" i="26"/>
  <c r="BG611" i="26"/>
  <c r="BF611" i="26"/>
  <c r="T611" i="26"/>
  <c r="R611" i="26"/>
  <c r="P611" i="26"/>
  <c r="BI608" i="26"/>
  <c r="BH608" i="26"/>
  <c r="BG608" i="26"/>
  <c r="BF608" i="26"/>
  <c r="T608" i="26"/>
  <c r="R608" i="26"/>
  <c r="P608" i="26"/>
  <c r="BI604" i="26"/>
  <c r="BH604" i="26"/>
  <c r="BG604" i="26"/>
  <c r="BF604" i="26"/>
  <c r="T604" i="26"/>
  <c r="R604" i="26"/>
  <c r="P604" i="26"/>
  <c r="BI601" i="26"/>
  <c r="BH601" i="26"/>
  <c r="BG601" i="26"/>
  <c r="BF601" i="26"/>
  <c r="T601" i="26"/>
  <c r="R601" i="26"/>
  <c r="P601" i="26"/>
  <c r="BI593" i="26"/>
  <c r="BH593" i="26"/>
  <c r="BG593" i="26"/>
  <c r="BF593" i="26"/>
  <c r="T593" i="26"/>
  <c r="R593" i="26"/>
  <c r="P593" i="26"/>
  <c r="BI589" i="26"/>
  <c r="BH589" i="26"/>
  <c r="BG589" i="26"/>
  <c r="BF589" i="26"/>
  <c r="T589" i="26"/>
  <c r="R589" i="26"/>
  <c r="P589" i="26"/>
  <c r="BI587" i="26"/>
  <c r="BH587" i="26"/>
  <c r="BG587" i="26"/>
  <c r="BF587" i="26"/>
  <c r="T587" i="26"/>
  <c r="R587" i="26"/>
  <c r="P587" i="26"/>
  <c r="BI584" i="26"/>
  <c r="BH584" i="26"/>
  <c r="BG584" i="26"/>
  <c r="BF584" i="26"/>
  <c r="T584" i="26"/>
  <c r="R584" i="26"/>
  <c r="P584" i="26"/>
  <c r="BI580" i="26"/>
  <c r="BH580" i="26"/>
  <c r="BG580" i="26"/>
  <c r="BF580" i="26"/>
  <c r="T580" i="26"/>
  <c r="R580" i="26"/>
  <c r="P580" i="26"/>
  <c r="BI577" i="26"/>
  <c r="BH577" i="26"/>
  <c r="BG577" i="26"/>
  <c r="BF577" i="26"/>
  <c r="T577" i="26"/>
  <c r="R577" i="26"/>
  <c r="P577" i="26"/>
  <c r="BI574" i="26"/>
  <c r="BH574" i="26"/>
  <c r="BG574" i="26"/>
  <c r="BF574" i="26"/>
  <c r="T574" i="26"/>
  <c r="R574" i="26"/>
  <c r="P574" i="26"/>
  <c r="BI569" i="26"/>
  <c r="BH569" i="26"/>
  <c r="BG569" i="26"/>
  <c r="BF569" i="26"/>
  <c r="T569" i="26"/>
  <c r="R569" i="26"/>
  <c r="P569" i="26"/>
  <c r="BI567" i="26"/>
  <c r="BH567" i="26"/>
  <c r="BG567" i="26"/>
  <c r="BF567" i="26"/>
  <c r="T567" i="26"/>
  <c r="R567" i="26"/>
  <c r="P567" i="26"/>
  <c r="BI565" i="26"/>
  <c r="BH565" i="26"/>
  <c r="BG565" i="26"/>
  <c r="BF565" i="26"/>
  <c r="T565" i="26"/>
  <c r="R565" i="26"/>
  <c r="P565" i="26"/>
  <c r="BI562" i="26"/>
  <c r="BH562" i="26"/>
  <c r="BG562" i="26"/>
  <c r="BF562" i="26"/>
  <c r="T562" i="26"/>
  <c r="R562" i="26"/>
  <c r="P562" i="26"/>
  <c r="BI558" i="26"/>
  <c r="BH558" i="26"/>
  <c r="BG558" i="26"/>
  <c r="BF558" i="26"/>
  <c r="T558" i="26"/>
  <c r="R558" i="26"/>
  <c r="P558" i="26"/>
  <c r="BI554" i="26"/>
  <c r="BH554" i="26"/>
  <c r="BG554" i="26"/>
  <c r="BF554" i="26"/>
  <c r="T554" i="26"/>
  <c r="R554" i="26"/>
  <c r="P554" i="26"/>
  <c r="BI550" i="26"/>
  <c r="BH550" i="26"/>
  <c r="BG550" i="26"/>
  <c r="BF550" i="26"/>
  <c r="T550" i="26"/>
  <c r="R550" i="26"/>
  <c r="P550" i="26"/>
  <c r="BI547" i="26"/>
  <c r="BH547" i="26"/>
  <c r="BG547" i="26"/>
  <c r="BF547" i="26"/>
  <c r="T547" i="26"/>
  <c r="R547" i="26"/>
  <c r="P547" i="26"/>
  <c r="BI544" i="26"/>
  <c r="BH544" i="26"/>
  <c r="BG544" i="26"/>
  <c r="BF544" i="26"/>
  <c r="T544" i="26"/>
  <c r="R544" i="26"/>
  <c r="P544" i="26"/>
  <c r="BI533" i="26"/>
  <c r="BH533" i="26"/>
  <c r="BG533" i="26"/>
  <c r="BF533" i="26"/>
  <c r="T533" i="26"/>
  <c r="R533" i="26"/>
  <c r="P533" i="26"/>
  <c r="BI527" i="26"/>
  <c r="BH527" i="26"/>
  <c r="BG527" i="26"/>
  <c r="BF527" i="26"/>
  <c r="T527" i="26"/>
  <c r="R527" i="26"/>
  <c r="P527" i="26"/>
  <c r="BI523" i="26"/>
  <c r="BH523" i="26"/>
  <c r="BG523" i="26"/>
  <c r="BF523" i="26"/>
  <c r="T523" i="26"/>
  <c r="R523" i="26"/>
  <c r="P523" i="26"/>
  <c r="BI521" i="26"/>
  <c r="BH521" i="26"/>
  <c r="BG521" i="26"/>
  <c r="BF521" i="26"/>
  <c r="T521" i="26"/>
  <c r="R521" i="26"/>
  <c r="P521" i="26"/>
  <c r="BI515" i="26"/>
  <c r="BH515" i="26"/>
  <c r="BG515" i="26"/>
  <c r="BF515" i="26"/>
  <c r="T515" i="26"/>
  <c r="R515" i="26"/>
  <c r="P515" i="26"/>
  <c r="BI512" i="26"/>
  <c r="BH512" i="26"/>
  <c r="BG512" i="26"/>
  <c r="BF512" i="26"/>
  <c r="T512" i="26"/>
  <c r="R512" i="26"/>
  <c r="P512" i="26"/>
  <c r="BI508" i="26"/>
  <c r="BH508" i="26"/>
  <c r="BG508" i="26"/>
  <c r="BF508" i="26"/>
  <c r="T508" i="26"/>
  <c r="R508" i="26"/>
  <c r="P508" i="26"/>
  <c r="BI504" i="26"/>
  <c r="BH504" i="26"/>
  <c r="BG504" i="26"/>
  <c r="BF504" i="26"/>
  <c r="T504" i="26"/>
  <c r="R504" i="26"/>
  <c r="P504" i="26"/>
  <c r="BI500" i="26"/>
  <c r="BH500" i="26"/>
  <c r="BG500" i="26"/>
  <c r="BF500" i="26"/>
  <c r="T500" i="26"/>
  <c r="R500" i="26"/>
  <c r="P500" i="26"/>
  <c r="BI497" i="26"/>
  <c r="BH497" i="26"/>
  <c r="BG497" i="26"/>
  <c r="BF497" i="26"/>
  <c r="T497" i="26"/>
  <c r="R497" i="26"/>
  <c r="P497" i="26"/>
  <c r="BI494" i="26"/>
  <c r="BH494" i="26"/>
  <c r="BG494" i="26"/>
  <c r="BF494" i="26"/>
  <c r="T494" i="26"/>
  <c r="R494" i="26"/>
  <c r="P494" i="26"/>
  <c r="BI490" i="26"/>
  <c r="BH490" i="26"/>
  <c r="BG490" i="26"/>
  <c r="BF490" i="26"/>
  <c r="T490" i="26"/>
  <c r="R490" i="26"/>
  <c r="P490" i="26"/>
  <c r="BI488" i="26"/>
  <c r="BH488" i="26"/>
  <c r="BG488" i="26"/>
  <c r="BF488" i="26"/>
  <c r="T488" i="26"/>
  <c r="R488" i="26"/>
  <c r="P488" i="26"/>
  <c r="BI485" i="26"/>
  <c r="BH485" i="26"/>
  <c r="BG485" i="26"/>
  <c r="BF485" i="26"/>
  <c r="T485" i="26"/>
  <c r="R485" i="26"/>
  <c r="P485" i="26"/>
  <c r="BI480" i="26"/>
  <c r="BH480" i="26"/>
  <c r="BG480" i="26"/>
  <c r="BF480" i="26"/>
  <c r="T480" i="26"/>
  <c r="R480" i="26"/>
  <c r="P480" i="26"/>
  <c r="BI476" i="26"/>
  <c r="BH476" i="26"/>
  <c r="BG476" i="26"/>
  <c r="BF476" i="26"/>
  <c r="T476" i="26"/>
  <c r="R476" i="26"/>
  <c r="P476" i="26"/>
  <c r="BI472" i="26"/>
  <c r="BH472" i="26"/>
  <c r="BG472" i="26"/>
  <c r="BF472" i="26"/>
  <c r="T472" i="26"/>
  <c r="R472" i="26"/>
  <c r="P472" i="26"/>
  <c r="BI462" i="26"/>
  <c r="BH462" i="26"/>
  <c r="BG462" i="26"/>
  <c r="BF462" i="26"/>
  <c r="T462" i="26"/>
  <c r="R462" i="26"/>
  <c r="P462" i="26"/>
  <c r="BI460" i="26"/>
  <c r="BH460" i="26"/>
  <c r="BG460" i="26"/>
  <c r="BF460" i="26"/>
  <c r="T460" i="26"/>
  <c r="R460" i="26"/>
  <c r="P460" i="26"/>
  <c r="BI456" i="26"/>
  <c r="BH456" i="26"/>
  <c r="BG456" i="26"/>
  <c r="BF456" i="26"/>
  <c r="T456" i="26"/>
  <c r="R456" i="26"/>
  <c r="P456" i="26"/>
  <c r="BI451" i="26"/>
  <c r="BH451" i="26"/>
  <c r="BG451" i="26"/>
  <c r="BF451" i="26"/>
  <c r="T451" i="26"/>
  <c r="R451" i="26"/>
  <c r="P451" i="26"/>
  <c r="BI448" i="26"/>
  <c r="BH448" i="26"/>
  <c r="BG448" i="26"/>
  <c r="BF448" i="26"/>
  <c r="T448" i="26"/>
  <c r="R448" i="26"/>
  <c r="P448" i="26"/>
  <c r="BI446" i="26"/>
  <c r="BH446" i="26"/>
  <c r="BG446" i="26"/>
  <c r="BF446" i="26"/>
  <c r="T446" i="26"/>
  <c r="R446" i="26"/>
  <c r="P446" i="26"/>
  <c r="BI441" i="26"/>
  <c r="BH441" i="26"/>
  <c r="BG441" i="26"/>
  <c r="BF441" i="26"/>
  <c r="T441" i="26"/>
  <c r="R441" i="26"/>
  <c r="P441" i="26"/>
  <c r="BI436" i="26"/>
  <c r="BH436" i="26"/>
  <c r="BG436" i="26"/>
  <c r="BF436" i="26"/>
  <c r="T436" i="26"/>
  <c r="R436" i="26"/>
  <c r="P436" i="26"/>
  <c r="BI429" i="26"/>
  <c r="BH429" i="26"/>
  <c r="BG429" i="26"/>
  <c r="BF429" i="26"/>
  <c r="T429" i="26"/>
  <c r="R429" i="26"/>
  <c r="P429" i="26"/>
  <c r="BI425" i="26"/>
  <c r="BH425" i="26"/>
  <c r="BG425" i="26"/>
  <c r="BF425" i="26"/>
  <c r="T425" i="26"/>
  <c r="R425" i="26"/>
  <c r="P425" i="26"/>
  <c r="BI421" i="26"/>
  <c r="BH421" i="26"/>
  <c r="BG421" i="26"/>
  <c r="BF421" i="26"/>
  <c r="T421" i="26"/>
  <c r="R421" i="26"/>
  <c r="P421" i="26"/>
  <c r="BI416" i="26"/>
  <c r="BH416" i="26"/>
  <c r="BG416" i="26"/>
  <c r="BF416" i="26"/>
  <c r="T416" i="26"/>
  <c r="R416" i="26"/>
  <c r="P416" i="26"/>
  <c r="BI414" i="26"/>
  <c r="BH414" i="26"/>
  <c r="BG414" i="26"/>
  <c r="BF414" i="26"/>
  <c r="T414" i="26"/>
  <c r="R414" i="26"/>
  <c r="P414" i="26"/>
  <c r="BI409" i="26"/>
  <c r="BH409" i="26"/>
  <c r="BG409" i="26"/>
  <c r="BF409" i="26"/>
  <c r="T409" i="26"/>
  <c r="R409" i="26"/>
  <c r="P409" i="26"/>
  <c r="BI406" i="26"/>
  <c r="BH406" i="26"/>
  <c r="BG406" i="26"/>
  <c r="BF406" i="26"/>
  <c r="T406" i="26"/>
  <c r="R406" i="26"/>
  <c r="P406" i="26"/>
  <c r="BI403" i="26"/>
  <c r="BH403" i="26"/>
  <c r="BG403" i="26"/>
  <c r="BF403" i="26"/>
  <c r="T403" i="26"/>
  <c r="R403" i="26"/>
  <c r="P403" i="26"/>
  <c r="BI396" i="26"/>
  <c r="BH396" i="26"/>
  <c r="BG396" i="26"/>
  <c r="BF396" i="26"/>
  <c r="T396" i="26"/>
  <c r="R396" i="26"/>
  <c r="P396" i="26"/>
  <c r="BI390" i="26"/>
  <c r="BH390" i="26"/>
  <c r="BG390" i="26"/>
  <c r="BF390" i="26"/>
  <c r="T390" i="26"/>
  <c r="R390" i="26"/>
  <c r="P390" i="26"/>
  <c r="BI385" i="26"/>
  <c r="BH385" i="26"/>
  <c r="BG385" i="26"/>
  <c r="BF385" i="26"/>
  <c r="T385" i="26"/>
  <c r="R385" i="26"/>
  <c r="P385" i="26"/>
  <c r="BI382" i="26"/>
  <c r="BH382" i="26"/>
  <c r="BG382" i="26"/>
  <c r="BF382" i="26"/>
  <c r="T382" i="26"/>
  <c r="R382" i="26"/>
  <c r="P382" i="26"/>
  <c r="BI380" i="26"/>
  <c r="BH380" i="26"/>
  <c r="BG380" i="26"/>
  <c r="BF380" i="26"/>
  <c r="T380" i="26"/>
  <c r="R380" i="26"/>
  <c r="P380" i="26"/>
  <c r="BI378" i="26"/>
  <c r="BH378" i="26"/>
  <c r="BG378" i="26"/>
  <c r="BF378" i="26"/>
  <c r="T378" i="26"/>
  <c r="R378" i="26"/>
  <c r="P378" i="26"/>
  <c r="BI374" i="26"/>
  <c r="BH374" i="26"/>
  <c r="BG374" i="26"/>
  <c r="BF374" i="26"/>
  <c r="T374" i="26"/>
  <c r="R374" i="26"/>
  <c r="P374" i="26"/>
  <c r="BI371" i="26"/>
  <c r="BH371" i="26"/>
  <c r="BG371" i="26"/>
  <c r="BF371" i="26"/>
  <c r="T371" i="26"/>
  <c r="R371" i="26"/>
  <c r="P371" i="26"/>
  <c r="BI364" i="26"/>
  <c r="BH364" i="26"/>
  <c r="BG364" i="26"/>
  <c r="BF364" i="26"/>
  <c r="T364" i="26"/>
  <c r="R364" i="26"/>
  <c r="P364" i="26"/>
  <c r="BI361" i="26"/>
  <c r="BH361" i="26"/>
  <c r="BG361" i="26"/>
  <c r="BF361" i="26"/>
  <c r="T361" i="26"/>
  <c r="R361" i="26"/>
  <c r="P361" i="26"/>
  <c r="BI356" i="26"/>
  <c r="BH356" i="26"/>
  <c r="BG356" i="26"/>
  <c r="BF356" i="26"/>
  <c r="T356" i="26"/>
  <c r="R356" i="26"/>
  <c r="P356" i="26"/>
  <c r="BI351" i="26"/>
  <c r="BH351" i="26"/>
  <c r="BG351" i="26"/>
  <c r="BF351" i="26"/>
  <c r="T351" i="26"/>
  <c r="R351" i="26"/>
  <c r="P351" i="26"/>
  <c r="BI344" i="26"/>
  <c r="BH344" i="26"/>
  <c r="BG344" i="26"/>
  <c r="BF344" i="26"/>
  <c r="T344" i="26"/>
  <c r="R344" i="26"/>
  <c r="P344" i="26"/>
  <c r="BI342" i="26"/>
  <c r="BH342" i="26"/>
  <c r="BG342" i="26"/>
  <c r="BF342" i="26"/>
  <c r="T342" i="26"/>
  <c r="R342" i="26"/>
  <c r="P342" i="26"/>
  <c r="BI323" i="26"/>
  <c r="BH323" i="26"/>
  <c r="BG323" i="26"/>
  <c r="BF323" i="26"/>
  <c r="T323" i="26"/>
  <c r="R323" i="26"/>
  <c r="P323" i="26"/>
  <c r="BI321" i="26"/>
  <c r="BH321" i="26"/>
  <c r="BG321" i="26"/>
  <c r="BF321" i="26"/>
  <c r="T321" i="26"/>
  <c r="R321" i="26"/>
  <c r="P321" i="26"/>
  <c r="BI316" i="26"/>
  <c r="BH316" i="26"/>
  <c r="BG316" i="26"/>
  <c r="BF316" i="26"/>
  <c r="T316" i="26"/>
  <c r="R316" i="26"/>
  <c r="P316" i="26"/>
  <c r="BI310" i="26"/>
  <c r="BH310" i="26"/>
  <c r="BG310" i="26"/>
  <c r="BF310" i="26"/>
  <c r="T310" i="26"/>
  <c r="R310" i="26"/>
  <c r="P310" i="26"/>
  <c r="BI304" i="26"/>
  <c r="BH304" i="26"/>
  <c r="BG304" i="26"/>
  <c r="BF304" i="26"/>
  <c r="T304" i="26"/>
  <c r="R304" i="26"/>
  <c r="P304" i="26"/>
  <c r="BI298" i="26"/>
  <c r="BH298" i="26"/>
  <c r="BG298" i="26"/>
  <c r="BF298" i="26"/>
  <c r="T298" i="26"/>
  <c r="R298" i="26"/>
  <c r="P298" i="26"/>
  <c r="BI294" i="26"/>
  <c r="BH294" i="26"/>
  <c r="BG294" i="26"/>
  <c r="BF294" i="26"/>
  <c r="T294" i="26"/>
  <c r="R294" i="26"/>
  <c r="P294" i="26"/>
  <c r="BI292" i="26"/>
  <c r="BH292" i="26"/>
  <c r="BG292" i="26"/>
  <c r="BF292" i="26"/>
  <c r="T292" i="26"/>
  <c r="R292" i="26"/>
  <c r="P292" i="26"/>
  <c r="BI286" i="26"/>
  <c r="BH286" i="26"/>
  <c r="BG286" i="26"/>
  <c r="BF286" i="26"/>
  <c r="T286" i="26"/>
  <c r="R286" i="26"/>
  <c r="P286" i="26"/>
  <c r="BI280" i="26"/>
  <c r="BH280" i="26"/>
  <c r="BG280" i="26"/>
  <c r="BF280" i="26"/>
  <c r="T280" i="26"/>
  <c r="R280" i="26"/>
  <c r="P280" i="26"/>
  <c r="BI277" i="26"/>
  <c r="BH277" i="26"/>
  <c r="BG277" i="26"/>
  <c r="BF277" i="26"/>
  <c r="T277" i="26"/>
  <c r="R277" i="26"/>
  <c r="P277" i="26"/>
  <c r="BI273" i="26"/>
  <c r="BH273" i="26"/>
  <c r="BG273" i="26"/>
  <c r="BF273" i="26"/>
  <c r="T273" i="26"/>
  <c r="R273" i="26"/>
  <c r="P273" i="26"/>
  <c r="BI268" i="26"/>
  <c r="BH268" i="26"/>
  <c r="BG268" i="26"/>
  <c r="BF268" i="26"/>
  <c r="T268" i="26"/>
  <c r="R268" i="26"/>
  <c r="P268" i="26"/>
  <c r="BI265" i="26"/>
  <c r="BH265" i="26"/>
  <c r="BG265" i="26"/>
  <c r="BF265" i="26"/>
  <c r="T265" i="26"/>
  <c r="R265" i="26"/>
  <c r="P265" i="26"/>
  <c r="BI263" i="26"/>
  <c r="BH263" i="26"/>
  <c r="BG263" i="26"/>
  <c r="BF263" i="26"/>
  <c r="T263" i="26"/>
  <c r="R263" i="26"/>
  <c r="P263" i="26"/>
  <c r="BI257" i="26"/>
  <c r="BH257" i="26"/>
  <c r="BG257" i="26"/>
  <c r="BF257" i="26"/>
  <c r="T257" i="26"/>
  <c r="R257" i="26"/>
  <c r="P257" i="26"/>
  <c r="BI251" i="26"/>
  <c r="BH251" i="26"/>
  <c r="BG251" i="26"/>
  <c r="BF251" i="26"/>
  <c r="T251" i="26"/>
  <c r="R251" i="26"/>
  <c r="P251" i="26"/>
  <c r="BI247" i="26"/>
  <c r="BH247" i="26"/>
  <c r="BG247" i="26"/>
  <c r="BF247" i="26"/>
  <c r="T247" i="26"/>
  <c r="R247" i="26"/>
  <c r="P247" i="26"/>
  <c r="BI241" i="26"/>
  <c r="BH241" i="26"/>
  <c r="BG241" i="26"/>
  <c r="BF241" i="26"/>
  <c r="T241" i="26"/>
  <c r="R241" i="26"/>
  <c r="P241" i="26"/>
  <c r="BI237" i="26"/>
  <c r="BH237" i="26"/>
  <c r="BG237" i="26"/>
  <c r="BF237" i="26"/>
  <c r="T237" i="26"/>
  <c r="R237" i="26"/>
  <c r="P237" i="26"/>
  <c r="BI233" i="26"/>
  <c r="BH233" i="26"/>
  <c r="BG233" i="26"/>
  <c r="BF233" i="26"/>
  <c r="T233" i="26"/>
  <c r="R233" i="26"/>
  <c r="P233" i="26"/>
  <c r="BI229" i="26"/>
  <c r="BH229" i="26"/>
  <c r="BG229" i="26"/>
  <c r="BF229" i="26"/>
  <c r="T229" i="26"/>
  <c r="R229" i="26"/>
  <c r="P229" i="26"/>
  <c r="BI223" i="26"/>
  <c r="BH223" i="26"/>
  <c r="BG223" i="26"/>
  <c r="BF223" i="26"/>
  <c r="T223" i="26"/>
  <c r="R223" i="26"/>
  <c r="P223" i="26"/>
  <c r="BI219" i="26"/>
  <c r="BH219" i="26"/>
  <c r="BG219" i="26"/>
  <c r="BF219" i="26"/>
  <c r="T219" i="26"/>
  <c r="R219" i="26"/>
  <c r="P219" i="26"/>
  <c r="BI197" i="26"/>
  <c r="BH197" i="26"/>
  <c r="BG197" i="26"/>
  <c r="BF197" i="26"/>
  <c r="T197" i="26"/>
  <c r="R197" i="26"/>
  <c r="P197" i="26"/>
  <c r="BI193" i="26"/>
  <c r="BH193" i="26"/>
  <c r="BG193" i="26"/>
  <c r="BF193" i="26"/>
  <c r="T193" i="26"/>
  <c r="R193" i="26"/>
  <c r="P193" i="26"/>
  <c r="BI187" i="26"/>
  <c r="BH187" i="26"/>
  <c r="BG187" i="26"/>
  <c r="BF187" i="26"/>
  <c r="T187" i="26"/>
  <c r="R187" i="26"/>
  <c r="P187" i="26"/>
  <c r="BI184" i="26"/>
  <c r="BH184" i="26"/>
  <c r="BG184" i="26"/>
  <c r="BF184" i="26"/>
  <c r="T184" i="26"/>
  <c r="R184" i="26"/>
  <c r="P184" i="26"/>
  <c r="BI173" i="26"/>
  <c r="BH173" i="26"/>
  <c r="BG173" i="26"/>
  <c r="BF173" i="26"/>
  <c r="T173" i="26"/>
  <c r="R173" i="26"/>
  <c r="P173" i="26"/>
  <c r="BI170" i="26"/>
  <c r="BH170" i="26"/>
  <c r="BG170" i="26"/>
  <c r="BF170" i="26"/>
  <c r="T170" i="26"/>
  <c r="R170" i="26"/>
  <c r="P170" i="26"/>
  <c r="BI166" i="26"/>
  <c r="BH166" i="26"/>
  <c r="BG166" i="26"/>
  <c r="BF166" i="26"/>
  <c r="T166" i="26"/>
  <c r="R166" i="26"/>
  <c r="P166" i="26"/>
  <c r="BI163" i="26"/>
  <c r="BH163" i="26"/>
  <c r="BG163" i="26"/>
  <c r="BF163" i="26"/>
  <c r="T163" i="26"/>
  <c r="R163" i="26"/>
  <c r="P163" i="26"/>
  <c r="BI159" i="26"/>
  <c r="BH159" i="26"/>
  <c r="BG159" i="26"/>
  <c r="BF159" i="26"/>
  <c r="T159" i="26"/>
  <c r="R159" i="26"/>
  <c r="P159" i="26"/>
  <c r="BI154" i="26"/>
  <c r="BH154" i="26"/>
  <c r="BG154" i="26"/>
  <c r="BF154" i="26"/>
  <c r="T154" i="26"/>
  <c r="R154" i="26"/>
  <c r="P154" i="26"/>
  <c r="BI148" i="26"/>
  <c r="BH148" i="26"/>
  <c r="BG148" i="26"/>
  <c r="BF148" i="26"/>
  <c r="T148" i="26"/>
  <c r="R148" i="26"/>
  <c r="P148" i="26"/>
  <c r="BI145" i="26"/>
  <c r="BH145" i="26"/>
  <c r="BG145" i="26"/>
  <c r="BF145" i="26"/>
  <c r="T145" i="26"/>
  <c r="R145" i="26"/>
  <c r="P145" i="26"/>
  <c r="BI140" i="26"/>
  <c r="BH140" i="26"/>
  <c r="BG140" i="26"/>
  <c r="BF140" i="26"/>
  <c r="T140" i="26"/>
  <c r="R140" i="26"/>
  <c r="P140" i="26"/>
  <c r="BI135" i="26"/>
  <c r="BH135" i="26"/>
  <c r="BG135" i="26"/>
  <c r="BF135" i="26"/>
  <c r="T135" i="26"/>
  <c r="R135" i="26"/>
  <c r="P135" i="26"/>
  <c r="BI131" i="26"/>
  <c r="BH131" i="26"/>
  <c r="BG131" i="26"/>
  <c r="BF131" i="26"/>
  <c r="T131" i="26"/>
  <c r="R131" i="26"/>
  <c r="P131" i="26"/>
  <c r="BI128" i="26"/>
  <c r="BH128" i="26"/>
  <c r="BG128" i="26"/>
  <c r="BF128" i="26"/>
  <c r="T128" i="26"/>
  <c r="R128" i="26"/>
  <c r="P128" i="26"/>
  <c r="BI123" i="26"/>
  <c r="BH123" i="26"/>
  <c r="BG123" i="26"/>
  <c r="BF123" i="26"/>
  <c r="T123" i="26"/>
  <c r="R123" i="26"/>
  <c r="P123" i="26"/>
  <c r="BI120" i="26"/>
  <c r="BH120" i="26"/>
  <c r="BG120" i="26"/>
  <c r="BF120" i="26"/>
  <c r="T120" i="26"/>
  <c r="R120" i="26"/>
  <c r="P120" i="26"/>
  <c r="BI112" i="26"/>
  <c r="BH112" i="26"/>
  <c r="BG112" i="26"/>
  <c r="BF112" i="26"/>
  <c r="T112" i="26"/>
  <c r="R112" i="26"/>
  <c r="P112" i="26"/>
  <c r="BI108" i="26"/>
  <c r="BH108" i="26"/>
  <c r="BG108" i="26"/>
  <c r="BF108" i="26"/>
  <c r="T108" i="26"/>
  <c r="R108" i="26"/>
  <c r="P108" i="26"/>
  <c r="BI105" i="26"/>
  <c r="BH105" i="26"/>
  <c r="BG105" i="26"/>
  <c r="BF105" i="26"/>
  <c r="T105" i="26"/>
  <c r="R105" i="26"/>
  <c r="P105" i="26"/>
  <c r="BI101" i="26"/>
  <c r="BH101" i="26"/>
  <c r="BG101" i="26"/>
  <c r="BF101" i="26"/>
  <c r="T101" i="26"/>
  <c r="R101" i="26"/>
  <c r="P101" i="26"/>
  <c r="BI98" i="26"/>
  <c r="BH98" i="26"/>
  <c r="BG98" i="26"/>
  <c r="BF98" i="26"/>
  <c r="T98" i="26"/>
  <c r="R98" i="26"/>
  <c r="P98" i="26"/>
  <c r="J92" i="26"/>
  <c r="J91" i="26"/>
  <c r="F91" i="26"/>
  <c r="F89" i="26"/>
  <c r="E87" i="26"/>
  <c r="J55" i="26"/>
  <c r="J54" i="26"/>
  <c r="F54" i="26"/>
  <c r="F52" i="26"/>
  <c r="E50" i="26"/>
  <c r="J18" i="26"/>
  <c r="E18" i="26"/>
  <c r="F92" i="26" s="1"/>
  <c r="J17" i="26"/>
  <c r="J12" i="26"/>
  <c r="J89" i="26"/>
  <c r="E7" i="26"/>
  <c r="E85" i="26"/>
  <c r="J39" i="25"/>
  <c r="J38" i="25"/>
  <c r="AY87" i="1" s="1"/>
  <c r="J37" i="25"/>
  <c r="AX87" i="1"/>
  <c r="BI314" i="25"/>
  <c r="BH314" i="25"/>
  <c r="BG314" i="25"/>
  <c r="BF314" i="25"/>
  <c r="T314" i="25"/>
  <c r="T313" i="25" s="1"/>
  <c r="R314" i="25"/>
  <c r="R313" i="25"/>
  <c r="P314" i="25"/>
  <c r="P313" i="25"/>
  <c r="BI311" i="25"/>
  <c r="BH311" i="25"/>
  <c r="BG311" i="25"/>
  <c r="BF311" i="25"/>
  <c r="T311" i="25"/>
  <c r="R311" i="25"/>
  <c r="P311" i="25"/>
  <c r="BI308" i="25"/>
  <c r="BH308" i="25"/>
  <c r="BG308" i="25"/>
  <c r="BF308" i="25"/>
  <c r="T308" i="25"/>
  <c r="R308" i="25"/>
  <c r="P308" i="25"/>
  <c r="BI305" i="25"/>
  <c r="BH305" i="25"/>
  <c r="BG305" i="25"/>
  <c r="BF305" i="25"/>
  <c r="T305" i="25"/>
  <c r="R305" i="25"/>
  <c r="P305" i="25"/>
  <c r="BI303" i="25"/>
  <c r="BH303" i="25"/>
  <c r="BG303" i="25"/>
  <c r="BF303" i="25"/>
  <c r="T303" i="25"/>
  <c r="R303" i="25"/>
  <c r="P303" i="25"/>
  <c r="BI299" i="25"/>
  <c r="BH299" i="25"/>
  <c r="BG299" i="25"/>
  <c r="BF299" i="25"/>
  <c r="T299" i="25"/>
  <c r="R299" i="25"/>
  <c r="P299" i="25"/>
  <c r="BI295" i="25"/>
  <c r="BH295" i="25"/>
  <c r="BG295" i="25"/>
  <c r="BF295" i="25"/>
  <c r="T295" i="25"/>
  <c r="R295" i="25"/>
  <c r="P295" i="25"/>
  <c r="BI290" i="25"/>
  <c r="BH290" i="25"/>
  <c r="BG290" i="25"/>
  <c r="BF290" i="25"/>
  <c r="T290" i="25"/>
  <c r="R290" i="25"/>
  <c r="P290" i="25"/>
  <c r="BI288" i="25"/>
  <c r="BH288" i="25"/>
  <c r="BG288" i="25"/>
  <c r="BF288" i="25"/>
  <c r="T288" i="25"/>
  <c r="R288" i="25"/>
  <c r="P288" i="25"/>
  <c r="BI284" i="25"/>
  <c r="BH284" i="25"/>
  <c r="BG284" i="25"/>
  <c r="BF284" i="25"/>
  <c r="T284" i="25"/>
  <c r="R284" i="25"/>
  <c r="P284" i="25"/>
  <c r="BI280" i="25"/>
  <c r="BH280" i="25"/>
  <c r="BG280" i="25"/>
  <c r="BF280" i="25"/>
  <c r="T280" i="25"/>
  <c r="R280" i="25"/>
  <c r="P280" i="25"/>
  <c r="BI278" i="25"/>
  <c r="BH278" i="25"/>
  <c r="BG278" i="25"/>
  <c r="BF278" i="25"/>
  <c r="T278" i="25"/>
  <c r="R278" i="25"/>
  <c r="P278" i="25"/>
  <c r="BI276" i="25"/>
  <c r="BH276" i="25"/>
  <c r="BG276" i="25"/>
  <c r="BF276" i="25"/>
  <c r="T276" i="25"/>
  <c r="R276" i="25"/>
  <c r="P276" i="25"/>
  <c r="BI271" i="25"/>
  <c r="BH271" i="25"/>
  <c r="BG271" i="25"/>
  <c r="BF271" i="25"/>
  <c r="T271" i="25"/>
  <c r="R271" i="25"/>
  <c r="P271" i="25"/>
  <c r="BI269" i="25"/>
  <c r="BH269" i="25"/>
  <c r="BG269" i="25"/>
  <c r="BF269" i="25"/>
  <c r="T269" i="25"/>
  <c r="R269" i="25"/>
  <c r="P269" i="25"/>
  <c r="BI266" i="25"/>
  <c r="BH266" i="25"/>
  <c r="BG266" i="25"/>
  <c r="BF266" i="25"/>
  <c r="T266" i="25"/>
  <c r="R266" i="25"/>
  <c r="P266" i="25"/>
  <c r="BI264" i="25"/>
  <c r="BH264" i="25"/>
  <c r="BG264" i="25"/>
  <c r="BF264" i="25"/>
  <c r="T264" i="25"/>
  <c r="R264" i="25"/>
  <c r="P264" i="25"/>
  <c r="BI261" i="25"/>
  <c r="BH261" i="25"/>
  <c r="BG261" i="25"/>
  <c r="BF261" i="25"/>
  <c r="T261" i="25"/>
  <c r="R261" i="25"/>
  <c r="P261" i="25"/>
  <c r="BI258" i="25"/>
  <c r="BH258" i="25"/>
  <c r="BG258" i="25"/>
  <c r="BF258" i="25"/>
  <c r="T258" i="25"/>
  <c r="R258" i="25"/>
  <c r="P258" i="25"/>
  <c r="BI255" i="25"/>
  <c r="BH255" i="25"/>
  <c r="BG255" i="25"/>
  <c r="BF255" i="25"/>
  <c r="T255" i="25"/>
  <c r="R255" i="25"/>
  <c r="P255" i="25"/>
  <c r="BI252" i="25"/>
  <c r="BH252" i="25"/>
  <c r="BG252" i="25"/>
  <c r="BF252" i="25"/>
  <c r="T252" i="25"/>
  <c r="R252" i="25"/>
  <c r="P252" i="25"/>
  <c r="BI247" i="25"/>
  <c r="BH247" i="25"/>
  <c r="BG247" i="25"/>
  <c r="BF247" i="25"/>
  <c r="T247" i="25"/>
  <c r="R247" i="25"/>
  <c r="P247" i="25"/>
  <c r="BI241" i="25"/>
  <c r="BH241" i="25"/>
  <c r="BG241" i="25"/>
  <c r="BF241" i="25"/>
  <c r="T241" i="25"/>
  <c r="R241" i="25"/>
  <c r="P241" i="25"/>
  <c r="BI239" i="25"/>
  <c r="BH239" i="25"/>
  <c r="BG239" i="25"/>
  <c r="BF239" i="25"/>
  <c r="T239" i="25"/>
  <c r="R239" i="25"/>
  <c r="P239" i="25"/>
  <c r="BI235" i="25"/>
  <c r="BH235" i="25"/>
  <c r="BG235" i="25"/>
  <c r="BF235" i="25"/>
  <c r="T235" i="25"/>
  <c r="R235" i="25"/>
  <c r="P235" i="25"/>
  <c r="BI233" i="25"/>
  <c r="BH233" i="25"/>
  <c r="BG233" i="25"/>
  <c r="BF233" i="25"/>
  <c r="T233" i="25"/>
  <c r="R233" i="25"/>
  <c r="P233" i="25"/>
  <c r="BI229" i="25"/>
  <c r="BH229" i="25"/>
  <c r="BG229" i="25"/>
  <c r="BF229" i="25"/>
  <c r="T229" i="25"/>
  <c r="R229" i="25"/>
  <c r="P229" i="25"/>
  <c r="BI227" i="25"/>
  <c r="BH227" i="25"/>
  <c r="BG227" i="25"/>
  <c r="BF227" i="25"/>
  <c r="T227" i="25"/>
  <c r="R227" i="25"/>
  <c r="P227" i="25"/>
  <c r="BI223" i="25"/>
  <c r="BH223" i="25"/>
  <c r="BG223" i="25"/>
  <c r="BF223" i="25"/>
  <c r="T223" i="25"/>
  <c r="R223" i="25"/>
  <c r="P223" i="25"/>
  <c r="BI220" i="25"/>
  <c r="BH220" i="25"/>
  <c r="BG220" i="25"/>
  <c r="BF220" i="25"/>
  <c r="T220" i="25"/>
  <c r="R220" i="25"/>
  <c r="P220" i="25"/>
  <c r="BI217" i="25"/>
  <c r="BH217" i="25"/>
  <c r="BG217" i="25"/>
  <c r="BF217" i="25"/>
  <c r="T217" i="25"/>
  <c r="R217" i="25"/>
  <c r="P217" i="25"/>
  <c r="BI213" i="25"/>
  <c r="BH213" i="25"/>
  <c r="BG213" i="25"/>
  <c r="BF213" i="25"/>
  <c r="T213" i="25"/>
  <c r="R213" i="25"/>
  <c r="P213" i="25"/>
  <c r="BI209" i="25"/>
  <c r="BH209" i="25"/>
  <c r="BG209" i="25"/>
  <c r="BF209" i="25"/>
  <c r="T209" i="25"/>
  <c r="R209" i="25"/>
  <c r="P209" i="25"/>
  <c r="BI205" i="25"/>
  <c r="BH205" i="25"/>
  <c r="BG205" i="25"/>
  <c r="BF205" i="25"/>
  <c r="T205" i="25"/>
  <c r="R205" i="25"/>
  <c r="P205" i="25"/>
  <c r="BI199" i="25"/>
  <c r="BH199" i="25"/>
  <c r="BG199" i="25"/>
  <c r="BF199" i="25"/>
  <c r="T199" i="25"/>
  <c r="R199" i="25"/>
  <c r="P199" i="25"/>
  <c r="BI193" i="25"/>
  <c r="BH193" i="25"/>
  <c r="BG193" i="25"/>
  <c r="BF193" i="25"/>
  <c r="T193" i="25"/>
  <c r="R193" i="25"/>
  <c r="P193" i="25"/>
  <c r="BI187" i="25"/>
  <c r="BH187" i="25"/>
  <c r="BG187" i="25"/>
  <c r="BF187" i="25"/>
  <c r="T187" i="25"/>
  <c r="R187" i="25"/>
  <c r="P187" i="25"/>
  <c r="BI183" i="25"/>
  <c r="BH183" i="25"/>
  <c r="BG183" i="25"/>
  <c r="BF183" i="25"/>
  <c r="T183" i="25"/>
  <c r="R183" i="25"/>
  <c r="P183" i="25"/>
  <c r="BI179" i="25"/>
  <c r="BH179" i="25"/>
  <c r="BG179" i="25"/>
  <c r="BF179" i="25"/>
  <c r="T179" i="25"/>
  <c r="T178" i="25"/>
  <c r="R179" i="25"/>
  <c r="R178" i="25"/>
  <c r="P179" i="25"/>
  <c r="P178" i="25"/>
  <c r="BI172" i="25"/>
  <c r="BH172" i="25"/>
  <c r="BG172" i="25"/>
  <c r="BF172" i="25"/>
  <c r="T172" i="25"/>
  <c r="R172" i="25"/>
  <c r="P172" i="25"/>
  <c r="BI167" i="25"/>
  <c r="BH167" i="25"/>
  <c r="BG167" i="25"/>
  <c r="BF167" i="25"/>
  <c r="T167" i="25"/>
  <c r="R167" i="25"/>
  <c r="P167" i="25"/>
  <c r="BI162" i="25"/>
  <c r="BH162" i="25"/>
  <c r="BG162" i="25"/>
  <c r="BF162" i="25"/>
  <c r="T162" i="25"/>
  <c r="R162" i="25"/>
  <c r="P162" i="25"/>
  <c r="BI158" i="25"/>
  <c r="BH158" i="25"/>
  <c r="BG158" i="25"/>
  <c r="BF158" i="25"/>
  <c r="T158" i="25"/>
  <c r="R158" i="25"/>
  <c r="P158" i="25"/>
  <c r="BI145" i="25"/>
  <c r="BH145" i="25"/>
  <c r="BG145" i="25"/>
  <c r="BF145" i="25"/>
  <c r="T145" i="25"/>
  <c r="R145" i="25"/>
  <c r="P145" i="25"/>
  <c r="BI133" i="25"/>
  <c r="BH133" i="25"/>
  <c r="BG133" i="25"/>
  <c r="BF133" i="25"/>
  <c r="T133" i="25"/>
  <c r="R133" i="25"/>
  <c r="P133" i="25"/>
  <c r="BI122" i="25"/>
  <c r="BH122" i="25"/>
  <c r="BG122" i="25"/>
  <c r="BF122" i="25"/>
  <c r="T122" i="25"/>
  <c r="R122" i="25"/>
  <c r="P122" i="25"/>
  <c r="BI118" i="25"/>
  <c r="BH118" i="25"/>
  <c r="BG118" i="25"/>
  <c r="BF118" i="25"/>
  <c r="T118" i="25"/>
  <c r="R118" i="25"/>
  <c r="P118" i="25"/>
  <c r="BI110" i="25"/>
  <c r="BH110" i="25"/>
  <c r="BG110" i="25"/>
  <c r="BF110" i="25"/>
  <c r="T110" i="25"/>
  <c r="R110" i="25"/>
  <c r="P110" i="25"/>
  <c r="BI98" i="25"/>
  <c r="BH98" i="25"/>
  <c r="BG98" i="25"/>
  <c r="BF98" i="25"/>
  <c r="T98" i="25"/>
  <c r="R98" i="25"/>
  <c r="P98" i="25"/>
  <c r="BI95" i="25"/>
  <c r="BH95" i="25"/>
  <c r="BG95" i="25"/>
  <c r="BF95" i="25"/>
  <c r="T95" i="25"/>
  <c r="R95" i="25"/>
  <c r="P95" i="25"/>
  <c r="J88" i="25"/>
  <c r="F88" i="25"/>
  <c r="F86" i="25"/>
  <c r="E84" i="25"/>
  <c r="J58" i="25"/>
  <c r="F58" i="25"/>
  <c r="F56" i="25"/>
  <c r="E54" i="25"/>
  <c r="J26" i="25"/>
  <c r="E26" i="25"/>
  <c r="J59" i="25" s="1"/>
  <c r="J25" i="25"/>
  <c r="J20" i="25"/>
  <c r="E20" i="25"/>
  <c r="F89" i="25"/>
  <c r="J19" i="25"/>
  <c r="J14" i="25"/>
  <c r="J86" i="25" s="1"/>
  <c r="E7" i="25"/>
  <c r="E80" i="25" s="1"/>
  <c r="J39" i="24"/>
  <c r="J38" i="24"/>
  <c r="AY86" i="1"/>
  <c r="J37" i="24"/>
  <c r="AX86" i="1"/>
  <c r="BI154" i="24"/>
  <c r="BH154" i="24"/>
  <c r="BG154" i="24"/>
  <c r="BF154" i="24"/>
  <c r="T154" i="24"/>
  <c r="T153" i="24"/>
  <c r="R154" i="24"/>
  <c r="R153" i="24"/>
  <c r="P154" i="24"/>
  <c r="P153" i="24" s="1"/>
  <c r="BI151" i="24"/>
  <c r="BH151" i="24"/>
  <c r="BG151" i="24"/>
  <c r="BF151" i="24"/>
  <c r="T151" i="24"/>
  <c r="R151" i="24"/>
  <c r="P151" i="24"/>
  <c r="BI148" i="24"/>
  <c r="BH148" i="24"/>
  <c r="BG148" i="24"/>
  <c r="BF148" i="24"/>
  <c r="T148" i="24"/>
  <c r="R148" i="24"/>
  <c r="P148" i="24"/>
  <c r="BI142" i="24"/>
  <c r="BH142" i="24"/>
  <c r="BG142" i="24"/>
  <c r="BF142" i="24"/>
  <c r="T142" i="24"/>
  <c r="R142" i="24"/>
  <c r="P142" i="24"/>
  <c r="BI138" i="24"/>
  <c r="BH138" i="24"/>
  <c r="BG138" i="24"/>
  <c r="BF138" i="24"/>
  <c r="T138" i="24"/>
  <c r="R138" i="24"/>
  <c r="P138" i="24"/>
  <c r="BI135" i="24"/>
  <c r="BH135" i="24"/>
  <c r="BG135" i="24"/>
  <c r="BF135" i="24"/>
  <c r="T135" i="24"/>
  <c r="R135" i="24"/>
  <c r="P135" i="24"/>
  <c r="BI128" i="24"/>
  <c r="BH128" i="24"/>
  <c r="BG128" i="24"/>
  <c r="BF128" i="24"/>
  <c r="T128" i="24"/>
  <c r="R128" i="24"/>
  <c r="P128" i="24"/>
  <c r="BI124" i="24"/>
  <c r="BH124" i="24"/>
  <c r="BG124" i="24"/>
  <c r="BF124" i="24"/>
  <c r="T124" i="24"/>
  <c r="R124" i="24"/>
  <c r="P124" i="24"/>
  <c r="BI121" i="24"/>
  <c r="BH121" i="24"/>
  <c r="BG121" i="24"/>
  <c r="BF121" i="24"/>
  <c r="T121" i="24"/>
  <c r="R121" i="24"/>
  <c r="P121" i="24"/>
  <c r="BI114" i="24"/>
  <c r="BH114" i="24"/>
  <c r="BG114" i="24"/>
  <c r="BF114" i="24"/>
  <c r="T114" i="24"/>
  <c r="R114" i="24"/>
  <c r="P114" i="24"/>
  <c r="BI108" i="24"/>
  <c r="BH108" i="24"/>
  <c r="BG108" i="24"/>
  <c r="BF108" i="24"/>
  <c r="T108" i="24"/>
  <c r="R108" i="24"/>
  <c r="P108" i="24"/>
  <c r="BI104" i="24"/>
  <c r="BH104" i="24"/>
  <c r="BG104" i="24"/>
  <c r="BF104" i="24"/>
  <c r="T104" i="24"/>
  <c r="R104" i="24"/>
  <c r="P104" i="24"/>
  <c r="BI101" i="24"/>
  <c r="BH101" i="24"/>
  <c r="BG101" i="24"/>
  <c r="BF101" i="24"/>
  <c r="T101" i="24"/>
  <c r="R101" i="24"/>
  <c r="P101" i="24"/>
  <c r="BI98" i="24"/>
  <c r="BH98" i="24"/>
  <c r="BG98" i="24"/>
  <c r="BF98" i="24"/>
  <c r="T98" i="24"/>
  <c r="R98" i="24"/>
  <c r="P98" i="24"/>
  <c r="BI92" i="24"/>
  <c r="BH92" i="24"/>
  <c r="BG92" i="24"/>
  <c r="BF92" i="24"/>
  <c r="T92" i="24"/>
  <c r="R92" i="24"/>
  <c r="P92" i="24"/>
  <c r="J85" i="24"/>
  <c r="F85" i="24"/>
  <c r="F83" i="24"/>
  <c r="E81" i="24"/>
  <c r="J58" i="24"/>
  <c r="F58" i="24"/>
  <c r="F56" i="24"/>
  <c r="E54" i="24"/>
  <c r="J26" i="24"/>
  <c r="E26" i="24"/>
  <c r="J86" i="24" s="1"/>
  <c r="J25" i="24"/>
  <c r="J20" i="24"/>
  <c r="E20" i="24"/>
  <c r="F59" i="24" s="1"/>
  <c r="J19" i="24"/>
  <c r="J14" i="24"/>
  <c r="J83" i="24"/>
  <c r="E7" i="24"/>
  <c r="E77" i="24"/>
  <c r="J37" i="23"/>
  <c r="J36" i="23"/>
  <c r="AY84" i="1"/>
  <c r="J35" i="23"/>
  <c r="AX84" i="1"/>
  <c r="BI207" i="23"/>
  <c r="BH207" i="23"/>
  <c r="BG207" i="23"/>
  <c r="BF207" i="23"/>
  <c r="T207" i="23"/>
  <c r="T206" i="23"/>
  <c r="R207" i="23"/>
  <c r="R206" i="23"/>
  <c r="P207" i="23"/>
  <c r="P206" i="23" s="1"/>
  <c r="BI204" i="23"/>
  <c r="BH204" i="23"/>
  <c r="BG204" i="23"/>
  <c r="BF204" i="23"/>
  <c r="T204" i="23"/>
  <c r="R204" i="23"/>
  <c r="P204" i="23"/>
  <c r="BI202" i="23"/>
  <c r="BH202" i="23"/>
  <c r="BG202" i="23"/>
  <c r="BF202" i="23"/>
  <c r="T202" i="23"/>
  <c r="R202" i="23"/>
  <c r="P202" i="23"/>
  <c r="BI200" i="23"/>
  <c r="BH200" i="23"/>
  <c r="BG200" i="23"/>
  <c r="BF200" i="23"/>
  <c r="T200" i="23"/>
  <c r="R200" i="23"/>
  <c r="P200" i="23"/>
  <c r="BI197" i="23"/>
  <c r="BH197" i="23"/>
  <c r="BG197" i="23"/>
  <c r="BF197" i="23"/>
  <c r="T197" i="23"/>
  <c r="T196" i="23" s="1"/>
  <c r="R197" i="23"/>
  <c r="R196" i="23"/>
  <c r="P197" i="23"/>
  <c r="P196" i="23"/>
  <c r="BI194" i="23"/>
  <c r="BH194" i="23"/>
  <c r="BG194" i="23"/>
  <c r="BF194" i="23"/>
  <c r="T194" i="23"/>
  <c r="T193" i="23"/>
  <c r="R194" i="23"/>
  <c r="R193" i="23"/>
  <c r="P194" i="23"/>
  <c r="P193" i="23"/>
  <c r="BI191" i="23"/>
  <c r="BH191" i="23"/>
  <c r="BG191" i="23"/>
  <c r="BF191" i="23"/>
  <c r="T191" i="23"/>
  <c r="R191" i="23"/>
  <c r="P191" i="23"/>
  <c r="BI189" i="23"/>
  <c r="BH189" i="23"/>
  <c r="BG189" i="23"/>
  <c r="BF189" i="23"/>
  <c r="T189" i="23"/>
  <c r="R189" i="23"/>
  <c r="P189" i="23"/>
  <c r="BI187" i="23"/>
  <c r="BH187" i="23"/>
  <c r="BG187" i="23"/>
  <c r="BF187" i="23"/>
  <c r="T187" i="23"/>
  <c r="R187" i="23"/>
  <c r="P187" i="23"/>
  <c r="BI185" i="23"/>
  <c r="BH185" i="23"/>
  <c r="BG185" i="23"/>
  <c r="BF185" i="23"/>
  <c r="T185" i="23"/>
  <c r="R185" i="23"/>
  <c r="P185" i="23"/>
  <c r="BI183" i="23"/>
  <c r="BH183" i="23"/>
  <c r="BG183" i="23"/>
  <c r="BF183" i="23"/>
  <c r="T183" i="23"/>
  <c r="R183" i="23"/>
  <c r="P183" i="23"/>
  <c r="BI181" i="23"/>
  <c r="BH181" i="23"/>
  <c r="BG181" i="23"/>
  <c r="BF181" i="23"/>
  <c r="T181" i="23"/>
  <c r="R181" i="23"/>
  <c r="P181" i="23"/>
  <c r="BI179" i="23"/>
  <c r="BH179" i="23"/>
  <c r="BG179" i="23"/>
  <c r="BF179" i="23"/>
  <c r="T179" i="23"/>
  <c r="R179" i="23"/>
  <c r="P179" i="23"/>
  <c r="BI177" i="23"/>
  <c r="BH177" i="23"/>
  <c r="BG177" i="23"/>
  <c r="BF177" i="23"/>
  <c r="T177" i="23"/>
  <c r="R177" i="23"/>
  <c r="P177" i="23"/>
  <c r="BI175" i="23"/>
  <c r="BH175" i="23"/>
  <c r="BG175" i="23"/>
  <c r="BF175" i="23"/>
  <c r="T175" i="23"/>
  <c r="R175" i="23"/>
  <c r="P175" i="23"/>
  <c r="BI173" i="23"/>
  <c r="BH173" i="23"/>
  <c r="BG173" i="23"/>
  <c r="BF173" i="23"/>
  <c r="T173" i="23"/>
  <c r="R173" i="23"/>
  <c r="P173" i="23"/>
  <c r="BI171" i="23"/>
  <c r="BH171" i="23"/>
  <c r="BG171" i="23"/>
  <c r="BF171" i="23"/>
  <c r="T171" i="23"/>
  <c r="R171" i="23"/>
  <c r="P171" i="23"/>
  <c r="BI169" i="23"/>
  <c r="BH169" i="23"/>
  <c r="BG169" i="23"/>
  <c r="BF169" i="23"/>
  <c r="T169" i="23"/>
  <c r="R169" i="23"/>
  <c r="P169" i="23"/>
  <c r="BI167" i="23"/>
  <c r="BH167" i="23"/>
  <c r="BG167" i="23"/>
  <c r="BF167" i="23"/>
  <c r="T167" i="23"/>
  <c r="R167" i="23"/>
  <c r="P167" i="23"/>
  <c r="BI165" i="23"/>
  <c r="BH165" i="23"/>
  <c r="BG165" i="23"/>
  <c r="BF165" i="23"/>
  <c r="T165" i="23"/>
  <c r="R165" i="23"/>
  <c r="P165" i="23"/>
  <c r="BI163" i="23"/>
  <c r="BH163" i="23"/>
  <c r="BG163" i="23"/>
  <c r="BF163" i="23"/>
  <c r="T163" i="23"/>
  <c r="R163" i="23"/>
  <c r="P163" i="23"/>
  <c r="BI161" i="23"/>
  <c r="BH161" i="23"/>
  <c r="BG161" i="23"/>
  <c r="BF161" i="23"/>
  <c r="T161" i="23"/>
  <c r="R161" i="23"/>
  <c r="P161" i="23"/>
  <c r="BI159" i="23"/>
  <c r="BH159" i="23"/>
  <c r="BG159" i="23"/>
  <c r="BF159" i="23"/>
  <c r="T159" i="23"/>
  <c r="R159" i="23"/>
  <c r="P159" i="23"/>
  <c r="BI157" i="23"/>
  <c r="BH157" i="23"/>
  <c r="BG157" i="23"/>
  <c r="BF157" i="23"/>
  <c r="T157" i="23"/>
  <c r="R157" i="23"/>
  <c r="P157" i="23"/>
  <c r="BI155" i="23"/>
  <c r="BH155" i="23"/>
  <c r="BG155" i="23"/>
  <c r="BF155" i="23"/>
  <c r="T155" i="23"/>
  <c r="R155" i="23"/>
  <c r="P155" i="23"/>
  <c r="BI153" i="23"/>
  <c r="BH153" i="23"/>
  <c r="BG153" i="23"/>
  <c r="BF153" i="23"/>
  <c r="T153" i="23"/>
  <c r="R153" i="23"/>
  <c r="P153" i="23"/>
  <c r="BI151" i="23"/>
  <c r="BH151" i="23"/>
  <c r="BG151" i="23"/>
  <c r="BF151" i="23"/>
  <c r="T151" i="23"/>
  <c r="R151" i="23"/>
  <c r="P151" i="23"/>
  <c r="BI149" i="23"/>
  <c r="BH149" i="23"/>
  <c r="BG149" i="23"/>
  <c r="BF149" i="23"/>
  <c r="T149" i="23"/>
  <c r="R149" i="23"/>
  <c r="P149" i="23"/>
  <c r="BI147" i="23"/>
  <c r="BH147" i="23"/>
  <c r="BG147" i="23"/>
  <c r="BF147" i="23"/>
  <c r="T147" i="23"/>
  <c r="R147" i="23"/>
  <c r="P147" i="23"/>
  <c r="BI145" i="23"/>
  <c r="BH145" i="23"/>
  <c r="BG145" i="23"/>
  <c r="BF145" i="23"/>
  <c r="T145" i="23"/>
  <c r="R145" i="23"/>
  <c r="P145" i="23"/>
  <c r="BI142" i="23"/>
  <c r="BH142" i="23"/>
  <c r="BG142" i="23"/>
  <c r="BF142" i="23"/>
  <c r="T142" i="23"/>
  <c r="R142" i="23"/>
  <c r="P142" i="23"/>
  <c r="BI140" i="23"/>
  <c r="BH140" i="23"/>
  <c r="BG140" i="23"/>
  <c r="BF140" i="23"/>
  <c r="T140" i="23"/>
  <c r="R140" i="23"/>
  <c r="P140" i="23"/>
  <c r="BI138" i="23"/>
  <c r="BH138" i="23"/>
  <c r="BG138" i="23"/>
  <c r="BF138" i="23"/>
  <c r="T138" i="23"/>
  <c r="R138" i="23"/>
  <c r="P138" i="23"/>
  <c r="BI134" i="23"/>
  <c r="BH134" i="23"/>
  <c r="BG134" i="23"/>
  <c r="BF134" i="23"/>
  <c r="T134" i="23"/>
  <c r="T133" i="23" s="1"/>
  <c r="R134" i="23"/>
  <c r="R133" i="23"/>
  <c r="P134" i="23"/>
  <c r="P133" i="23" s="1"/>
  <c r="BI131" i="23"/>
  <c r="BH131" i="23"/>
  <c r="BG131" i="23"/>
  <c r="BF131" i="23"/>
  <c r="T131" i="23"/>
  <c r="R131" i="23"/>
  <c r="P131" i="23"/>
  <c r="BI129" i="23"/>
  <c r="BH129" i="23"/>
  <c r="BG129" i="23"/>
  <c r="BF129" i="23"/>
  <c r="T129" i="23"/>
  <c r="R129" i="23"/>
  <c r="P129" i="23"/>
  <c r="BI127" i="23"/>
  <c r="BH127" i="23"/>
  <c r="BG127" i="23"/>
  <c r="BF127" i="23"/>
  <c r="T127" i="23"/>
  <c r="R127" i="23"/>
  <c r="P127" i="23"/>
  <c r="BI125" i="23"/>
  <c r="BH125" i="23"/>
  <c r="BG125" i="23"/>
  <c r="BF125" i="23"/>
  <c r="T125" i="23"/>
  <c r="R125" i="23"/>
  <c r="P125" i="23"/>
  <c r="BI121" i="23"/>
  <c r="BH121" i="23"/>
  <c r="BG121" i="23"/>
  <c r="BF121" i="23"/>
  <c r="T121" i="23"/>
  <c r="R121" i="23"/>
  <c r="P121" i="23"/>
  <c r="BI119" i="23"/>
  <c r="BH119" i="23"/>
  <c r="BG119" i="23"/>
  <c r="BF119" i="23"/>
  <c r="T119" i="23"/>
  <c r="R119" i="23"/>
  <c r="P119" i="23"/>
  <c r="BI116" i="23"/>
  <c r="BH116" i="23"/>
  <c r="BG116" i="23"/>
  <c r="BF116" i="23"/>
  <c r="T116" i="23"/>
  <c r="T115" i="23" s="1"/>
  <c r="R116" i="23"/>
  <c r="R115" i="23" s="1"/>
  <c r="P116" i="23"/>
  <c r="P115" i="23"/>
  <c r="BI113" i="23"/>
  <c r="BH113" i="23"/>
  <c r="BG113" i="23"/>
  <c r="BF113" i="23"/>
  <c r="T113" i="23"/>
  <c r="R113" i="23"/>
  <c r="P113" i="23"/>
  <c r="BI111" i="23"/>
  <c r="BH111" i="23"/>
  <c r="BG111" i="23"/>
  <c r="BF111" i="23"/>
  <c r="T111" i="23"/>
  <c r="R111" i="23"/>
  <c r="P111" i="23"/>
  <c r="BI109" i="23"/>
  <c r="BH109" i="23"/>
  <c r="BG109" i="23"/>
  <c r="BF109" i="23"/>
  <c r="T109" i="23"/>
  <c r="R109" i="23"/>
  <c r="P109" i="23"/>
  <c r="BI107" i="23"/>
  <c r="BH107" i="23"/>
  <c r="BG107" i="23"/>
  <c r="BF107" i="23"/>
  <c r="T107" i="23"/>
  <c r="R107" i="23"/>
  <c r="P107" i="23"/>
  <c r="BI103" i="23"/>
  <c r="BH103" i="23"/>
  <c r="BG103" i="23"/>
  <c r="BF103" i="23"/>
  <c r="T103" i="23"/>
  <c r="R103" i="23"/>
  <c r="P103" i="23"/>
  <c r="BI100" i="23"/>
  <c r="BH100" i="23"/>
  <c r="BG100" i="23"/>
  <c r="BF100" i="23"/>
  <c r="T100" i="23"/>
  <c r="R100" i="23"/>
  <c r="P100" i="23"/>
  <c r="BI98" i="23"/>
  <c r="BH98" i="23"/>
  <c r="BG98" i="23"/>
  <c r="BF98" i="23"/>
  <c r="T98" i="23"/>
  <c r="R98" i="23"/>
  <c r="P98" i="23"/>
  <c r="BI96" i="23"/>
  <c r="BH96" i="23"/>
  <c r="BG96" i="23"/>
  <c r="BF96" i="23"/>
  <c r="T96" i="23"/>
  <c r="R96" i="23"/>
  <c r="P96" i="23"/>
  <c r="J90" i="23"/>
  <c r="J89" i="23"/>
  <c r="F89" i="23"/>
  <c r="F87" i="23"/>
  <c r="E85" i="23"/>
  <c r="J55" i="23"/>
  <c r="J54" i="23"/>
  <c r="F54" i="23"/>
  <c r="F52" i="23"/>
  <c r="E50" i="23"/>
  <c r="J18" i="23"/>
  <c r="E18" i="23"/>
  <c r="F55" i="23"/>
  <c r="J17" i="23"/>
  <c r="J12" i="23"/>
  <c r="J87" i="23" s="1"/>
  <c r="E7" i="23"/>
  <c r="E48" i="23"/>
  <c r="J41" i="22"/>
  <c r="J40" i="22"/>
  <c r="AY83" i="1"/>
  <c r="J39" i="22"/>
  <c r="AX83" i="1"/>
  <c r="BI110" i="22"/>
  <c r="BH110" i="22"/>
  <c r="BG110" i="22"/>
  <c r="BF110" i="22"/>
  <c r="T110" i="22"/>
  <c r="R110" i="22"/>
  <c r="P110" i="22"/>
  <c r="BI108" i="22"/>
  <c r="BH108" i="22"/>
  <c r="BG108" i="22"/>
  <c r="BF108" i="22"/>
  <c r="T108" i="22"/>
  <c r="R108" i="22"/>
  <c r="P108" i="22"/>
  <c r="BI106" i="22"/>
  <c r="BH106" i="22"/>
  <c r="BG106" i="22"/>
  <c r="BF106" i="22"/>
  <c r="T106" i="22"/>
  <c r="R106" i="22"/>
  <c r="P106" i="22"/>
  <c r="BI104" i="22"/>
  <c r="BH104" i="22"/>
  <c r="BG104" i="22"/>
  <c r="BF104" i="22"/>
  <c r="T104" i="22"/>
  <c r="R104" i="22"/>
  <c r="P104" i="22"/>
  <c r="BI101" i="22"/>
  <c r="BH101" i="22"/>
  <c r="BG101" i="22"/>
  <c r="BF101" i="22"/>
  <c r="T101" i="22"/>
  <c r="T100" i="22"/>
  <c r="R101" i="22"/>
  <c r="R100" i="22"/>
  <c r="P101" i="22"/>
  <c r="P100" i="22"/>
  <c r="P96" i="22" s="1"/>
  <c r="BI98" i="22"/>
  <c r="BH98" i="22"/>
  <c r="BG98" i="22"/>
  <c r="BF98" i="22"/>
  <c r="T98" i="22"/>
  <c r="T97" i="22"/>
  <c r="T96" i="22" s="1"/>
  <c r="R98" i="22"/>
  <c r="R97" i="22" s="1"/>
  <c r="R96" i="22" s="1"/>
  <c r="P98" i="22"/>
  <c r="P97" i="22"/>
  <c r="J92" i="22"/>
  <c r="J91" i="22"/>
  <c r="F91" i="22"/>
  <c r="F89" i="22"/>
  <c r="E87" i="22"/>
  <c r="J63" i="22"/>
  <c r="J62" i="22"/>
  <c r="F62" i="22"/>
  <c r="F60" i="22"/>
  <c r="E58" i="22"/>
  <c r="J22" i="22"/>
  <c r="E22" i="22"/>
  <c r="F63" i="22" s="1"/>
  <c r="J21" i="22"/>
  <c r="J16" i="22"/>
  <c r="J89" i="22"/>
  <c r="E7" i="22"/>
  <c r="E81" i="22" s="1"/>
  <c r="J41" i="21"/>
  <c r="J40" i="21"/>
  <c r="AY82" i="1" s="1"/>
  <c r="J39" i="21"/>
  <c r="AX82" i="1"/>
  <c r="BI122" i="21"/>
  <c r="BH122" i="21"/>
  <c r="BG122" i="21"/>
  <c r="BF122" i="21"/>
  <c r="T122" i="21"/>
  <c r="R122" i="21"/>
  <c r="P122" i="21"/>
  <c r="BI120" i="21"/>
  <c r="BH120" i="21"/>
  <c r="BG120" i="21"/>
  <c r="BF120" i="21"/>
  <c r="T120" i="21"/>
  <c r="R120" i="21"/>
  <c r="P120" i="21"/>
  <c r="BI118" i="21"/>
  <c r="BH118" i="21"/>
  <c r="BG118" i="21"/>
  <c r="BF118" i="21"/>
  <c r="T118" i="21"/>
  <c r="R118" i="21"/>
  <c r="P118" i="21"/>
  <c r="BI116" i="21"/>
  <c r="BH116" i="21"/>
  <c r="BG116" i="21"/>
  <c r="BF116" i="21"/>
  <c r="T116" i="21"/>
  <c r="R116" i="21"/>
  <c r="P116" i="21"/>
  <c r="BI112" i="21"/>
  <c r="BH112" i="21"/>
  <c r="BG112" i="21"/>
  <c r="BF112" i="21"/>
  <c r="T112" i="21"/>
  <c r="R112" i="21"/>
  <c r="P112" i="21"/>
  <c r="BI110" i="21"/>
  <c r="BH110" i="21"/>
  <c r="BG110" i="21"/>
  <c r="BF110" i="21"/>
  <c r="T110" i="21"/>
  <c r="R110" i="21"/>
  <c r="P110" i="21"/>
  <c r="BI108" i="21"/>
  <c r="BH108" i="21"/>
  <c r="BG108" i="21"/>
  <c r="BF108" i="21"/>
  <c r="T108" i="21"/>
  <c r="R108" i="21"/>
  <c r="P108" i="21"/>
  <c r="BI106" i="21"/>
  <c r="BH106" i="21"/>
  <c r="BG106" i="21"/>
  <c r="BF106" i="21"/>
  <c r="T106" i="21"/>
  <c r="R106" i="21"/>
  <c r="P106" i="21"/>
  <c r="BI104" i="21"/>
  <c r="BH104" i="21"/>
  <c r="BG104" i="21"/>
  <c r="BF104" i="21"/>
  <c r="T104" i="21"/>
  <c r="R104" i="21"/>
  <c r="P104" i="21"/>
  <c r="BI102" i="21"/>
  <c r="BH102" i="21"/>
  <c r="BG102" i="21"/>
  <c r="BF102" i="21"/>
  <c r="T102" i="21"/>
  <c r="R102" i="21"/>
  <c r="P102" i="21"/>
  <c r="BI100" i="21"/>
  <c r="BH100" i="21"/>
  <c r="BG100" i="21"/>
  <c r="BF100" i="21"/>
  <c r="T100" i="21"/>
  <c r="R100" i="21"/>
  <c r="P100" i="21"/>
  <c r="BI98" i="21"/>
  <c r="BH98" i="21"/>
  <c r="BG98" i="21"/>
  <c r="BF98" i="21"/>
  <c r="T98" i="21"/>
  <c r="R98" i="21"/>
  <c r="P98" i="21"/>
  <c r="BI96" i="21"/>
  <c r="BH96" i="21"/>
  <c r="BG96" i="21"/>
  <c r="BF96" i="21"/>
  <c r="T96" i="21"/>
  <c r="R96" i="21"/>
  <c r="P96" i="21"/>
  <c r="BI94" i="21"/>
  <c r="BH94" i="21"/>
  <c r="BG94" i="21"/>
  <c r="BF94" i="21"/>
  <c r="T94" i="21"/>
  <c r="R94" i="21"/>
  <c r="P94" i="21"/>
  <c r="J90" i="21"/>
  <c r="J89" i="21"/>
  <c r="F89" i="21"/>
  <c r="F87" i="21"/>
  <c r="E85" i="21"/>
  <c r="J63" i="21"/>
  <c r="J62" i="21"/>
  <c r="F62" i="21"/>
  <c r="F60" i="21"/>
  <c r="E58" i="21"/>
  <c r="J22" i="21"/>
  <c r="E22" i="21"/>
  <c r="F90" i="21"/>
  <c r="J21" i="21"/>
  <c r="J16" i="21"/>
  <c r="J60" i="21"/>
  <c r="E7" i="21"/>
  <c r="E79" i="21"/>
  <c r="J41" i="20"/>
  <c r="J40" i="20"/>
  <c r="AY81" i="1"/>
  <c r="J39" i="20"/>
  <c r="AX81" i="1"/>
  <c r="BI168" i="20"/>
  <c r="BH168" i="20"/>
  <c r="BG168" i="20"/>
  <c r="BF168" i="20"/>
  <c r="T168" i="20"/>
  <c r="R168" i="20"/>
  <c r="P168" i="20"/>
  <c r="BI166" i="20"/>
  <c r="BH166" i="20"/>
  <c r="BG166" i="20"/>
  <c r="BF166" i="20"/>
  <c r="T166" i="20"/>
  <c r="R166" i="20"/>
  <c r="P166" i="20"/>
  <c r="BI164" i="20"/>
  <c r="BH164" i="20"/>
  <c r="BG164" i="20"/>
  <c r="BF164" i="20"/>
  <c r="T164" i="20"/>
  <c r="R164" i="20"/>
  <c r="P164" i="20"/>
  <c r="BI162" i="20"/>
  <c r="BH162" i="20"/>
  <c r="BG162" i="20"/>
  <c r="BF162" i="20"/>
  <c r="T162" i="20"/>
  <c r="R162" i="20"/>
  <c r="P162" i="20"/>
  <c r="BI160" i="20"/>
  <c r="BH160" i="20"/>
  <c r="BG160" i="20"/>
  <c r="BF160" i="20"/>
  <c r="T160" i="20"/>
  <c r="R160" i="20"/>
  <c r="P160" i="20"/>
  <c r="BI158" i="20"/>
  <c r="BH158" i="20"/>
  <c r="BG158" i="20"/>
  <c r="BF158" i="20"/>
  <c r="T158" i="20"/>
  <c r="R158" i="20"/>
  <c r="P158" i="20"/>
  <c r="BI156" i="20"/>
  <c r="BH156" i="20"/>
  <c r="BG156" i="20"/>
  <c r="BF156" i="20"/>
  <c r="T156" i="20"/>
  <c r="R156" i="20"/>
  <c r="P156" i="20"/>
  <c r="BI154" i="20"/>
  <c r="BH154" i="20"/>
  <c r="BG154" i="20"/>
  <c r="BF154" i="20"/>
  <c r="T154" i="20"/>
  <c r="R154" i="20"/>
  <c r="P154" i="20"/>
  <c r="BI150" i="20"/>
  <c r="BH150" i="20"/>
  <c r="BG150" i="20"/>
  <c r="BF150" i="20"/>
  <c r="T150" i="20"/>
  <c r="R150" i="20"/>
  <c r="P150" i="20"/>
  <c r="BI148" i="20"/>
  <c r="BH148" i="20"/>
  <c r="BG148" i="20"/>
  <c r="BF148" i="20"/>
  <c r="T148" i="20"/>
  <c r="R148" i="20"/>
  <c r="P148" i="20"/>
  <c r="BI146" i="20"/>
  <c r="BH146" i="20"/>
  <c r="BG146" i="20"/>
  <c r="BF146" i="20"/>
  <c r="T146" i="20"/>
  <c r="R146" i="20"/>
  <c r="P146" i="20"/>
  <c r="BI144" i="20"/>
  <c r="BH144" i="20"/>
  <c r="BG144" i="20"/>
  <c r="BF144" i="20"/>
  <c r="T144" i="20"/>
  <c r="R144" i="20"/>
  <c r="P144" i="20"/>
  <c r="BI142" i="20"/>
  <c r="BH142" i="20"/>
  <c r="BG142" i="20"/>
  <c r="BF142" i="20"/>
  <c r="T142" i="20"/>
  <c r="R142" i="20"/>
  <c r="P142" i="20"/>
  <c r="BI140" i="20"/>
  <c r="BH140" i="20"/>
  <c r="BG140" i="20"/>
  <c r="BF140" i="20"/>
  <c r="T140" i="20"/>
  <c r="R140" i="20"/>
  <c r="P140" i="20"/>
  <c r="BI138" i="20"/>
  <c r="BH138" i="20"/>
  <c r="BG138" i="20"/>
  <c r="BF138" i="20"/>
  <c r="T138" i="20"/>
  <c r="R138" i="20"/>
  <c r="P138" i="20"/>
  <c r="BI136" i="20"/>
  <c r="BH136" i="20"/>
  <c r="BG136" i="20"/>
  <c r="BF136" i="20"/>
  <c r="T136" i="20"/>
  <c r="R136" i="20"/>
  <c r="P136" i="20"/>
  <c r="BI134" i="20"/>
  <c r="BH134" i="20"/>
  <c r="BG134" i="20"/>
  <c r="BF134" i="20"/>
  <c r="T134" i="20"/>
  <c r="R134" i="20"/>
  <c r="P134" i="20"/>
  <c r="BI132" i="20"/>
  <c r="BH132" i="20"/>
  <c r="BG132" i="20"/>
  <c r="BF132" i="20"/>
  <c r="T132" i="20"/>
  <c r="R132" i="20"/>
  <c r="P132" i="20"/>
  <c r="BI130" i="20"/>
  <c r="BH130" i="20"/>
  <c r="BG130" i="20"/>
  <c r="BF130" i="20"/>
  <c r="T130" i="20"/>
  <c r="R130" i="20"/>
  <c r="P130" i="20"/>
  <c r="BI128" i="20"/>
  <c r="BH128" i="20"/>
  <c r="BG128" i="20"/>
  <c r="BF128" i="20"/>
  <c r="T128" i="20"/>
  <c r="R128" i="20"/>
  <c r="P128" i="20"/>
  <c r="BI126" i="20"/>
  <c r="BH126" i="20"/>
  <c r="BG126" i="20"/>
  <c r="BF126" i="20"/>
  <c r="T126" i="20"/>
  <c r="R126" i="20"/>
  <c r="P126" i="20"/>
  <c r="BI124" i="20"/>
  <c r="BH124" i="20"/>
  <c r="BG124" i="20"/>
  <c r="BF124" i="20"/>
  <c r="T124" i="20"/>
  <c r="R124" i="20"/>
  <c r="P124" i="20"/>
  <c r="BI122" i="20"/>
  <c r="BH122" i="20"/>
  <c r="BG122" i="20"/>
  <c r="BF122" i="20"/>
  <c r="T122" i="20"/>
  <c r="R122" i="20"/>
  <c r="P122" i="20"/>
  <c r="BI119" i="20"/>
  <c r="BH119" i="20"/>
  <c r="BG119" i="20"/>
  <c r="BF119" i="20"/>
  <c r="T119" i="20"/>
  <c r="R119" i="20"/>
  <c r="P119" i="20"/>
  <c r="BI117" i="20"/>
  <c r="BH117" i="20"/>
  <c r="BG117" i="20"/>
  <c r="BF117" i="20"/>
  <c r="T117" i="20"/>
  <c r="R117" i="20"/>
  <c r="P117" i="20"/>
  <c r="BI115" i="20"/>
  <c r="BH115" i="20"/>
  <c r="BG115" i="20"/>
  <c r="BF115" i="20"/>
  <c r="T115" i="20"/>
  <c r="R115" i="20"/>
  <c r="P115" i="20"/>
  <c r="BI113" i="20"/>
  <c r="BH113" i="20"/>
  <c r="BG113" i="20"/>
  <c r="BF113" i="20"/>
  <c r="T113" i="20"/>
  <c r="R113" i="20"/>
  <c r="P113" i="20"/>
  <c r="BI111" i="20"/>
  <c r="BH111" i="20"/>
  <c r="BG111" i="20"/>
  <c r="BF111" i="20"/>
  <c r="T111" i="20"/>
  <c r="R111" i="20"/>
  <c r="P111" i="20"/>
  <c r="BI109" i="20"/>
  <c r="BH109" i="20"/>
  <c r="BG109" i="20"/>
  <c r="BF109" i="20"/>
  <c r="T109" i="20"/>
  <c r="R109" i="20"/>
  <c r="P109" i="20"/>
  <c r="BI107" i="20"/>
  <c r="BH107" i="20"/>
  <c r="BG107" i="20"/>
  <c r="BF107" i="20"/>
  <c r="T107" i="20"/>
  <c r="R107" i="20"/>
  <c r="P107" i="20"/>
  <c r="BI105" i="20"/>
  <c r="BH105" i="20"/>
  <c r="BG105" i="20"/>
  <c r="BF105" i="20"/>
  <c r="T105" i="20"/>
  <c r="R105" i="20"/>
  <c r="P105" i="20"/>
  <c r="BI103" i="20"/>
  <c r="BH103" i="20"/>
  <c r="BG103" i="20"/>
  <c r="BF103" i="20"/>
  <c r="T103" i="20"/>
  <c r="R103" i="20"/>
  <c r="P103" i="20"/>
  <c r="BI101" i="20"/>
  <c r="BH101" i="20"/>
  <c r="BG101" i="20"/>
  <c r="BF101" i="20"/>
  <c r="T101" i="20"/>
  <c r="R101" i="20"/>
  <c r="P101" i="20"/>
  <c r="BI99" i="20"/>
  <c r="BH99" i="20"/>
  <c r="BG99" i="20"/>
  <c r="BF99" i="20"/>
  <c r="T99" i="20"/>
  <c r="R99" i="20"/>
  <c r="P99" i="20"/>
  <c r="J93" i="20"/>
  <c r="J92" i="20"/>
  <c r="F92" i="20"/>
  <c r="F90" i="20"/>
  <c r="E88" i="20"/>
  <c r="J63" i="20"/>
  <c r="J62" i="20"/>
  <c r="F62" i="20"/>
  <c r="F60" i="20"/>
  <c r="E58" i="20"/>
  <c r="J22" i="20"/>
  <c r="E22" i="20"/>
  <c r="F93" i="20"/>
  <c r="J21" i="20"/>
  <c r="J16" i="20"/>
  <c r="J90" i="20" s="1"/>
  <c r="E7" i="20"/>
  <c r="E52" i="20"/>
  <c r="J41" i="19"/>
  <c r="J40" i="19"/>
  <c r="AY79" i="1"/>
  <c r="J39" i="19"/>
  <c r="AX79" i="1" s="1"/>
  <c r="BI110" i="19"/>
  <c r="BH110" i="19"/>
  <c r="BG110" i="19"/>
  <c r="BF110" i="19"/>
  <c r="T110" i="19"/>
  <c r="R110" i="19"/>
  <c r="P110" i="19"/>
  <c r="BI108" i="19"/>
  <c r="BH108" i="19"/>
  <c r="BG108" i="19"/>
  <c r="BF108" i="19"/>
  <c r="T108" i="19"/>
  <c r="R108" i="19"/>
  <c r="P108" i="19"/>
  <c r="BI106" i="19"/>
  <c r="BH106" i="19"/>
  <c r="BG106" i="19"/>
  <c r="BF106" i="19"/>
  <c r="T106" i="19"/>
  <c r="R106" i="19"/>
  <c r="P106" i="19"/>
  <c r="BI104" i="19"/>
  <c r="BH104" i="19"/>
  <c r="BG104" i="19"/>
  <c r="BF104" i="19"/>
  <c r="T104" i="19"/>
  <c r="R104" i="19"/>
  <c r="P104" i="19"/>
  <c r="BI101" i="19"/>
  <c r="BH101" i="19"/>
  <c r="BG101" i="19"/>
  <c r="BF101" i="19"/>
  <c r="T101" i="19"/>
  <c r="T100" i="19"/>
  <c r="R101" i="19"/>
  <c r="R100" i="19"/>
  <c r="P101" i="19"/>
  <c r="P100" i="19"/>
  <c r="P96" i="19" s="1"/>
  <c r="BI98" i="19"/>
  <c r="BH98" i="19"/>
  <c r="BG98" i="19"/>
  <c r="BF98" i="19"/>
  <c r="T98" i="19"/>
  <c r="T97" i="19"/>
  <c r="T96" i="19" s="1"/>
  <c r="R98" i="19"/>
  <c r="R97" i="19" s="1"/>
  <c r="R96" i="19" s="1"/>
  <c r="P98" i="19"/>
  <c r="P97" i="19"/>
  <c r="J92" i="19"/>
  <c r="J91" i="19"/>
  <c r="F91" i="19"/>
  <c r="F89" i="19"/>
  <c r="E87" i="19"/>
  <c r="J63" i="19"/>
  <c r="J62" i="19"/>
  <c r="F62" i="19"/>
  <c r="F60" i="19"/>
  <c r="E58" i="19"/>
  <c r="J22" i="19"/>
  <c r="E22" i="19"/>
  <c r="F92" i="19"/>
  <c r="J21" i="19"/>
  <c r="J16" i="19"/>
  <c r="J60" i="19"/>
  <c r="E7" i="19"/>
  <c r="E52" i="19" s="1"/>
  <c r="J41" i="18"/>
  <c r="J40" i="18"/>
  <c r="AY78" i="1"/>
  <c r="J39" i="18"/>
  <c r="AX78" i="1"/>
  <c r="BI98" i="18"/>
  <c r="BH98" i="18"/>
  <c r="BG98" i="18"/>
  <c r="BF98" i="18"/>
  <c r="T98" i="18"/>
  <c r="R98" i="18"/>
  <c r="P98" i="18"/>
  <c r="BI96" i="18"/>
  <c r="BH96" i="18"/>
  <c r="BG96" i="18"/>
  <c r="BF96" i="18"/>
  <c r="T96" i="18"/>
  <c r="R96" i="18"/>
  <c r="P96" i="18"/>
  <c r="BI94" i="18"/>
  <c r="BH94" i="18"/>
  <c r="BG94" i="18"/>
  <c r="BF94" i="18"/>
  <c r="T94" i="18"/>
  <c r="R94" i="18"/>
  <c r="P94" i="18"/>
  <c r="BI92" i="18"/>
  <c r="BH92" i="18"/>
  <c r="BG92" i="18"/>
  <c r="BF92" i="18"/>
  <c r="T92" i="18"/>
  <c r="R92" i="18"/>
  <c r="P92" i="18"/>
  <c r="J88" i="18"/>
  <c r="J87" i="18"/>
  <c r="F87" i="18"/>
  <c r="F85" i="18"/>
  <c r="E83" i="18"/>
  <c r="J63" i="18"/>
  <c r="J62" i="18"/>
  <c r="F62" i="18"/>
  <c r="F60" i="18"/>
  <c r="E58" i="18"/>
  <c r="J22" i="18"/>
  <c r="E22" i="18"/>
  <c r="F88" i="18"/>
  <c r="J21" i="18"/>
  <c r="J16" i="18"/>
  <c r="J85" i="18"/>
  <c r="E7" i="18"/>
  <c r="E52" i="18"/>
  <c r="J41" i="17"/>
  <c r="J40" i="17"/>
  <c r="AY77" i="1"/>
  <c r="J39" i="17"/>
  <c r="AX77" i="1" s="1"/>
  <c r="BI151" i="17"/>
  <c r="BH151" i="17"/>
  <c r="BG151" i="17"/>
  <c r="BF151" i="17"/>
  <c r="T151" i="17"/>
  <c r="T150" i="17"/>
  <c r="R151" i="17"/>
  <c r="R150" i="17" s="1"/>
  <c r="P151" i="17"/>
  <c r="P150" i="17" s="1"/>
  <c r="BI148" i="17"/>
  <c r="BH148" i="17"/>
  <c r="BG148" i="17"/>
  <c r="BF148" i="17"/>
  <c r="T148" i="17"/>
  <c r="R148" i="17"/>
  <c r="P148" i="17"/>
  <c r="BI146" i="17"/>
  <c r="BH146" i="17"/>
  <c r="BG146" i="17"/>
  <c r="BF146" i="17"/>
  <c r="T146" i="17"/>
  <c r="R146" i="17"/>
  <c r="P146" i="17"/>
  <c r="BI142" i="17"/>
  <c r="BH142" i="17"/>
  <c r="BG142" i="17"/>
  <c r="BF142" i="17"/>
  <c r="T142" i="17"/>
  <c r="R142" i="17"/>
  <c r="P142" i="17"/>
  <c r="BI139" i="17"/>
  <c r="BH139" i="17"/>
  <c r="BG139" i="17"/>
  <c r="BF139" i="17"/>
  <c r="T139" i="17"/>
  <c r="R139" i="17"/>
  <c r="P139" i="17"/>
  <c r="BI137" i="17"/>
  <c r="BH137" i="17"/>
  <c r="BG137" i="17"/>
  <c r="BF137" i="17"/>
  <c r="T137" i="17"/>
  <c r="R137" i="17"/>
  <c r="P137" i="17"/>
  <c r="BI135" i="17"/>
  <c r="BH135" i="17"/>
  <c r="BG135" i="17"/>
  <c r="BF135" i="17"/>
  <c r="T135" i="17"/>
  <c r="R135" i="17"/>
  <c r="P135" i="17"/>
  <c r="BI133" i="17"/>
  <c r="BH133" i="17"/>
  <c r="BG133" i="17"/>
  <c r="BF133" i="17"/>
  <c r="T133" i="17"/>
  <c r="R133" i="17"/>
  <c r="P133" i="17"/>
  <c r="BI131" i="17"/>
  <c r="BH131" i="17"/>
  <c r="BG131" i="17"/>
  <c r="BF131" i="17"/>
  <c r="T131" i="17"/>
  <c r="R131" i="17"/>
  <c r="P131" i="17"/>
  <c r="BI129" i="17"/>
  <c r="BH129" i="17"/>
  <c r="BG129" i="17"/>
  <c r="BF129" i="17"/>
  <c r="T129" i="17"/>
  <c r="R129" i="17"/>
  <c r="P129" i="17"/>
  <c r="BI127" i="17"/>
  <c r="BH127" i="17"/>
  <c r="BG127" i="17"/>
  <c r="BF127" i="17"/>
  <c r="T127" i="17"/>
  <c r="R127" i="17"/>
  <c r="P127" i="17"/>
  <c r="BI125" i="17"/>
  <c r="BH125" i="17"/>
  <c r="BG125" i="17"/>
  <c r="BF125" i="17"/>
  <c r="T125" i="17"/>
  <c r="R125" i="17"/>
  <c r="P125" i="17"/>
  <c r="BI123" i="17"/>
  <c r="BH123" i="17"/>
  <c r="BG123" i="17"/>
  <c r="BF123" i="17"/>
  <c r="T123" i="17"/>
  <c r="R123" i="17"/>
  <c r="P123" i="17"/>
  <c r="BI121" i="17"/>
  <c r="BH121" i="17"/>
  <c r="BG121" i="17"/>
  <c r="BF121" i="17"/>
  <c r="T121" i="17"/>
  <c r="R121" i="17"/>
  <c r="P121" i="17"/>
  <c r="BI119" i="17"/>
  <c r="BH119" i="17"/>
  <c r="BG119" i="17"/>
  <c r="BF119" i="17"/>
  <c r="T119" i="17"/>
  <c r="R119" i="17"/>
  <c r="P119" i="17"/>
  <c r="BI117" i="17"/>
  <c r="BH117" i="17"/>
  <c r="BG117" i="17"/>
  <c r="BF117" i="17"/>
  <c r="T117" i="17"/>
  <c r="R117" i="17"/>
  <c r="P117" i="17"/>
  <c r="BI115" i="17"/>
  <c r="BH115" i="17"/>
  <c r="BG115" i="17"/>
  <c r="BF115" i="17"/>
  <c r="T115" i="17"/>
  <c r="R115" i="17"/>
  <c r="P115" i="17"/>
  <c r="BI112" i="17"/>
  <c r="BH112" i="17"/>
  <c r="BG112" i="17"/>
  <c r="BF112" i="17"/>
  <c r="T112" i="17"/>
  <c r="R112" i="17"/>
  <c r="P112" i="17"/>
  <c r="BI110" i="17"/>
  <c r="BH110" i="17"/>
  <c r="BG110" i="17"/>
  <c r="BF110" i="17"/>
  <c r="T110" i="17"/>
  <c r="R110" i="17"/>
  <c r="P110" i="17"/>
  <c r="BI108" i="17"/>
  <c r="BH108" i="17"/>
  <c r="BG108" i="17"/>
  <c r="BF108" i="17"/>
  <c r="T108" i="17"/>
  <c r="R108" i="17"/>
  <c r="P108" i="17"/>
  <c r="BI106" i="17"/>
  <c r="BH106" i="17"/>
  <c r="BG106" i="17"/>
  <c r="BF106" i="17"/>
  <c r="T106" i="17"/>
  <c r="R106" i="17"/>
  <c r="P106" i="17"/>
  <c r="BI104" i="17"/>
  <c r="BH104" i="17"/>
  <c r="BG104" i="17"/>
  <c r="BF104" i="17"/>
  <c r="T104" i="17"/>
  <c r="R104" i="17"/>
  <c r="P104" i="17"/>
  <c r="BI102" i="17"/>
  <c r="BH102" i="17"/>
  <c r="BG102" i="17"/>
  <c r="BF102" i="17"/>
  <c r="T102" i="17"/>
  <c r="R102" i="17"/>
  <c r="P102" i="17"/>
  <c r="BI100" i="17"/>
  <c r="BH100" i="17"/>
  <c r="BG100" i="17"/>
  <c r="BF100" i="17"/>
  <c r="T100" i="17"/>
  <c r="R100" i="17"/>
  <c r="P100" i="17"/>
  <c r="J94" i="17"/>
  <c r="J93" i="17"/>
  <c r="F93" i="17"/>
  <c r="F91" i="17"/>
  <c r="E89" i="17"/>
  <c r="J63" i="17"/>
  <c r="J62" i="17"/>
  <c r="F62" i="17"/>
  <c r="F60" i="17"/>
  <c r="E58" i="17"/>
  <c r="J22" i="17"/>
  <c r="E22" i="17"/>
  <c r="F94" i="17" s="1"/>
  <c r="J21" i="17"/>
  <c r="J16" i="17"/>
  <c r="J60" i="17" s="1"/>
  <c r="E7" i="17"/>
  <c r="E83" i="17"/>
  <c r="J39" i="16"/>
  <c r="J38" i="16"/>
  <c r="AY74" i="1" s="1"/>
  <c r="J37" i="16"/>
  <c r="AX74" i="1" s="1"/>
  <c r="BI142" i="16"/>
  <c r="BH142" i="16"/>
  <c r="BG142" i="16"/>
  <c r="BF142" i="16"/>
  <c r="T142" i="16"/>
  <c r="R142" i="16"/>
  <c r="P142" i="16"/>
  <c r="BI140" i="16"/>
  <c r="BH140" i="16"/>
  <c r="BG140" i="16"/>
  <c r="BF140" i="16"/>
  <c r="T140" i="16"/>
  <c r="R140" i="16"/>
  <c r="P140" i="16"/>
  <c r="BI138" i="16"/>
  <c r="BH138" i="16"/>
  <c r="BG138" i="16"/>
  <c r="BF138" i="16"/>
  <c r="T138" i="16"/>
  <c r="R138" i="16"/>
  <c r="P138" i="16"/>
  <c r="BI136" i="16"/>
  <c r="BH136" i="16"/>
  <c r="BG136" i="16"/>
  <c r="BF136" i="16"/>
  <c r="T136" i="16"/>
  <c r="R136" i="16"/>
  <c r="P136" i="16"/>
  <c r="BI133" i="16"/>
  <c r="BH133" i="16"/>
  <c r="BG133" i="16"/>
  <c r="BF133" i="16"/>
  <c r="T133" i="16"/>
  <c r="R133" i="16"/>
  <c r="P133" i="16"/>
  <c r="BI131" i="16"/>
  <c r="BH131" i="16"/>
  <c r="BG131" i="16"/>
  <c r="BF131" i="16"/>
  <c r="T131" i="16"/>
  <c r="R131" i="16"/>
  <c r="P131" i="16"/>
  <c r="BI129" i="16"/>
  <c r="BH129" i="16"/>
  <c r="BG129" i="16"/>
  <c r="BF129" i="16"/>
  <c r="T129" i="16"/>
  <c r="R129" i="16"/>
  <c r="P129" i="16"/>
  <c r="BI127" i="16"/>
  <c r="BH127" i="16"/>
  <c r="BG127" i="16"/>
  <c r="BF127" i="16"/>
  <c r="T127" i="16"/>
  <c r="R127" i="16"/>
  <c r="P127" i="16"/>
  <c r="BI124" i="16"/>
  <c r="BH124" i="16"/>
  <c r="BG124" i="16"/>
  <c r="BF124" i="16"/>
  <c r="T124" i="16"/>
  <c r="R124" i="16"/>
  <c r="P124" i="16"/>
  <c r="BI122" i="16"/>
  <c r="BH122" i="16"/>
  <c r="BG122" i="16"/>
  <c r="BF122" i="16"/>
  <c r="T122" i="16"/>
  <c r="R122" i="16"/>
  <c r="P122" i="16"/>
  <c r="BI120" i="16"/>
  <c r="BH120" i="16"/>
  <c r="BG120" i="16"/>
  <c r="BF120" i="16"/>
  <c r="T120" i="16"/>
  <c r="R120" i="16"/>
  <c r="P120" i="16"/>
  <c r="BI118" i="16"/>
  <c r="BH118" i="16"/>
  <c r="BG118" i="16"/>
  <c r="BF118" i="16"/>
  <c r="T118" i="16"/>
  <c r="R118" i="16"/>
  <c r="P118" i="16"/>
  <c r="BI116" i="16"/>
  <c r="BH116" i="16"/>
  <c r="BG116" i="16"/>
  <c r="BF116" i="16"/>
  <c r="T116" i="16"/>
  <c r="R116" i="16"/>
  <c r="P116" i="16"/>
  <c r="BI114" i="16"/>
  <c r="BH114" i="16"/>
  <c r="BG114" i="16"/>
  <c r="BF114" i="16"/>
  <c r="T114" i="16"/>
  <c r="R114" i="16"/>
  <c r="P114" i="16"/>
  <c r="BI112" i="16"/>
  <c r="BH112" i="16"/>
  <c r="BG112" i="16"/>
  <c r="BF112" i="16"/>
  <c r="T112" i="16"/>
  <c r="R112" i="16"/>
  <c r="P112" i="16"/>
  <c r="BI110" i="16"/>
  <c r="BH110" i="16"/>
  <c r="BG110" i="16"/>
  <c r="BF110" i="16"/>
  <c r="T110" i="16"/>
  <c r="R110" i="16"/>
  <c r="P110" i="16"/>
  <c r="BI108" i="16"/>
  <c r="BH108" i="16"/>
  <c r="BG108" i="16"/>
  <c r="BF108" i="16"/>
  <c r="T108" i="16"/>
  <c r="R108" i="16"/>
  <c r="P108" i="16"/>
  <c r="BI105" i="16"/>
  <c r="BH105" i="16"/>
  <c r="BG105" i="16"/>
  <c r="BF105" i="16"/>
  <c r="T105" i="16"/>
  <c r="R105" i="16"/>
  <c r="P105" i="16"/>
  <c r="BI103" i="16"/>
  <c r="BH103" i="16"/>
  <c r="BG103" i="16"/>
  <c r="BF103" i="16"/>
  <c r="T103" i="16"/>
  <c r="R103" i="16"/>
  <c r="P103" i="16"/>
  <c r="BI101" i="16"/>
  <c r="BH101" i="16"/>
  <c r="BG101" i="16"/>
  <c r="BF101" i="16"/>
  <c r="T101" i="16"/>
  <c r="R101" i="16"/>
  <c r="P101" i="16"/>
  <c r="BI99" i="16"/>
  <c r="BH99" i="16"/>
  <c r="BG99" i="16"/>
  <c r="BF99" i="16"/>
  <c r="T99" i="16"/>
  <c r="R99" i="16"/>
  <c r="P99" i="16"/>
  <c r="BI97" i="16"/>
  <c r="BH97" i="16"/>
  <c r="BG97" i="16"/>
  <c r="BF97" i="16"/>
  <c r="T97" i="16"/>
  <c r="R97" i="16"/>
  <c r="P97" i="16"/>
  <c r="BI95" i="16"/>
  <c r="BH95" i="16"/>
  <c r="BG95" i="16"/>
  <c r="BF95" i="16"/>
  <c r="T95" i="16"/>
  <c r="R95" i="16"/>
  <c r="P95" i="16"/>
  <c r="BI93" i="16"/>
  <c r="BH93" i="16"/>
  <c r="BG93" i="16"/>
  <c r="BF93" i="16"/>
  <c r="T93" i="16"/>
  <c r="R93" i="16"/>
  <c r="P93" i="16"/>
  <c r="BI91" i="16"/>
  <c r="BH91" i="16"/>
  <c r="BG91" i="16"/>
  <c r="BF91" i="16"/>
  <c r="T91" i="16"/>
  <c r="R91" i="16"/>
  <c r="P91" i="16"/>
  <c r="J85" i="16"/>
  <c r="F85" i="16"/>
  <c r="F83" i="16"/>
  <c r="E81" i="16"/>
  <c r="J58" i="16"/>
  <c r="F58" i="16"/>
  <c r="F56" i="16"/>
  <c r="E54" i="16"/>
  <c r="J26" i="16"/>
  <c r="E26" i="16"/>
  <c r="J86" i="16" s="1"/>
  <c r="J25" i="16"/>
  <c r="J20" i="16"/>
  <c r="E20" i="16"/>
  <c r="F59" i="16" s="1"/>
  <c r="J19" i="16"/>
  <c r="J14" i="16"/>
  <c r="J56" i="16" s="1"/>
  <c r="E7" i="16"/>
  <c r="E77" i="16"/>
  <c r="J39" i="15"/>
  <c r="J38" i="15"/>
  <c r="AY73" i="1" s="1"/>
  <c r="J37" i="15"/>
  <c r="AX73" i="1" s="1"/>
  <c r="BI222" i="15"/>
  <c r="BH222" i="15"/>
  <c r="BG222" i="15"/>
  <c r="BF222" i="15"/>
  <c r="T222" i="15"/>
  <c r="R222" i="15"/>
  <c r="P222" i="15"/>
  <c r="BI220" i="15"/>
  <c r="BH220" i="15"/>
  <c r="BG220" i="15"/>
  <c r="BF220" i="15"/>
  <c r="T220" i="15"/>
  <c r="R220" i="15"/>
  <c r="P220" i="15"/>
  <c r="BI218" i="15"/>
  <c r="BH218" i="15"/>
  <c r="BG218" i="15"/>
  <c r="BF218" i="15"/>
  <c r="T218" i="15"/>
  <c r="R218" i="15"/>
  <c r="P218" i="15"/>
  <c r="BI216" i="15"/>
  <c r="BH216" i="15"/>
  <c r="BG216" i="15"/>
  <c r="BF216" i="15"/>
  <c r="T216" i="15"/>
  <c r="R216" i="15"/>
  <c r="P216" i="15"/>
  <c r="BI214" i="15"/>
  <c r="BH214" i="15"/>
  <c r="BG214" i="15"/>
  <c r="BF214" i="15"/>
  <c r="T214" i="15"/>
  <c r="R214" i="15"/>
  <c r="P214" i="15"/>
  <c r="BI212" i="15"/>
  <c r="BH212" i="15"/>
  <c r="BG212" i="15"/>
  <c r="BF212" i="15"/>
  <c r="T212" i="15"/>
  <c r="R212" i="15"/>
  <c r="P212" i="15"/>
  <c r="BI210" i="15"/>
  <c r="BH210" i="15"/>
  <c r="BG210" i="15"/>
  <c r="BF210" i="15"/>
  <c r="T210" i="15"/>
  <c r="R210" i="15"/>
  <c r="P210" i="15"/>
  <c r="BI208" i="15"/>
  <c r="BH208" i="15"/>
  <c r="BG208" i="15"/>
  <c r="BF208" i="15"/>
  <c r="T208" i="15"/>
  <c r="R208" i="15"/>
  <c r="P208" i="15"/>
  <c r="BI206" i="15"/>
  <c r="BH206" i="15"/>
  <c r="BG206" i="15"/>
  <c r="BF206" i="15"/>
  <c r="T206" i="15"/>
  <c r="R206" i="15"/>
  <c r="P206" i="15"/>
  <c r="BI203" i="15"/>
  <c r="BH203" i="15"/>
  <c r="BG203" i="15"/>
  <c r="BF203" i="15"/>
  <c r="T203" i="15"/>
  <c r="R203" i="15"/>
  <c r="P203" i="15"/>
  <c r="BI201" i="15"/>
  <c r="BH201" i="15"/>
  <c r="BG201" i="15"/>
  <c r="BF201" i="15"/>
  <c r="T201" i="15"/>
  <c r="R201" i="15"/>
  <c r="P201" i="15"/>
  <c r="BI199" i="15"/>
  <c r="BH199" i="15"/>
  <c r="BG199" i="15"/>
  <c r="BF199" i="15"/>
  <c r="T199" i="15"/>
  <c r="R199" i="15"/>
  <c r="P199" i="15"/>
  <c r="BI197" i="15"/>
  <c r="BH197" i="15"/>
  <c r="BG197" i="15"/>
  <c r="BF197" i="15"/>
  <c r="T197" i="15"/>
  <c r="R197" i="15"/>
  <c r="P197" i="15"/>
  <c r="BI194" i="15"/>
  <c r="BH194" i="15"/>
  <c r="BG194" i="15"/>
  <c r="BF194" i="15"/>
  <c r="T194" i="15"/>
  <c r="R194" i="15"/>
  <c r="P194" i="15"/>
  <c r="BI192" i="15"/>
  <c r="BH192" i="15"/>
  <c r="BG192" i="15"/>
  <c r="BF192" i="15"/>
  <c r="T192" i="15"/>
  <c r="R192" i="15"/>
  <c r="P192" i="15"/>
  <c r="BI190" i="15"/>
  <c r="BH190" i="15"/>
  <c r="BG190" i="15"/>
  <c r="BF190" i="15"/>
  <c r="T190" i="15"/>
  <c r="R190" i="15"/>
  <c r="P190" i="15"/>
  <c r="BI188" i="15"/>
  <c r="BH188" i="15"/>
  <c r="BG188" i="15"/>
  <c r="BF188" i="15"/>
  <c r="T188" i="15"/>
  <c r="R188" i="15"/>
  <c r="P188" i="15"/>
  <c r="BI186" i="15"/>
  <c r="BH186" i="15"/>
  <c r="BG186" i="15"/>
  <c r="BF186" i="15"/>
  <c r="T186" i="15"/>
  <c r="R186" i="15"/>
  <c r="P186" i="15"/>
  <c r="BI184" i="15"/>
  <c r="BH184" i="15"/>
  <c r="BG184" i="15"/>
  <c r="BF184" i="15"/>
  <c r="T184" i="15"/>
  <c r="R184" i="15"/>
  <c r="P184" i="15"/>
  <c r="BI182" i="15"/>
  <c r="BH182" i="15"/>
  <c r="BG182" i="15"/>
  <c r="BF182" i="15"/>
  <c r="T182" i="15"/>
  <c r="R182" i="15"/>
  <c r="P182" i="15"/>
  <c r="BI180" i="15"/>
  <c r="BH180" i="15"/>
  <c r="BG180" i="15"/>
  <c r="BF180" i="15"/>
  <c r="T180" i="15"/>
  <c r="R180" i="15"/>
  <c r="P180" i="15"/>
  <c r="BI178" i="15"/>
  <c r="BH178" i="15"/>
  <c r="BG178" i="15"/>
  <c r="BF178" i="15"/>
  <c r="T178" i="15"/>
  <c r="R178" i="15"/>
  <c r="P178" i="15"/>
  <c r="BI176" i="15"/>
  <c r="BH176" i="15"/>
  <c r="BG176" i="15"/>
  <c r="BF176" i="15"/>
  <c r="T176" i="15"/>
  <c r="R176" i="15"/>
  <c r="P176" i="15"/>
  <c r="BI174" i="15"/>
  <c r="BH174" i="15"/>
  <c r="BG174" i="15"/>
  <c r="BF174" i="15"/>
  <c r="T174" i="15"/>
  <c r="R174" i="15"/>
  <c r="P174" i="15"/>
  <c r="BI172" i="15"/>
  <c r="BH172" i="15"/>
  <c r="BG172" i="15"/>
  <c r="BF172" i="15"/>
  <c r="T172" i="15"/>
  <c r="R172" i="15"/>
  <c r="P172" i="15"/>
  <c r="BI169" i="15"/>
  <c r="BH169" i="15"/>
  <c r="BG169" i="15"/>
  <c r="BF169" i="15"/>
  <c r="T169" i="15"/>
  <c r="R169" i="15"/>
  <c r="P169" i="15"/>
  <c r="BI167" i="15"/>
  <c r="BH167" i="15"/>
  <c r="BG167" i="15"/>
  <c r="BF167" i="15"/>
  <c r="T167" i="15"/>
  <c r="R167" i="15"/>
  <c r="P167" i="15"/>
  <c r="BI165" i="15"/>
  <c r="BH165" i="15"/>
  <c r="BG165" i="15"/>
  <c r="BF165" i="15"/>
  <c r="T165" i="15"/>
  <c r="R165" i="15"/>
  <c r="P165" i="15"/>
  <c r="BI163" i="15"/>
  <c r="BH163" i="15"/>
  <c r="BG163" i="15"/>
  <c r="BF163" i="15"/>
  <c r="T163" i="15"/>
  <c r="R163" i="15"/>
  <c r="P163" i="15"/>
  <c r="BI161" i="15"/>
  <c r="BH161" i="15"/>
  <c r="BG161" i="15"/>
  <c r="BF161" i="15"/>
  <c r="T161" i="15"/>
  <c r="R161" i="15"/>
  <c r="P161" i="15"/>
  <c r="BI159" i="15"/>
  <c r="BH159" i="15"/>
  <c r="BG159" i="15"/>
  <c r="BF159" i="15"/>
  <c r="T159" i="15"/>
  <c r="R159" i="15"/>
  <c r="P159" i="15"/>
  <c r="BI157" i="15"/>
  <c r="BH157" i="15"/>
  <c r="BG157" i="15"/>
  <c r="BF157" i="15"/>
  <c r="T157" i="15"/>
  <c r="R157" i="15"/>
  <c r="P157" i="15"/>
  <c r="BI155" i="15"/>
  <c r="BH155" i="15"/>
  <c r="BG155" i="15"/>
  <c r="BF155" i="15"/>
  <c r="T155" i="15"/>
  <c r="R155" i="15"/>
  <c r="P155" i="15"/>
  <c r="BI153" i="15"/>
  <c r="BH153" i="15"/>
  <c r="BG153" i="15"/>
  <c r="BF153" i="15"/>
  <c r="T153" i="15"/>
  <c r="R153" i="15"/>
  <c r="P153" i="15"/>
  <c r="BI151" i="15"/>
  <c r="BH151" i="15"/>
  <c r="BG151" i="15"/>
  <c r="BF151" i="15"/>
  <c r="T151" i="15"/>
  <c r="R151" i="15"/>
  <c r="P151" i="15"/>
  <c r="BI149" i="15"/>
  <c r="BH149" i="15"/>
  <c r="BG149" i="15"/>
  <c r="BF149" i="15"/>
  <c r="T149" i="15"/>
  <c r="R149" i="15"/>
  <c r="P149" i="15"/>
  <c r="BI147" i="15"/>
  <c r="BH147" i="15"/>
  <c r="BG147" i="15"/>
  <c r="BF147" i="15"/>
  <c r="T147" i="15"/>
  <c r="R147" i="15"/>
  <c r="P147" i="15"/>
  <c r="BI145" i="15"/>
  <c r="BH145" i="15"/>
  <c r="BG145" i="15"/>
  <c r="BF145" i="15"/>
  <c r="T145" i="15"/>
  <c r="R145" i="15"/>
  <c r="P145" i="15"/>
  <c r="BI143" i="15"/>
  <c r="BH143" i="15"/>
  <c r="BG143" i="15"/>
  <c r="BF143" i="15"/>
  <c r="T143" i="15"/>
  <c r="R143" i="15"/>
  <c r="P143" i="15"/>
  <c r="BI141" i="15"/>
  <c r="BH141" i="15"/>
  <c r="BG141" i="15"/>
  <c r="BF141" i="15"/>
  <c r="T141" i="15"/>
  <c r="R141" i="15"/>
  <c r="P141" i="15"/>
  <c r="BI139" i="15"/>
  <c r="BH139" i="15"/>
  <c r="BG139" i="15"/>
  <c r="BF139" i="15"/>
  <c r="T139" i="15"/>
  <c r="R139" i="15"/>
  <c r="P139" i="15"/>
  <c r="BI137" i="15"/>
  <c r="BH137" i="15"/>
  <c r="BG137" i="15"/>
  <c r="BF137" i="15"/>
  <c r="T137" i="15"/>
  <c r="R137" i="15"/>
  <c r="P137" i="15"/>
  <c r="BI135" i="15"/>
  <c r="BH135" i="15"/>
  <c r="BG135" i="15"/>
  <c r="BF135" i="15"/>
  <c r="T135" i="15"/>
  <c r="R135" i="15"/>
  <c r="P135" i="15"/>
  <c r="BI133" i="15"/>
  <c r="BH133" i="15"/>
  <c r="BG133" i="15"/>
  <c r="BF133" i="15"/>
  <c r="T133" i="15"/>
  <c r="R133" i="15"/>
  <c r="P133" i="15"/>
  <c r="BI131" i="15"/>
  <c r="BH131" i="15"/>
  <c r="BG131" i="15"/>
  <c r="BF131" i="15"/>
  <c r="T131" i="15"/>
  <c r="R131" i="15"/>
  <c r="P131" i="15"/>
  <c r="BI129" i="15"/>
  <c r="BH129" i="15"/>
  <c r="BG129" i="15"/>
  <c r="BF129" i="15"/>
  <c r="T129" i="15"/>
  <c r="R129" i="15"/>
  <c r="P129" i="15"/>
  <c r="BI127" i="15"/>
  <c r="BH127" i="15"/>
  <c r="BG127" i="15"/>
  <c r="BF127" i="15"/>
  <c r="T127" i="15"/>
  <c r="R127" i="15"/>
  <c r="P127" i="15"/>
  <c r="BI125" i="15"/>
  <c r="BH125" i="15"/>
  <c r="BG125" i="15"/>
  <c r="BF125" i="15"/>
  <c r="T125" i="15"/>
  <c r="R125" i="15"/>
  <c r="P125" i="15"/>
  <c r="BI122" i="15"/>
  <c r="BH122" i="15"/>
  <c r="BG122" i="15"/>
  <c r="BF122" i="15"/>
  <c r="T122" i="15"/>
  <c r="R122" i="15"/>
  <c r="P122" i="15"/>
  <c r="BI120" i="15"/>
  <c r="BH120" i="15"/>
  <c r="BG120" i="15"/>
  <c r="BF120" i="15"/>
  <c r="T120" i="15"/>
  <c r="R120" i="15"/>
  <c r="P120" i="15"/>
  <c r="BI118" i="15"/>
  <c r="BH118" i="15"/>
  <c r="BG118" i="15"/>
  <c r="BF118" i="15"/>
  <c r="T118" i="15"/>
  <c r="R118" i="15"/>
  <c r="P118" i="15"/>
  <c r="BI116" i="15"/>
  <c r="BH116" i="15"/>
  <c r="BG116" i="15"/>
  <c r="BF116" i="15"/>
  <c r="T116" i="15"/>
  <c r="R116" i="15"/>
  <c r="P116" i="15"/>
  <c r="BI114" i="15"/>
  <c r="BH114" i="15"/>
  <c r="BG114" i="15"/>
  <c r="BF114" i="15"/>
  <c r="T114" i="15"/>
  <c r="R114" i="15"/>
  <c r="P114" i="15"/>
  <c r="BI112" i="15"/>
  <c r="BH112" i="15"/>
  <c r="BG112" i="15"/>
  <c r="BF112" i="15"/>
  <c r="T112" i="15"/>
  <c r="R112" i="15"/>
  <c r="P112" i="15"/>
  <c r="BI110" i="15"/>
  <c r="BH110" i="15"/>
  <c r="BG110" i="15"/>
  <c r="BF110" i="15"/>
  <c r="T110" i="15"/>
  <c r="R110" i="15"/>
  <c r="P110" i="15"/>
  <c r="BI108" i="15"/>
  <c r="BH108" i="15"/>
  <c r="BG108" i="15"/>
  <c r="BF108" i="15"/>
  <c r="T108" i="15"/>
  <c r="R108" i="15"/>
  <c r="P108" i="15"/>
  <c r="BI106" i="15"/>
  <c r="BH106" i="15"/>
  <c r="BG106" i="15"/>
  <c r="BF106" i="15"/>
  <c r="T106" i="15"/>
  <c r="R106" i="15"/>
  <c r="P106" i="15"/>
  <c r="BI104" i="15"/>
  <c r="BH104" i="15"/>
  <c r="BG104" i="15"/>
  <c r="BF104" i="15"/>
  <c r="T104" i="15"/>
  <c r="R104" i="15"/>
  <c r="P104" i="15"/>
  <c r="BI102" i="15"/>
  <c r="BH102" i="15"/>
  <c r="BG102" i="15"/>
  <c r="BF102" i="15"/>
  <c r="T102" i="15"/>
  <c r="R102" i="15"/>
  <c r="P102" i="15"/>
  <c r="BI100" i="15"/>
  <c r="BH100" i="15"/>
  <c r="BG100" i="15"/>
  <c r="BF100" i="15"/>
  <c r="T100" i="15"/>
  <c r="R100" i="15"/>
  <c r="P100" i="15"/>
  <c r="BI98" i="15"/>
  <c r="BH98" i="15"/>
  <c r="BG98" i="15"/>
  <c r="BF98" i="15"/>
  <c r="T98" i="15"/>
  <c r="R98" i="15"/>
  <c r="P98" i="15"/>
  <c r="BI96" i="15"/>
  <c r="BH96" i="15"/>
  <c r="BG96" i="15"/>
  <c r="BF96" i="15"/>
  <c r="T96" i="15"/>
  <c r="R96" i="15"/>
  <c r="P96" i="15"/>
  <c r="BI94" i="15"/>
  <c r="BH94" i="15"/>
  <c r="BG94" i="15"/>
  <c r="BF94" i="15"/>
  <c r="T94" i="15"/>
  <c r="R94" i="15"/>
  <c r="P94" i="15"/>
  <c r="BI92" i="15"/>
  <c r="BH92" i="15"/>
  <c r="BG92" i="15"/>
  <c r="BF92" i="15"/>
  <c r="T92" i="15"/>
  <c r="R92" i="15"/>
  <c r="P92" i="15"/>
  <c r="J86" i="15"/>
  <c r="F86" i="15"/>
  <c r="F84" i="15"/>
  <c r="E82" i="15"/>
  <c r="J58" i="15"/>
  <c r="F58" i="15"/>
  <c r="F56" i="15"/>
  <c r="E54" i="15"/>
  <c r="J26" i="15"/>
  <c r="E26" i="15"/>
  <c r="J87" i="15"/>
  <c r="J25" i="15"/>
  <c r="J20" i="15"/>
  <c r="E20" i="15"/>
  <c r="F87" i="15"/>
  <c r="J19" i="15"/>
  <c r="J14" i="15"/>
  <c r="J56" i="15"/>
  <c r="E7" i="15"/>
  <c r="E78" i="15"/>
  <c r="J39" i="14"/>
  <c r="J38" i="14"/>
  <c r="AY72" i="1"/>
  <c r="J37" i="14"/>
  <c r="AX72" i="1" s="1"/>
  <c r="BI146" i="14"/>
  <c r="BH146" i="14"/>
  <c r="BG146" i="14"/>
  <c r="BF146" i="14"/>
  <c r="T146" i="14"/>
  <c r="R146" i="14"/>
  <c r="P146" i="14"/>
  <c r="BI144" i="14"/>
  <c r="BH144" i="14"/>
  <c r="BG144" i="14"/>
  <c r="BF144" i="14"/>
  <c r="T144" i="14"/>
  <c r="R144" i="14"/>
  <c r="P144" i="14"/>
  <c r="BI142" i="14"/>
  <c r="BH142" i="14"/>
  <c r="BG142" i="14"/>
  <c r="BF142" i="14"/>
  <c r="T142" i="14"/>
  <c r="R142" i="14"/>
  <c r="P142" i="14"/>
  <c r="BI140" i="14"/>
  <c r="BH140" i="14"/>
  <c r="BG140" i="14"/>
  <c r="BF140" i="14"/>
  <c r="T140" i="14"/>
  <c r="R140" i="14"/>
  <c r="P140" i="14"/>
  <c r="BI138" i="14"/>
  <c r="BH138" i="14"/>
  <c r="BG138" i="14"/>
  <c r="BF138" i="14"/>
  <c r="T138" i="14"/>
  <c r="R138" i="14"/>
  <c r="P138" i="14"/>
  <c r="BI136" i="14"/>
  <c r="BH136" i="14"/>
  <c r="BG136" i="14"/>
  <c r="BF136" i="14"/>
  <c r="T136" i="14"/>
  <c r="R136" i="14"/>
  <c r="P136" i="14"/>
  <c r="BI134" i="14"/>
  <c r="BH134" i="14"/>
  <c r="BG134" i="14"/>
  <c r="BF134" i="14"/>
  <c r="T134" i="14"/>
  <c r="R134" i="14"/>
  <c r="P134" i="14"/>
  <c r="BI131" i="14"/>
  <c r="BH131" i="14"/>
  <c r="BG131" i="14"/>
  <c r="BF131" i="14"/>
  <c r="T131" i="14"/>
  <c r="R131" i="14"/>
  <c r="P131" i="14"/>
  <c r="BI129" i="14"/>
  <c r="BH129" i="14"/>
  <c r="BG129" i="14"/>
  <c r="BF129" i="14"/>
  <c r="T129" i="14"/>
  <c r="R129" i="14"/>
  <c r="P129" i="14"/>
  <c r="BI127" i="14"/>
  <c r="BH127" i="14"/>
  <c r="BG127" i="14"/>
  <c r="BF127" i="14"/>
  <c r="T127" i="14"/>
  <c r="R127" i="14"/>
  <c r="P127" i="14"/>
  <c r="BI125" i="14"/>
  <c r="BH125" i="14"/>
  <c r="BG125" i="14"/>
  <c r="BF125" i="14"/>
  <c r="T125" i="14"/>
  <c r="R125" i="14"/>
  <c r="P125" i="14"/>
  <c r="BI122" i="14"/>
  <c r="BH122" i="14"/>
  <c r="BG122" i="14"/>
  <c r="BF122" i="14"/>
  <c r="T122" i="14"/>
  <c r="R122" i="14"/>
  <c r="P122" i="14"/>
  <c r="BI120" i="14"/>
  <c r="BH120" i="14"/>
  <c r="BG120" i="14"/>
  <c r="BF120" i="14"/>
  <c r="T120" i="14"/>
  <c r="R120" i="14"/>
  <c r="P120" i="14"/>
  <c r="BI118" i="14"/>
  <c r="BH118" i="14"/>
  <c r="BG118" i="14"/>
  <c r="BF118" i="14"/>
  <c r="T118" i="14"/>
  <c r="R118" i="14"/>
  <c r="P118" i="14"/>
  <c r="BI116" i="14"/>
  <c r="BH116" i="14"/>
  <c r="BG116" i="14"/>
  <c r="BF116" i="14"/>
  <c r="T116" i="14"/>
  <c r="R116" i="14"/>
  <c r="P116" i="14"/>
  <c r="BI114" i="14"/>
  <c r="BH114" i="14"/>
  <c r="BG114" i="14"/>
  <c r="BF114" i="14"/>
  <c r="T114" i="14"/>
  <c r="R114" i="14"/>
  <c r="P114" i="14"/>
  <c r="BI112" i="14"/>
  <c r="BH112" i="14"/>
  <c r="BG112" i="14"/>
  <c r="BF112" i="14"/>
  <c r="T112" i="14"/>
  <c r="R112" i="14"/>
  <c r="P112" i="14"/>
  <c r="BI110" i="14"/>
  <c r="BH110" i="14"/>
  <c r="BG110" i="14"/>
  <c r="BF110" i="14"/>
  <c r="T110" i="14"/>
  <c r="R110" i="14"/>
  <c r="P110" i="14"/>
  <c r="BI108" i="14"/>
  <c r="BH108" i="14"/>
  <c r="BG108" i="14"/>
  <c r="BF108" i="14"/>
  <c r="T108" i="14"/>
  <c r="R108" i="14"/>
  <c r="P108" i="14"/>
  <c r="BI105" i="14"/>
  <c r="BH105" i="14"/>
  <c r="BG105" i="14"/>
  <c r="BF105" i="14"/>
  <c r="T105" i="14"/>
  <c r="R105" i="14"/>
  <c r="P105" i="14"/>
  <c r="BI103" i="14"/>
  <c r="BH103" i="14"/>
  <c r="BG103" i="14"/>
  <c r="BF103" i="14"/>
  <c r="T103" i="14"/>
  <c r="R103" i="14"/>
  <c r="P103" i="14"/>
  <c r="BI101" i="14"/>
  <c r="BH101" i="14"/>
  <c r="BG101" i="14"/>
  <c r="BF101" i="14"/>
  <c r="T101" i="14"/>
  <c r="R101" i="14"/>
  <c r="P101" i="14"/>
  <c r="BI99" i="14"/>
  <c r="BH99" i="14"/>
  <c r="BG99" i="14"/>
  <c r="BF99" i="14"/>
  <c r="T99" i="14"/>
  <c r="R99" i="14"/>
  <c r="P99" i="14"/>
  <c r="BI97" i="14"/>
  <c r="BH97" i="14"/>
  <c r="BG97" i="14"/>
  <c r="BF97" i="14"/>
  <c r="T97" i="14"/>
  <c r="R97" i="14"/>
  <c r="P97" i="14"/>
  <c r="BI95" i="14"/>
  <c r="BH95" i="14"/>
  <c r="BG95" i="14"/>
  <c r="BF95" i="14"/>
  <c r="T95" i="14"/>
  <c r="R95" i="14"/>
  <c r="P95" i="14"/>
  <c r="BI93" i="14"/>
  <c r="BH93" i="14"/>
  <c r="BG93" i="14"/>
  <c r="BF93" i="14"/>
  <c r="T93" i="14"/>
  <c r="R93" i="14"/>
  <c r="P93" i="14"/>
  <c r="BI91" i="14"/>
  <c r="BH91" i="14"/>
  <c r="BG91" i="14"/>
  <c r="BF91" i="14"/>
  <c r="T91" i="14"/>
  <c r="R91" i="14"/>
  <c r="P91" i="14"/>
  <c r="J85" i="14"/>
  <c r="F85" i="14"/>
  <c r="F83" i="14"/>
  <c r="E81" i="14"/>
  <c r="J58" i="14"/>
  <c r="F58" i="14"/>
  <c r="F56" i="14"/>
  <c r="E54" i="14"/>
  <c r="J26" i="14"/>
  <c r="E26" i="14"/>
  <c r="J59" i="14" s="1"/>
  <c r="J25" i="14"/>
  <c r="J20" i="14"/>
  <c r="E20" i="14"/>
  <c r="F86" i="14"/>
  <c r="J19" i="14"/>
  <c r="J14" i="14"/>
  <c r="J83" i="14" s="1"/>
  <c r="E7" i="14"/>
  <c r="E77" i="14"/>
  <c r="J39" i="13"/>
  <c r="J38" i="13"/>
  <c r="AY71" i="1"/>
  <c r="J37" i="13"/>
  <c r="AX71" i="1"/>
  <c r="BI235" i="13"/>
  <c r="BH235" i="13"/>
  <c r="BG235" i="13"/>
  <c r="BF235" i="13"/>
  <c r="T235" i="13"/>
  <c r="R235" i="13"/>
  <c r="P235" i="13"/>
  <c r="BI233" i="13"/>
  <c r="BH233" i="13"/>
  <c r="BG233" i="13"/>
  <c r="BF233" i="13"/>
  <c r="T233" i="13"/>
  <c r="R233" i="13"/>
  <c r="P233" i="13"/>
  <c r="BI231" i="13"/>
  <c r="BH231" i="13"/>
  <c r="BG231" i="13"/>
  <c r="BF231" i="13"/>
  <c r="T231" i="13"/>
  <c r="R231" i="13"/>
  <c r="P231" i="13"/>
  <c r="BI229" i="13"/>
  <c r="BH229" i="13"/>
  <c r="BG229" i="13"/>
  <c r="BF229" i="13"/>
  <c r="T229" i="13"/>
  <c r="R229" i="13"/>
  <c r="P229" i="13"/>
  <c r="BI227" i="13"/>
  <c r="BH227" i="13"/>
  <c r="BG227" i="13"/>
  <c r="BF227" i="13"/>
  <c r="T227" i="13"/>
  <c r="R227" i="13"/>
  <c r="P227" i="13"/>
  <c r="BI225" i="13"/>
  <c r="BH225" i="13"/>
  <c r="BG225" i="13"/>
  <c r="BF225" i="13"/>
  <c r="T225" i="13"/>
  <c r="R225" i="13"/>
  <c r="P225" i="13"/>
  <c r="BI223" i="13"/>
  <c r="BH223" i="13"/>
  <c r="BG223" i="13"/>
  <c r="BF223" i="13"/>
  <c r="T223" i="13"/>
  <c r="R223" i="13"/>
  <c r="P223" i="13"/>
  <c r="BI221" i="13"/>
  <c r="BH221" i="13"/>
  <c r="BG221" i="13"/>
  <c r="BF221" i="13"/>
  <c r="T221" i="13"/>
  <c r="R221" i="13"/>
  <c r="P221" i="13"/>
  <c r="BI218" i="13"/>
  <c r="BH218" i="13"/>
  <c r="BG218" i="13"/>
  <c r="BF218" i="13"/>
  <c r="T218" i="13"/>
  <c r="R218" i="13"/>
  <c r="P218" i="13"/>
  <c r="BI216" i="13"/>
  <c r="BH216" i="13"/>
  <c r="BG216" i="13"/>
  <c r="BF216" i="13"/>
  <c r="T216" i="13"/>
  <c r="R216" i="13"/>
  <c r="P216" i="13"/>
  <c r="BI214" i="13"/>
  <c r="BH214" i="13"/>
  <c r="BG214" i="13"/>
  <c r="BF214" i="13"/>
  <c r="T214" i="13"/>
  <c r="R214" i="13"/>
  <c r="P214" i="13"/>
  <c r="BI212" i="13"/>
  <c r="BH212" i="13"/>
  <c r="BG212" i="13"/>
  <c r="BF212" i="13"/>
  <c r="T212" i="13"/>
  <c r="R212" i="13"/>
  <c r="P212" i="13"/>
  <c r="BI210" i="13"/>
  <c r="BH210" i="13"/>
  <c r="BG210" i="13"/>
  <c r="BF210" i="13"/>
  <c r="T210" i="13"/>
  <c r="R210" i="13"/>
  <c r="P210" i="13"/>
  <c r="BI208" i="13"/>
  <c r="BH208" i="13"/>
  <c r="BG208" i="13"/>
  <c r="BF208" i="13"/>
  <c r="T208" i="13"/>
  <c r="R208" i="13"/>
  <c r="P208" i="13"/>
  <c r="BI206" i="13"/>
  <c r="BH206" i="13"/>
  <c r="BG206" i="13"/>
  <c r="BF206" i="13"/>
  <c r="T206" i="13"/>
  <c r="R206" i="13"/>
  <c r="P206" i="13"/>
  <c r="BI204" i="13"/>
  <c r="BH204" i="13"/>
  <c r="BG204" i="13"/>
  <c r="BF204" i="13"/>
  <c r="T204" i="13"/>
  <c r="R204" i="13"/>
  <c r="P204" i="13"/>
  <c r="BI202" i="13"/>
  <c r="BH202" i="13"/>
  <c r="BG202" i="13"/>
  <c r="BF202" i="13"/>
  <c r="T202" i="13"/>
  <c r="R202" i="13"/>
  <c r="P202" i="13"/>
  <c r="BI200" i="13"/>
  <c r="BH200" i="13"/>
  <c r="BG200" i="13"/>
  <c r="BF200" i="13"/>
  <c r="T200" i="13"/>
  <c r="R200" i="13"/>
  <c r="P200" i="13"/>
  <c r="BI198" i="13"/>
  <c r="BH198" i="13"/>
  <c r="BG198" i="13"/>
  <c r="BF198" i="13"/>
  <c r="T198" i="13"/>
  <c r="R198" i="13"/>
  <c r="P198" i="13"/>
  <c r="BI196" i="13"/>
  <c r="BH196" i="13"/>
  <c r="BG196" i="13"/>
  <c r="BF196" i="13"/>
  <c r="T196" i="13"/>
  <c r="R196" i="13"/>
  <c r="P196" i="13"/>
  <c r="BI194" i="13"/>
  <c r="BH194" i="13"/>
  <c r="BG194" i="13"/>
  <c r="BF194" i="13"/>
  <c r="T194" i="13"/>
  <c r="R194" i="13"/>
  <c r="P194" i="13"/>
  <c r="BI192" i="13"/>
  <c r="BH192" i="13"/>
  <c r="BG192" i="13"/>
  <c r="BF192" i="13"/>
  <c r="T192" i="13"/>
  <c r="R192" i="13"/>
  <c r="P192" i="13"/>
  <c r="BI190" i="13"/>
  <c r="BH190" i="13"/>
  <c r="BG190" i="13"/>
  <c r="BF190" i="13"/>
  <c r="T190" i="13"/>
  <c r="R190" i="13"/>
  <c r="P190" i="13"/>
  <c r="BI188" i="13"/>
  <c r="BH188" i="13"/>
  <c r="BG188" i="13"/>
  <c r="BF188" i="13"/>
  <c r="T188" i="13"/>
  <c r="R188" i="13"/>
  <c r="P188" i="13"/>
  <c r="BI186" i="13"/>
  <c r="BH186" i="13"/>
  <c r="BG186" i="13"/>
  <c r="BF186" i="13"/>
  <c r="T186" i="13"/>
  <c r="R186" i="13"/>
  <c r="P186" i="13"/>
  <c r="BI182" i="13"/>
  <c r="BH182" i="13"/>
  <c r="BG182" i="13"/>
  <c r="BF182" i="13"/>
  <c r="T182" i="13"/>
  <c r="R182" i="13"/>
  <c r="P182" i="13"/>
  <c r="BI180" i="13"/>
  <c r="BH180" i="13"/>
  <c r="BG180" i="13"/>
  <c r="BF180" i="13"/>
  <c r="T180" i="13"/>
  <c r="R180" i="13"/>
  <c r="P180" i="13"/>
  <c r="BI177" i="13"/>
  <c r="BH177" i="13"/>
  <c r="BG177" i="13"/>
  <c r="BF177" i="13"/>
  <c r="T177" i="13"/>
  <c r="R177" i="13"/>
  <c r="P177" i="13"/>
  <c r="BI175" i="13"/>
  <c r="BH175" i="13"/>
  <c r="BG175" i="13"/>
  <c r="BF175" i="13"/>
  <c r="T175" i="13"/>
  <c r="R175" i="13"/>
  <c r="P175" i="13"/>
  <c r="BI172" i="13"/>
  <c r="BH172" i="13"/>
  <c r="BG172" i="13"/>
  <c r="BF172" i="13"/>
  <c r="T172" i="13"/>
  <c r="R172" i="13"/>
  <c r="P172" i="13"/>
  <c r="BI170" i="13"/>
  <c r="BH170" i="13"/>
  <c r="BG170" i="13"/>
  <c r="BF170" i="13"/>
  <c r="T170" i="13"/>
  <c r="R170" i="13"/>
  <c r="P170" i="13"/>
  <c r="BI167" i="13"/>
  <c r="BH167" i="13"/>
  <c r="BG167" i="13"/>
  <c r="BF167" i="13"/>
  <c r="T167" i="13"/>
  <c r="R167" i="13"/>
  <c r="P167" i="13"/>
  <c r="BI164" i="13"/>
  <c r="BH164" i="13"/>
  <c r="BG164" i="13"/>
  <c r="BF164" i="13"/>
  <c r="T164" i="13"/>
  <c r="R164" i="13"/>
  <c r="P164" i="13"/>
  <c r="BI162" i="13"/>
  <c r="BH162" i="13"/>
  <c r="BG162" i="13"/>
  <c r="BF162" i="13"/>
  <c r="T162" i="13"/>
  <c r="R162" i="13"/>
  <c r="P162" i="13"/>
  <c r="BI159" i="13"/>
  <c r="BH159" i="13"/>
  <c r="BG159" i="13"/>
  <c r="BF159" i="13"/>
  <c r="T159" i="13"/>
  <c r="R159" i="13"/>
  <c r="P159" i="13"/>
  <c r="BI157" i="13"/>
  <c r="BH157" i="13"/>
  <c r="BG157" i="13"/>
  <c r="BF157" i="13"/>
  <c r="T157" i="13"/>
  <c r="R157" i="13"/>
  <c r="P157" i="13"/>
  <c r="BI155" i="13"/>
  <c r="BH155" i="13"/>
  <c r="BG155" i="13"/>
  <c r="BF155" i="13"/>
  <c r="T155" i="13"/>
  <c r="R155" i="13"/>
  <c r="P155" i="13"/>
  <c r="BI152" i="13"/>
  <c r="BH152" i="13"/>
  <c r="BG152" i="13"/>
  <c r="BF152" i="13"/>
  <c r="T152" i="13"/>
  <c r="T151" i="13" s="1"/>
  <c r="R152" i="13"/>
  <c r="R151" i="13" s="1"/>
  <c r="P152" i="13"/>
  <c r="P151" i="13"/>
  <c r="BI149" i="13"/>
  <c r="BH149" i="13"/>
  <c r="BG149" i="13"/>
  <c r="BF149" i="13"/>
  <c r="T149" i="13"/>
  <c r="R149" i="13"/>
  <c r="P149" i="13"/>
  <c r="BI147" i="13"/>
  <c r="BH147" i="13"/>
  <c r="BG147" i="13"/>
  <c r="BF147" i="13"/>
  <c r="T147" i="13"/>
  <c r="R147" i="13"/>
  <c r="P147" i="13"/>
  <c r="BI145" i="13"/>
  <c r="BH145" i="13"/>
  <c r="BG145" i="13"/>
  <c r="BF145" i="13"/>
  <c r="T145" i="13"/>
  <c r="R145" i="13"/>
  <c r="P145" i="13"/>
  <c r="BI143" i="13"/>
  <c r="BH143" i="13"/>
  <c r="BG143" i="13"/>
  <c r="BF143" i="13"/>
  <c r="T143" i="13"/>
  <c r="R143" i="13"/>
  <c r="P143" i="13"/>
  <c r="BI141" i="13"/>
  <c r="BH141" i="13"/>
  <c r="BG141" i="13"/>
  <c r="BF141" i="13"/>
  <c r="T141" i="13"/>
  <c r="R141" i="13"/>
  <c r="P141" i="13"/>
  <c r="BI139" i="13"/>
  <c r="BH139" i="13"/>
  <c r="BG139" i="13"/>
  <c r="BF139" i="13"/>
  <c r="T139" i="13"/>
  <c r="R139" i="13"/>
  <c r="P139" i="13"/>
  <c r="BI137" i="13"/>
  <c r="BH137" i="13"/>
  <c r="BG137" i="13"/>
  <c r="BF137" i="13"/>
  <c r="T137" i="13"/>
  <c r="R137" i="13"/>
  <c r="P137" i="13"/>
  <c r="BI135" i="13"/>
  <c r="BH135" i="13"/>
  <c r="BG135" i="13"/>
  <c r="BF135" i="13"/>
  <c r="T135" i="13"/>
  <c r="R135" i="13"/>
  <c r="P135" i="13"/>
  <c r="BI132" i="13"/>
  <c r="BH132" i="13"/>
  <c r="BG132" i="13"/>
  <c r="BF132" i="13"/>
  <c r="T132" i="13"/>
  <c r="R132" i="13"/>
  <c r="P132" i="13"/>
  <c r="BI130" i="13"/>
  <c r="BH130" i="13"/>
  <c r="BG130" i="13"/>
  <c r="BF130" i="13"/>
  <c r="T130" i="13"/>
  <c r="R130" i="13"/>
  <c r="P130" i="13"/>
  <c r="BI128" i="13"/>
  <c r="BH128" i="13"/>
  <c r="BG128" i="13"/>
  <c r="BF128" i="13"/>
  <c r="T128" i="13"/>
  <c r="R128" i="13"/>
  <c r="P128" i="13"/>
  <c r="BI126" i="13"/>
  <c r="BH126" i="13"/>
  <c r="BG126" i="13"/>
  <c r="BF126" i="13"/>
  <c r="T126" i="13"/>
  <c r="R126" i="13"/>
  <c r="P126" i="13"/>
  <c r="BI124" i="13"/>
  <c r="BH124" i="13"/>
  <c r="BG124" i="13"/>
  <c r="BF124" i="13"/>
  <c r="T124" i="13"/>
  <c r="R124" i="13"/>
  <c r="P124" i="13"/>
  <c r="BI122" i="13"/>
  <c r="BH122" i="13"/>
  <c r="BG122" i="13"/>
  <c r="BF122" i="13"/>
  <c r="T122" i="13"/>
  <c r="R122" i="13"/>
  <c r="P122" i="13"/>
  <c r="BI120" i="13"/>
  <c r="BH120" i="13"/>
  <c r="BG120" i="13"/>
  <c r="BF120" i="13"/>
  <c r="T120" i="13"/>
  <c r="R120" i="13"/>
  <c r="P120" i="13"/>
  <c r="BI118" i="13"/>
  <c r="BH118" i="13"/>
  <c r="BG118" i="13"/>
  <c r="BF118" i="13"/>
  <c r="T118" i="13"/>
  <c r="R118" i="13"/>
  <c r="P118" i="13"/>
  <c r="BI116" i="13"/>
  <c r="BH116" i="13"/>
  <c r="BG116" i="13"/>
  <c r="BF116" i="13"/>
  <c r="T116" i="13"/>
  <c r="R116" i="13"/>
  <c r="P116" i="13"/>
  <c r="BI114" i="13"/>
  <c r="BH114" i="13"/>
  <c r="BG114" i="13"/>
  <c r="BF114" i="13"/>
  <c r="T114" i="13"/>
  <c r="R114" i="13"/>
  <c r="P114" i="13"/>
  <c r="BI112" i="13"/>
  <c r="BH112" i="13"/>
  <c r="BG112" i="13"/>
  <c r="BF112" i="13"/>
  <c r="T112" i="13"/>
  <c r="R112" i="13"/>
  <c r="P112" i="13"/>
  <c r="BI110" i="13"/>
  <c r="BH110" i="13"/>
  <c r="BG110" i="13"/>
  <c r="BF110" i="13"/>
  <c r="T110" i="13"/>
  <c r="R110" i="13"/>
  <c r="P110" i="13"/>
  <c r="BI108" i="13"/>
  <c r="BH108" i="13"/>
  <c r="BG108" i="13"/>
  <c r="BF108" i="13"/>
  <c r="T108" i="13"/>
  <c r="R108" i="13"/>
  <c r="P108" i="13"/>
  <c r="BI106" i="13"/>
  <c r="BH106" i="13"/>
  <c r="BG106" i="13"/>
  <c r="BF106" i="13"/>
  <c r="T106" i="13"/>
  <c r="R106" i="13"/>
  <c r="P106" i="13"/>
  <c r="BI103" i="13"/>
  <c r="BH103" i="13"/>
  <c r="BG103" i="13"/>
  <c r="BF103" i="13"/>
  <c r="T103" i="13"/>
  <c r="R103" i="13"/>
  <c r="P103" i="13"/>
  <c r="BI101" i="13"/>
  <c r="BH101" i="13"/>
  <c r="BG101" i="13"/>
  <c r="BF101" i="13"/>
  <c r="T101" i="13"/>
  <c r="R101" i="13"/>
  <c r="P101" i="13"/>
  <c r="BI98" i="13"/>
  <c r="BH98" i="13"/>
  <c r="BG98" i="13"/>
  <c r="BF98" i="13"/>
  <c r="T98" i="13"/>
  <c r="T97" i="13"/>
  <c r="R98" i="13"/>
  <c r="R97" i="13"/>
  <c r="P98" i="13"/>
  <c r="P97" i="13" s="1"/>
  <c r="J92" i="13"/>
  <c r="F92" i="13"/>
  <c r="F90" i="13"/>
  <c r="E88" i="13"/>
  <c r="J58" i="13"/>
  <c r="F58" i="13"/>
  <c r="F56" i="13"/>
  <c r="E54" i="13"/>
  <c r="J26" i="13"/>
  <c r="E26" i="13"/>
  <c r="J59" i="13" s="1"/>
  <c r="J25" i="13"/>
  <c r="J20" i="13"/>
  <c r="E20" i="13"/>
  <c r="F93" i="13"/>
  <c r="J19" i="13"/>
  <c r="J14" i="13"/>
  <c r="J90" i="13" s="1"/>
  <c r="E7" i="13"/>
  <c r="E50" i="13"/>
  <c r="J39" i="12"/>
  <c r="J38" i="12"/>
  <c r="AY70" i="1"/>
  <c r="J37" i="12"/>
  <c r="AX70" i="1"/>
  <c r="BI223" i="12"/>
  <c r="BH223" i="12"/>
  <c r="BG223" i="12"/>
  <c r="BF223" i="12"/>
  <c r="T223" i="12"/>
  <c r="R223" i="12"/>
  <c r="P223" i="12"/>
  <c r="BI221" i="12"/>
  <c r="BH221" i="12"/>
  <c r="BG221" i="12"/>
  <c r="BF221" i="12"/>
  <c r="T221" i="12"/>
  <c r="R221" i="12"/>
  <c r="P221" i="12"/>
  <c r="BI219" i="12"/>
  <c r="BH219" i="12"/>
  <c r="BG219" i="12"/>
  <c r="BF219" i="12"/>
  <c r="T219" i="12"/>
  <c r="R219" i="12"/>
  <c r="P219" i="12"/>
  <c r="BI217" i="12"/>
  <c r="BH217" i="12"/>
  <c r="BG217" i="12"/>
  <c r="BF217" i="12"/>
  <c r="T217" i="12"/>
  <c r="R217" i="12"/>
  <c r="P217" i="12"/>
  <c r="BI215" i="12"/>
  <c r="BH215" i="12"/>
  <c r="BG215" i="12"/>
  <c r="BF215" i="12"/>
  <c r="T215" i="12"/>
  <c r="R215" i="12"/>
  <c r="P215" i="12"/>
  <c r="BI213" i="12"/>
  <c r="BH213" i="12"/>
  <c r="BG213" i="12"/>
  <c r="BF213" i="12"/>
  <c r="T213" i="12"/>
  <c r="R213" i="12"/>
  <c r="P213" i="12"/>
  <c r="BI211" i="12"/>
  <c r="BH211" i="12"/>
  <c r="BG211" i="12"/>
  <c r="BF211" i="12"/>
  <c r="T211" i="12"/>
  <c r="R211" i="12"/>
  <c r="P211" i="12"/>
  <c r="BI209" i="12"/>
  <c r="BH209" i="12"/>
  <c r="BG209" i="12"/>
  <c r="BF209" i="12"/>
  <c r="T209" i="12"/>
  <c r="R209" i="12"/>
  <c r="P209" i="12"/>
  <c r="BI207" i="12"/>
  <c r="BH207" i="12"/>
  <c r="BG207" i="12"/>
  <c r="BF207" i="12"/>
  <c r="T207" i="12"/>
  <c r="R207" i="12"/>
  <c r="P207" i="12"/>
  <c r="BI205" i="12"/>
  <c r="BH205" i="12"/>
  <c r="BG205" i="12"/>
  <c r="BF205" i="12"/>
  <c r="T205" i="12"/>
  <c r="R205" i="12"/>
  <c r="P205" i="12"/>
  <c r="BI203" i="12"/>
  <c r="BH203" i="12"/>
  <c r="BG203" i="12"/>
  <c r="BF203" i="12"/>
  <c r="T203" i="12"/>
  <c r="R203" i="12"/>
  <c r="P203" i="12"/>
  <c r="BI201" i="12"/>
  <c r="BH201" i="12"/>
  <c r="BG201" i="12"/>
  <c r="BF201" i="12"/>
  <c r="T201" i="12"/>
  <c r="R201" i="12"/>
  <c r="P201" i="12"/>
  <c r="BI199" i="12"/>
  <c r="BH199" i="12"/>
  <c r="BG199" i="12"/>
  <c r="BF199" i="12"/>
  <c r="T199" i="12"/>
  <c r="R199" i="12"/>
  <c r="P199" i="12"/>
  <c r="BI197" i="12"/>
  <c r="BH197" i="12"/>
  <c r="BG197" i="12"/>
  <c r="BF197" i="12"/>
  <c r="T197" i="12"/>
  <c r="R197" i="12"/>
  <c r="P197" i="12"/>
  <c r="BI193" i="12"/>
  <c r="BH193" i="12"/>
  <c r="BG193" i="12"/>
  <c r="BF193" i="12"/>
  <c r="T193" i="12"/>
  <c r="T192" i="12"/>
  <c r="R193" i="12"/>
  <c r="R192" i="12"/>
  <c r="P193" i="12"/>
  <c r="P192" i="12"/>
  <c r="BI190" i="12"/>
  <c r="BH190" i="12"/>
  <c r="BG190" i="12"/>
  <c r="BF190" i="12"/>
  <c r="T190" i="12"/>
  <c r="R190" i="12"/>
  <c r="P190" i="12"/>
  <c r="BI188" i="12"/>
  <c r="BH188" i="12"/>
  <c r="BG188" i="12"/>
  <c r="BF188" i="12"/>
  <c r="T188" i="12"/>
  <c r="R188" i="12"/>
  <c r="P188" i="12"/>
  <c r="BI185" i="12"/>
  <c r="BH185" i="12"/>
  <c r="BG185" i="12"/>
  <c r="BF185" i="12"/>
  <c r="T185" i="12"/>
  <c r="R185" i="12"/>
  <c r="P185" i="12"/>
  <c r="BI183" i="12"/>
  <c r="BH183" i="12"/>
  <c r="BG183" i="12"/>
  <c r="BF183" i="12"/>
  <c r="T183" i="12"/>
  <c r="R183" i="12"/>
  <c r="P183" i="12"/>
  <c r="BI181" i="12"/>
  <c r="BH181" i="12"/>
  <c r="BG181" i="12"/>
  <c r="BF181" i="12"/>
  <c r="T181" i="12"/>
  <c r="R181" i="12"/>
  <c r="P181" i="12"/>
  <c r="BI178" i="12"/>
  <c r="BH178" i="12"/>
  <c r="BG178" i="12"/>
  <c r="BF178" i="12"/>
  <c r="T178" i="12"/>
  <c r="R178" i="12"/>
  <c r="P178" i="12"/>
  <c r="BI176" i="12"/>
  <c r="BH176" i="12"/>
  <c r="BG176" i="12"/>
  <c r="BF176" i="12"/>
  <c r="T176" i="12"/>
  <c r="R176" i="12"/>
  <c r="P176" i="12"/>
  <c r="BI173" i="12"/>
  <c r="BH173" i="12"/>
  <c r="BG173" i="12"/>
  <c r="BF173" i="12"/>
  <c r="T173" i="12"/>
  <c r="R173" i="12"/>
  <c r="P173" i="12"/>
  <c r="BI171" i="12"/>
  <c r="BH171" i="12"/>
  <c r="BG171" i="12"/>
  <c r="BF171" i="12"/>
  <c r="T171" i="12"/>
  <c r="R171" i="12"/>
  <c r="P171" i="12"/>
  <c r="BI169" i="12"/>
  <c r="BH169" i="12"/>
  <c r="BG169" i="12"/>
  <c r="BF169" i="12"/>
  <c r="T169" i="12"/>
  <c r="R169" i="12"/>
  <c r="P169" i="12"/>
  <c r="BI166" i="12"/>
  <c r="BH166" i="12"/>
  <c r="BG166" i="12"/>
  <c r="BF166" i="12"/>
  <c r="T166" i="12"/>
  <c r="T165" i="12"/>
  <c r="R166" i="12"/>
  <c r="R165" i="12" s="1"/>
  <c r="P166" i="12"/>
  <c r="P165" i="12"/>
  <c r="BI163" i="12"/>
  <c r="BH163" i="12"/>
  <c r="BG163" i="12"/>
  <c r="BF163" i="12"/>
  <c r="T163" i="12"/>
  <c r="R163" i="12"/>
  <c r="P163" i="12"/>
  <c r="BI161" i="12"/>
  <c r="BH161" i="12"/>
  <c r="BG161" i="12"/>
  <c r="BF161" i="12"/>
  <c r="T161" i="12"/>
  <c r="R161" i="12"/>
  <c r="P161" i="12"/>
  <c r="BI159" i="12"/>
  <c r="BH159" i="12"/>
  <c r="BG159" i="12"/>
  <c r="BF159" i="12"/>
  <c r="T159" i="12"/>
  <c r="R159" i="12"/>
  <c r="P159" i="12"/>
  <c r="BI157" i="12"/>
  <c r="BH157" i="12"/>
  <c r="BG157" i="12"/>
  <c r="BF157" i="12"/>
  <c r="T157" i="12"/>
  <c r="R157" i="12"/>
  <c r="P157" i="12"/>
  <c r="BI155" i="12"/>
  <c r="BH155" i="12"/>
  <c r="BG155" i="12"/>
  <c r="BF155" i="12"/>
  <c r="T155" i="12"/>
  <c r="R155" i="12"/>
  <c r="P155" i="12"/>
  <c r="BI153" i="12"/>
  <c r="BH153" i="12"/>
  <c r="BG153" i="12"/>
  <c r="BF153" i="12"/>
  <c r="T153" i="12"/>
  <c r="R153" i="12"/>
  <c r="P153" i="12"/>
  <c r="BI151" i="12"/>
  <c r="BH151" i="12"/>
  <c r="BG151" i="12"/>
  <c r="BF151" i="12"/>
  <c r="T151" i="12"/>
  <c r="R151" i="12"/>
  <c r="P151" i="12"/>
  <c r="BI149" i="12"/>
  <c r="BH149" i="12"/>
  <c r="BG149" i="12"/>
  <c r="BF149" i="12"/>
  <c r="T149" i="12"/>
  <c r="R149" i="12"/>
  <c r="P149" i="12"/>
  <c r="BI147" i="12"/>
  <c r="BH147" i="12"/>
  <c r="BG147" i="12"/>
  <c r="BF147" i="12"/>
  <c r="T147" i="12"/>
  <c r="R147" i="12"/>
  <c r="P147" i="12"/>
  <c r="BI145" i="12"/>
  <c r="BH145" i="12"/>
  <c r="BG145" i="12"/>
  <c r="BF145" i="12"/>
  <c r="T145" i="12"/>
  <c r="R145" i="12"/>
  <c r="P145" i="12"/>
  <c r="BI143" i="12"/>
  <c r="BH143" i="12"/>
  <c r="BG143" i="12"/>
  <c r="BF143" i="12"/>
  <c r="T143" i="12"/>
  <c r="R143" i="12"/>
  <c r="P143" i="12"/>
  <c r="BI141" i="12"/>
  <c r="BH141" i="12"/>
  <c r="BG141" i="12"/>
  <c r="BF141" i="12"/>
  <c r="T141" i="12"/>
  <c r="R141" i="12"/>
  <c r="P141" i="12"/>
  <c r="BI139" i="12"/>
  <c r="BH139" i="12"/>
  <c r="BG139" i="12"/>
  <c r="BF139" i="12"/>
  <c r="T139" i="12"/>
  <c r="R139" i="12"/>
  <c r="P139" i="12"/>
  <c r="BI137" i="12"/>
  <c r="BH137" i="12"/>
  <c r="BG137" i="12"/>
  <c r="BF137" i="12"/>
  <c r="T137" i="12"/>
  <c r="R137" i="12"/>
  <c r="P137" i="12"/>
  <c r="BI135" i="12"/>
  <c r="BH135" i="12"/>
  <c r="BG135" i="12"/>
  <c r="BF135" i="12"/>
  <c r="T135" i="12"/>
  <c r="R135" i="12"/>
  <c r="P135" i="12"/>
  <c r="BI133" i="12"/>
  <c r="BH133" i="12"/>
  <c r="BG133" i="12"/>
  <c r="BF133" i="12"/>
  <c r="T133" i="12"/>
  <c r="R133" i="12"/>
  <c r="P133" i="12"/>
  <c r="BI131" i="12"/>
  <c r="BH131" i="12"/>
  <c r="BG131" i="12"/>
  <c r="BF131" i="12"/>
  <c r="T131" i="12"/>
  <c r="R131" i="12"/>
  <c r="P131" i="12"/>
  <c r="BI129" i="12"/>
  <c r="BH129" i="12"/>
  <c r="BG129" i="12"/>
  <c r="BF129" i="12"/>
  <c r="T129" i="12"/>
  <c r="R129" i="12"/>
  <c r="P129" i="12"/>
  <c r="BI127" i="12"/>
  <c r="BH127" i="12"/>
  <c r="BG127" i="12"/>
  <c r="BF127" i="12"/>
  <c r="T127" i="12"/>
  <c r="R127" i="12"/>
  <c r="P127" i="12"/>
  <c r="BI125" i="12"/>
  <c r="BH125" i="12"/>
  <c r="BG125" i="12"/>
  <c r="BF125" i="12"/>
  <c r="T125" i="12"/>
  <c r="R125" i="12"/>
  <c r="P125" i="12"/>
  <c r="BI123" i="12"/>
  <c r="BH123" i="12"/>
  <c r="BG123" i="12"/>
  <c r="BF123" i="12"/>
  <c r="T123" i="12"/>
  <c r="R123" i="12"/>
  <c r="P123" i="12"/>
  <c r="BI120" i="12"/>
  <c r="BH120" i="12"/>
  <c r="BG120" i="12"/>
  <c r="BF120" i="12"/>
  <c r="T120" i="12"/>
  <c r="R120" i="12"/>
  <c r="P120" i="12"/>
  <c r="BI118" i="12"/>
  <c r="BH118" i="12"/>
  <c r="BG118" i="12"/>
  <c r="BF118" i="12"/>
  <c r="T118" i="12"/>
  <c r="R118" i="12"/>
  <c r="P118" i="12"/>
  <c r="BI116" i="12"/>
  <c r="BH116" i="12"/>
  <c r="BG116" i="12"/>
  <c r="BF116" i="12"/>
  <c r="T116" i="12"/>
  <c r="R116" i="12"/>
  <c r="P116" i="12"/>
  <c r="BI114" i="12"/>
  <c r="BH114" i="12"/>
  <c r="BG114" i="12"/>
  <c r="BF114" i="12"/>
  <c r="T114" i="12"/>
  <c r="R114" i="12"/>
  <c r="P114" i="12"/>
  <c r="BI112" i="12"/>
  <c r="BH112" i="12"/>
  <c r="BG112" i="12"/>
  <c r="BF112" i="12"/>
  <c r="T112" i="12"/>
  <c r="R112" i="12"/>
  <c r="P112" i="12"/>
  <c r="BI110" i="12"/>
  <c r="BH110" i="12"/>
  <c r="BG110" i="12"/>
  <c r="BF110" i="12"/>
  <c r="T110" i="12"/>
  <c r="R110" i="12"/>
  <c r="P110" i="12"/>
  <c r="BI108" i="12"/>
  <c r="BH108" i="12"/>
  <c r="BG108" i="12"/>
  <c r="BF108" i="12"/>
  <c r="T108" i="12"/>
  <c r="R108" i="12"/>
  <c r="P108" i="12"/>
  <c r="BI106" i="12"/>
  <c r="BH106" i="12"/>
  <c r="BG106" i="12"/>
  <c r="BF106" i="12"/>
  <c r="T106" i="12"/>
  <c r="R106" i="12"/>
  <c r="P106" i="12"/>
  <c r="BI104" i="12"/>
  <c r="BH104" i="12"/>
  <c r="BG104" i="12"/>
  <c r="BF104" i="12"/>
  <c r="T104" i="12"/>
  <c r="R104" i="12"/>
  <c r="P104" i="12"/>
  <c r="BI102" i="12"/>
  <c r="BH102" i="12"/>
  <c r="BG102" i="12"/>
  <c r="BF102" i="12"/>
  <c r="T102" i="12"/>
  <c r="R102" i="12"/>
  <c r="P102" i="12"/>
  <c r="BI100" i="12"/>
  <c r="BH100" i="12"/>
  <c r="BG100" i="12"/>
  <c r="BF100" i="12"/>
  <c r="T100" i="12"/>
  <c r="R100" i="12"/>
  <c r="P100" i="12"/>
  <c r="BI97" i="12"/>
  <c r="BH97" i="12"/>
  <c r="BG97" i="12"/>
  <c r="BF97" i="12"/>
  <c r="T97" i="12"/>
  <c r="T96" i="12" s="1"/>
  <c r="R97" i="12"/>
  <c r="R96" i="12"/>
  <c r="P97" i="12"/>
  <c r="P96" i="12"/>
  <c r="J91" i="12"/>
  <c r="F91" i="12"/>
  <c r="F89" i="12"/>
  <c r="E87" i="12"/>
  <c r="J58" i="12"/>
  <c r="F58" i="12"/>
  <c r="F56" i="12"/>
  <c r="E54" i="12"/>
  <c r="J26" i="12"/>
  <c r="E26" i="12"/>
  <c r="J92" i="12" s="1"/>
  <c r="J25" i="12"/>
  <c r="J20" i="12"/>
  <c r="E20" i="12"/>
  <c r="F59" i="12"/>
  <c r="J19" i="12"/>
  <c r="J14" i="12"/>
  <c r="J89" i="12"/>
  <c r="E7" i="12"/>
  <c r="E50" i="12" s="1"/>
  <c r="J39" i="11"/>
  <c r="J38" i="11"/>
  <c r="AY69" i="1"/>
  <c r="J37" i="11"/>
  <c r="AX69" i="1" s="1"/>
  <c r="BI212" i="11"/>
  <c r="BH212" i="11"/>
  <c r="BG212" i="11"/>
  <c r="BF212" i="11"/>
  <c r="T212" i="11"/>
  <c r="T211" i="11"/>
  <c r="R212" i="11"/>
  <c r="R211" i="11" s="1"/>
  <c r="P212" i="11"/>
  <c r="P211" i="11" s="1"/>
  <c r="BI209" i="11"/>
  <c r="BH209" i="11"/>
  <c r="BG209" i="11"/>
  <c r="BF209" i="11"/>
  <c r="T209" i="11"/>
  <c r="R209" i="11"/>
  <c r="P209" i="11"/>
  <c r="BI207" i="11"/>
  <c r="BH207" i="11"/>
  <c r="BG207" i="11"/>
  <c r="BF207" i="11"/>
  <c r="T207" i="11"/>
  <c r="R207" i="11"/>
  <c r="P207" i="11"/>
  <c r="BI205" i="11"/>
  <c r="BH205" i="11"/>
  <c r="BG205" i="11"/>
  <c r="BF205" i="11"/>
  <c r="T205" i="11"/>
  <c r="R205" i="11"/>
  <c r="P205" i="11"/>
  <c r="BI203" i="11"/>
  <c r="BH203" i="11"/>
  <c r="BG203" i="11"/>
  <c r="BF203" i="11"/>
  <c r="T203" i="11"/>
  <c r="R203" i="11"/>
  <c r="P203" i="11"/>
  <c r="BI201" i="11"/>
  <c r="BH201" i="11"/>
  <c r="BG201" i="11"/>
  <c r="BF201" i="11"/>
  <c r="T201" i="11"/>
  <c r="R201" i="11"/>
  <c r="P201" i="11"/>
  <c r="BI199" i="11"/>
  <c r="BH199" i="11"/>
  <c r="BG199" i="11"/>
  <c r="BF199" i="11"/>
  <c r="T199" i="11"/>
  <c r="R199" i="11"/>
  <c r="P199" i="11"/>
  <c r="BI197" i="11"/>
  <c r="BH197" i="11"/>
  <c r="BG197" i="11"/>
  <c r="BF197" i="11"/>
  <c r="T197" i="11"/>
  <c r="R197" i="11"/>
  <c r="P197" i="11"/>
  <c r="BI195" i="11"/>
  <c r="BH195" i="11"/>
  <c r="BG195" i="11"/>
  <c r="BF195" i="11"/>
  <c r="T195" i="11"/>
  <c r="R195" i="11"/>
  <c r="P195" i="11"/>
  <c r="BI193" i="11"/>
  <c r="BH193" i="11"/>
  <c r="BG193" i="11"/>
  <c r="BF193" i="11"/>
  <c r="T193" i="11"/>
  <c r="R193" i="11"/>
  <c r="P193" i="11"/>
  <c r="BI191" i="11"/>
  <c r="BH191" i="11"/>
  <c r="BG191" i="11"/>
  <c r="BF191" i="11"/>
  <c r="T191" i="11"/>
  <c r="R191" i="11"/>
  <c r="P191" i="11"/>
  <c r="BI189" i="11"/>
  <c r="BH189" i="11"/>
  <c r="BG189" i="11"/>
  <c r="BF189" i="11"/>
  <c r="T189" i="11"/>
  <c r="R189" i="11"/>
  <c r="P189" i="11"/>
  <c r="BI186" i="11"/>
  <c r="BH186" i="11"/>
  <c r="BG186" i="11"/>
  <c r="BF186" i="11"/>
  <c r="T186" i="11"/>
  <c r="T185" i="11"/>
  <c r="R186" i="11"/>
  <c r="R185" i="11"/>
  <c r="P186" i="11"/>
  <c r="P185" i="11"/>
  <c r="BI183" i="11"/>
  <c r="BH183" i="11"/>
  <c r="BG183" i="11"/>
  <c r="BF183" i="11"/>
  <c r="T183" i="11"/>
  <c r="R183" i="11"/>
  <c r="P183" i="11"/>
  <c r="BI181" i="11"/>
  <c r="BH181" i="11"/>
  <c r="BG181" i="11"/>
  <c r="BF181" i="11"/>
  <c r="T181" i="11"/>
  <c r="R181" i="11"/>
  <c r="P181" i="11"/>
  <c r="BI178" i="11"/>
  <c r="BH178" i="11"/>
  <c r="BG178" i="11"/>
  <c r="BF178" i="11"/>
  <c r="T178" i="11"/>
  <c r="T177" i="11"/>
  <c r="R178" i="11"/>
  <c r="R177" i="11"/>
  <c r="P178" i="11"/>
  <c r="P177" i="11"/>
  <c r="BI175" i="11"/>
  <c r="BH175" i="11"/>
  <c r="BG175" i="11"/>
  <c r="BF175" i="11"/>
  <c r="T175" i="11"/>
  <c r="R175" i="11"/>
  <c r="P175" i="11"/>
  <c r="BI173" i="11"/>
  <c r="BH173" i="11"/>
  <c r="BG173" i="11"/>
  <c r="BF173" i="11"/>
  <c r="T173" i="11"/>
  <c r="R173" i="11"/>
  <c r="P173" i="11"/>
  <c r="BI170" i="11"/>
  <c r="BH170" i="11"/>
  <c r="BG170" i="11"/>
  <c r="BF170" i="11"/>
  <c r="T170" i="11"/>
  <c r="R170" i="11"/>
  <c r="P170" i="11"/>
  <c r="BI168" i="11"/>
  <c r="BH168" i="11"/>
  <c r="BG168" i="11"/>
  <c r="BF168" i="11"/>
  <c r="T168" i="11"/>
  <c r="R168" i="11"/>
  <c r="P168" i="11"/>
  <c r="BI166" i="11"/>
  <c r="BH166" i="11"/>
  <c r="BG166" i="11"/>
  <c r="BF166" i="11"/>
  <c r="T166" i="11"/>
  <c r="R166" i="11"/>
  <c r="P166" i="11"/>
  <c r="BI163" i="11"/>
  <c r="BH163" i="11"/>
  <c r="BG163" i="11"/>
  <c r="BF163" i="11"/>
  <c r="T163" i="11"/>
  <c r="T162" i="11" s="1"/>
  <c r="R163" i="11"/>
  <c r="R162" i="11" s="1"/>
  <c r="P163" i="11"/>
  <c r="P162" i="11"/>
  <c r="BI160" i="11"/>
  <c r="BH160" i="11"/>
  <c r="BG160" i="11"/>
  <c r="BF160" i="11"/>
  <c r="T160" i="11"/>
  <c r="R160" i="11"/>
  <c r="P160" i="11"/>
  <c r="BI158" i="11"/>
  <c r="BH158" i="11"/>
  <c r="BG158" i="11"/>
  <c r="BF158" i="11"/>
  <c r="T158" i="11"/>
  <c r="R158" i="11"/>
  <c r="P158" i="11"/>
  <c r="BI156" i="11"/>
  <c r="BH156" i="11"/>
  <c r="BG156" i="11"/>
  <c r="BF156" i="11"/>
  <c r="T156" i="11"/>
  <c r="R156" i="11"/>
  <c r="P156" i="11"/>
  <c r="BI153" i="11"/>
  <c r="BH153" i="11"/>
  <c r="BG153" i="11"/>
  <c r="BF153" i="11"/>
  <c r="T153" i="11"/>
  <c r="R153" i="11"/>
  <c r="P153" i="11"/>
  <c r="BI151" i="11"/>
  <c r="BH151" i="11"/>
  <c r="BG151" i="11"/>
  <c r="BF151" i="11"/>
  <c r="T151" i="11"/>
  <c r="R151" i="11"/>
  <c r="P151" i="11"/>
  <c r="BI149" i="11"/>
  <c r="BH149" i="11"/>
  <c r="BG149" i="11"/>
  <c r="BF149" i="11"/>
  <c r="T149" i="11"/>
  <c r="R149" i="11"/>
  <c r="P149" i="11"/>
  <c r="BI146" i="11"/>
  <c r="BH146" i="11"/>
  <c r="BG146" i="11"/>
  <c r="BF146" i="11"/>
  <c r="T146" i="11"/>
  <c r="R146" i="11"/>
  <c r="P146" i="11"/>
  <c r="BI144" i="11"/>
  <c r="BH144" i="11"/>
  <c r="BG144" i="11"/>
  <c r="BF144" i="11"/>
  <c r="T144" i="11"/>
  <c r="R144" i="11"/>
  <c r="P144" i="11"/>
  <c r="BI142" i="11"/>
  <c r="BH142" i="11"/>
  <c r="BG142" i="11"/>
  <c r="BF142" i="11"/>
  <c r="T142" i="11"/>
  <c r="R142" i="11"/>
  <c r="P142" i="11"/>
  <c r="BI140" i="11"/>
  <c r="BH140" i="11"/>
  <c r="BG140" i="11"/>
  <c r="BF140" i="11"/>
  <c r="T140" i="11"/>
  <c r="R140" i="11"/>
  <c r="P140" i="11"/>
  <c r="BI138" i="11"/>
  <c r="BH138" i="11"/>
  <c r="BG138" i="11"/>
  <c r="BF138" i="11"/>
  <c r="T138" i="11"/>
  <c r="R138" i="11"/>
  <c r="P138" i="11"/>
  <c r="BI136" i="11"/>
  <c r="BH136" i="11"/>
  <c r="BG136" i="11"/>
  <c r="BF136" i="11"/>
  <c r="T136" i="11"/>
  <c r="R136" i="11"/>
  <c r="P136" i="11"/>
  <c r="BI134" i="11"/>
  <c r="BH134" i="11"/>
  <c r="BG134" i="11"/>
  <c r="BF134" i="11"/>
  <c r="T134" i="11"/>
  <c r="R134" i="11"/>
  <c r="P134" i="11"/>
  <c r="BI132" i="11"/>
  <c r="BH132" i="11"/>
  <c r="BG132" i="11"/>
  <c r="BF132" i="11"/>
  <c r="T132" i="11"/>
  <c r="R132" i="11"/>
  <c r="P132" i="11"/>
  <c r="BI130" i="11"/>
  <c r="BH130" i="11"/>
  <c r="BG130" i="11"/>
  <c r="BF130" i="11"/>
  <c r="T130" i="11"/>
  <c r="R130" i="11"/>
  <c r="P130" i="11"/>
  <c r="BI128" i="11"/>
  <c r="BH128" i="11"/>
  <c r="BG128" i="11"/>
  <c r="BF128" i="11"/>
  <c r="T128" i="11"/>
  <c r="R128" i="11"/>
  <c r="P128" i="11"/>
  <c r="BI126" i="11"/>
  <c r="BH126" i="11"/>
  <c r="BG126" i="11"/>
  <c r="BF126" i="11"/>
  <c r="T126" i="11"/>
  <c r="R126" i="11"/>
  <c r="P126" i="11"/>
  <c r="BI124" i="11"/>
  <c r="BH124" i="11"/>
  <c r="BG124" i="11"/>
  <c r="BF124" i="11"/>
  <c r="T124" i="11"/>
  <c r="R124" i="11"/>
  <c r="P124" i="11"/>
  <c r="BI121" i="11"/>
  <c r="BH121" i="11"/>
  <c r="BG121" i="11"/>
  <c r="BF121" i="11"/>
  <c r="T121" i="11"/>
  <c r="R121" i="11"/>
  <c r="P121" i="11"/>
  <c r="BI119" i="11"/>
  <c r="BH119" i="11"/>
  <c r="BG119" i="11"/>
  <c r="BF119" i="11"/>
  <c r="T119" i="11"/>
  <c r="R119" i="11"/>
  <c r="P119" i="11"/>
  <c r="BI117" i="11"/>
  <c r="BH117" i="11"/>
  <c r="BG117" i="11"/>
  <c r="BF117" i="11"/>
  <c r="T117" i="11"/>
  <c r="R117" i="11"/>
  <c r="P117" i="11"/>
  <c r="BI115" i="11"/>
  <c r="BH115" i="11"/>
  <c r="BG115" i="11"/>
  <c r="BF115" i="11"/>
  <c r="T115" i="11"/>
  <c r="R115" i="11"/>
  <c r="P115" i="11"/>
  <c r="BI113" i="11"/>
  <c r="BH113" i="11"/>
  <c r="BG113" i="11"/>
  <c r="BF113" i="11"/>
  <c r="T113" i="11"/>
  <c r="R113" i="11"/>
  <c r="P113" i="11"/>
  <c r="BI111" i="11"/>
  <c r="BH111" i="11"/>
  <c r="BG111" i="11"/>
  <c r="BF111" i="11"/>
  <c r="T111" i="11"/>
  <c r="R111" i="11"/>
  <c r="P111" i="11"/>
  <c r="BI109" i="11"/>
  <c r="BH109" i="11"/>
  <c r="BG109" i="11"/>
  <c r="BF109" i="11"/>
  <c r="T109" i="11"/>
  <c r="R109" i="11"/>
  <c r="P109" i="11"/>
  <c r="BI107" i="11"/>
  <c r="BH107" i="11"/>
  <c r="BG107" i="11"/>
  <c r="BF107" i="11"/>
  <c r="T107" i="11"/>
  <c r="R107" i="11"/>
  <c r="P107" i="11"/>
  <c r="BI105" i="11"/>
  <c r="BH105" i="11"/>
  <c r="BG105" i="11"/>
  <c r="BF105" i="11"/>
  <c r="T105" i="11"/>
  <c r="R105" i="11"/>
  <c r="P105" i="11"/>
  <c r="BI103" i="11"/>
  <c r="BH103" i="11"/>
  <c r="BG103" i="11"/>
  <c r="BF103" i="11"/>
  <c r="T103" i="11"/>
  <c r="R103" i="11"/>
  <c r="P103" i="11"/>
  <c r="BI101" i="11"/>
  <c r="BH101" i="11"/>
  <c r="BG101" i="11"/>
  <c r="BF101" i="11"/>
  <c r="T101" i="11"/>
  <c r="R101" i="11"/>
  <c r="P101" i="11"/>
  <c r="BI98" i="11"/>
  <c r="BH98" i="11"/>
  <c r="BG98" i="11"/>
  <c r="BF98" i="11"/>
  <c r="T98" i="11"/>
  <c r="T97" i="11"/>
  <c r="R98" i="11"/>
  <c r="R97" i="11"/>
  <c r="P98" i="11"/>
  <c r="P97" i="11"/>
  <c r="J92" i="11"/>
  <c r="F92" i="11"/>
  <c r="F90" i="11"/>
  <c r="E88" i="11"/>
  <c r="J58" i="11"/>
  <c r="F58" i="11"/>
  <c r="F56" i="11"/>
  <c r="E54" i="11"/>
  <c r="J26" i="11"/>
  <c r="E26" i="11"/>
  <c r="J93" i="11"/>
  <c r="J25" i="11"/>
  <c r="J20" i="11"/>
  <c r="E20" i="11"/>
  <c r="F59" i="11" s="1"/>
  <c r="J19" i="11"/>
  <c r="J14" i="11"/>
  <c r="J56" i="11"/>
  <c r="E7" i="11"/>
  <c r="E50" i="11"/>
  <c r="J41" i="10"/>
  <c r="J40" i="10"/>
  <c r="AY67" i="1" s="1"/>
  <c r="J39" i="10"/>
  <c r="AX67" i="1"/>
  <c r="BI116" i="10"/>
  <c r="BH116" i="10"/>
  <c r="BG116" i="10"/>
  <c r="BF116" i="10"/>
  <c r="T116" i="10"/>
  <c r="R116" i="10"/>
  <c r="P116" i="10"/>
  <c r="BI114" i="10"/>
  <c r="BH114" i="10"/>
  <c r="BG114" i="10"/>
  <c r="BF114" i="10"/>
  <c r="T114" i="10"/>
  <c r="R114" i="10"/>
  <c r="P114" i="10"/>
  <c r="BI112" i="10"/>
  <c r="BH112" i="10"/>
  <c r="BG112" i="10"/>
  <c r="BF112" i="10"/>
  <c r="T112" i="10"/>
  <c r="R112" i="10"/>
  <c r="P112" i="10"/>
  <c r="BI110" i="10"/>
  <c r="BH110" i="10"/>
  <c r="BG110" i="10"/>
  <c r="BF110" i="10"/>
  <c r="T110" i="10"/>
  <c r="R110" i="10"/>
  <c r="P110" i="10"/>
  <c r="BI108" i="10"/>
  <c r="BH108" i="10"/>
  <c r="BG108" i="10"/>
  <c r="BF108" i="10"/>
  <c r="T108" i="10"/>
  <c r="R108" i="10"/>
  <c r="P108" i="10"/>
  <c r="BI105" i="10"/>
  <c r="BH105" i="10"/>
  <c r="BG105" i="10"/>
  <c r="BF105" i="10"/>
  <c r="T105" i="10"/>
  <c r="T104" i="10"/>
  <c r="R105" i="10"/>
  <c r="R104" i="10"/>
  <c r="P105" i="10"/>
  <c r="P104" i="10"/>
  <c r="BI102" i="10"/>
  <c r="BH102" i="10"/>
  <c r="BG102" i="10"/>
  <c r="BF102" i="10"/>
  <c r="T102" i="10"/>
  <c r="R102" i="10"/>
  <c r="P102" i="10"/>
  <c r="BI100" i="10"/>
  <c r="BH100" i="10"/>
  <c r="BG100" i="10"/>
  <c r="BF100" i="10"/>
  <c r="T100" i="10"/>
  <c r="R100" i="10"/>
  <c r="P100" i="10"/>
  <c r="BI98" i="10"/>
  <c r="BH98" i="10"/>
  <c r="BG98" i="10"/>
  <c r="BF98" i="10"/>
  <c r="T98" i="10"/>
  <c r="R98" i="10"/>
  <c r="P98" i="10"/>
  <c r="J92" i="10"/>
  <c r="J91" i="10"/>
  <c r="F91" i="10"/>
  <c r="F89" i="10"/>
  <c r="E87" i="10"/>
  <c r="J63" i="10"/>
  <c r="J62" i="10"/>
  <c r="F62" i="10"/>
  <c r="F60" i="10"/>
  <c r="E58" i="10"/>
  <c r="J22" i="10"/>
  <c r="E22" i="10"/>
  <c r="F63" i="10" s="1"/>
  <c r="J21" i="10"/>
  <c r="J16" i="10"/>
  <c r="J89" i="10"/>
  <c r="E7" i="10"/>
  <c r="E52" i="10" s="1"/>
  <c r="J41" i="9"/>
  <c r="J40" i="9"/>
  <c r="AY66" i="1" s="1"/>
  <c r="J39" i="9"/>
  <c r="AX66" i="1"/>
  <c r="BI98" i="9"/>
  <c r="BH98" i="9"/>
  <c r="BG98" i="9"/>
  <c r="BF98" i="9"/>
  <c r="T98" i="9"/>
  <c r="R98" i="9"/>
  <c r="P98" i="9"/>
  <c r="BI96" i="9"/>
  <c r="BH96" i="9"/>
  <c r="BG96" i="9"/>
  <c r="BF96" i="9"/>
  <c r="T96" i="9"/>
  <c r="R96" i="9"/>
  <c r="P96" i="9"/>
  <c r="BI94" i="9"/>
  <c r="BH94" i="9"/>
  <c r="BG94" i="9"/>
  <c r="BF94" i="9"/>
  <c r="T94" i="9"/>
  <c r="R94" i="9"/>
  <c r="P94" i="9"/>
  <c r="BI92" i="9"/>
  <c r="BH92" i="9"/>
  <c r="BG92" i="9"/>
  <c r="BF92" i="9"/>
  <c r="T92" i="9"/>
  <c r="R92" i="9"/>
  <c r="P92" i="9"/>
  <c r="J88" i="9"/>
  <c r="J87" i="9"/>
  <c r="F87" i="9"/>
  <c r="F85" i="9"/>
  <c r="E83" i="9"/>
  <c r="J63" i="9"/>
  <c r="J62" i="9"/>
  <c r="F62" i="9"/>
  <c r="F60" i="9"/>
  <c r="E58" i="9"/>
  <c r="J22" i="9"/>
  <c r="E22" i="9"/>
  <c r="F63" i="9"/>
  <c r="J21" i="9"/>
  <c r="J16" i="9"/>
  <c r="J85" i="9"/>
  <c r="E7" i="9"/>
  <c r="E77" i="9" s="1"/>
  <c r="J41" i="8"/>
  <c r="J40" i="8"/>
  <c r="AY65" i="1"/>
  <c r="J39" i="8"/>
  <c r="AX65" i="1" s="1"/>
  <c r="BI165" i="8"/>
  <c r="BH165" i="8"/>
  <c r="BG165" i="8"/>
  <c r="BF165" i="8"/>
  <c r="T165" i="8"/>
  <c r="R165" i="8"/>
  <c r="P165" i="8"/>
  <c r="BI163" i="8"/>
  <c r="BH163" i="8"/>
  <c r="BG163" i="8"/>
  <c r="BF163" i="8"/>
  <c r="T163" i="8"/>
  <c r="R163" i="8"/>
  <c r="P163" i="8"/>
  <c r="BI160" i="8"/>
  <c r="BH160" i="8"/>
  <c r="BG160" i="8"/>
  <c r="BF160" i="8"/>
  <c r="T160" i="8"/>
  <c r="R160" i="8"/>
  <c r="P160" i="8"/>
  <c r="BI157" i="8"/>
  <c r="BH157" i="8"/>
  <c r="BG157" i="8"/>
  <c r="BF157" i="8"/>
  <c r="T157" i="8"/>
  <c r="R157" i="8"/>
  <c r="P157" i="8"/>
  <c r="BI155" i="8"/>
  <c r="BH155" i="8"/>
  <c r="BG155" i="8"/>
  <c r="BF155" i="8"/>
  <c r="T155" i="8"/>
  <c r="R155" i="8"/>
  <c r="P155" i="8"/>
  <c r="BI153" i="8"/>
  <c r="BH153" i="8"/>
  <c r="BG153" i="8"/>
  <c r="BF153" i="8"/>
  <c r="T153" i="8"/>
  <c r="R153" i="8"/>
  <c r="P153" i="8"/>
  <c r="BI151" i="8"/>
  <c r="BH151" i="8"/>
  <c r="BG151" i="8"/>
  <c r="BF151" i="8"/>
  <c r="T151" i="8"/>
  <c r="R151" i="8"/>
  <c r="P151" i="8"/>
  <c r="BI149" i="8"/>
  <c r="BH149" i="8"/>
  <c r="BG149" i="8"/>
  <c r="BF149" i="8"/>
  <c r="T149" i="8"/>
  <c r="R149" i="8"/>
  <c r="P149" i="8"/>
  <c r="BI147" i="8"/>
  <c r="BH147" i="8"/>
  <c r="BG147" i="8"/>
  <c r="BF147" i="8"/>
  <c r="T147" i="8"/>
  <c r="R147" i="8"/>
  <c r="P147" i="8"/>
  <c r="BI145" i="8"/>
  <c r="BH145" i="8"/>
  <c r="BG145" i="8"/>
  <c r="BF145" i="8"/>
  <c r="T145" i="8"/>
  <c r="R145" i="8"/>
  <c r="P145" i="8"/>
  <c r="BI143" i="8"/>
  <c r="BH143" i="8"/>
  <c r="BG143" i="8"/>
  <c r="BF143" i="8"/>
  <c r="T143" i="8"/>
  <c r="R143" i="8"/>
  <c r="P143" i="8"/>
  <c r="BI141" i="8"/>
  <c r="BH141" i="8"/>
  <c r="BG141" i="8"/>
  <c r="BF141" i="8"/>
  <c r="T141" i="8"/>
  <c r="R141" i="8"/>
  <c r="P141" i="8"/>
  <c r="BI139" i="8"/>
  <c r="BH139" i="8"/>
  <c r="BG139" i="8"/>
  <c r="BF139" i="8"/>
  <c r="T139" i="8"/>
  <c r="R139" i="8"/>
  <c r="P139" i="8"/>
  <c r="BI137" i="8"/>
  <c r="BH137" i="8"/>
  <c r="BG137" i="8"/>
  <c r="BF137" i="8"/>
  <c r="T137" i="8"/>
  <c r="R137" i="8"/>
  <c r="P137" i="8"/>
  <c r="BI135" i="8"/>
  <c r="BH135" i="8"/>
  <c r="BG135" i="8"/>
  <c r="BF135" i="8"/>
  <c r="T135" i="8"/>
  <c r="R135" i="8"/>
  <c r="P135" i="8"/>
  <c r="BI133" i="8"/>
  <c r="BH133" i="8"/>
  <c r="BG133" i="8"/>
  <c r="BF133" i="8"/>
  <c r="T133" i="8"/>
  <c r="R133" i="8"/>
  <c r="P133" i="8"/>
  <c r="BI131" i="8"/>
  <c r="BH131" i="8"/>
  <c r="BG131" i="8"/>
  <c r="BF131" i="8"/>
  <c r="T131" i="8"/>
  <c r="R131" i="8"/>
  <c r="P131" i="8"/>
  <c r="BI129" i="8"/>
  <c r="BH129" i="8"/>
  <c r="BG129" i="8"/>
  <c r="BF129" i="8"/>
  <c r="T129" i="8"/>
  <c r="R129" i="8"/>
  <c r="P129" i="8"/>
  <c r="BI127" i="8"/>
  <c r="BH127" i="8"/>
  <c r="BG127" i="8"/>
  <c r="BF127" i="8"/>
  <c r="T127" i="8"/>
  <c r="R127" i="8"/>
  <c r="P127" i="8"/>
  <c r="BI125" i="8"/>
  <c r="BH125" i="8"/>
  <c r="BG125" i="8"/>
  <c r="BF125" i="8"/>
  <c r="T125" i="8"/>
  <c r="R125" i="8"/>
  <c r="P125" i="8"/>
  <c r="BI123" i="8"/>
  <c r="BH123" i="8"/>
  <c r="BG123" i="8"/>
  <c r="BF123" i="8"/>
  <c r="T123" i="8"/>
  <c r="R123" i="8"/>
  <c r="P123" i="8"/>
  <c r="BI121" i="8"/>
  <c r="BH121" i="8"/>
  <c r="BG121" i="8"/>
  <c r="BF121" i="8"/>
  <c r="T121" i="8"/>
  <c r="R121" i="8"/>
  <c r="P121" i="8"/>
  <c r="BI119" i="8"/>
  <c r="BH119" i="8"/>
  <c r="BG119" i="8"/>
  <c r="BF119" i="8"/>
  <c r="T119" i="8"/>
  <c r="R119" i="8"/>
  <c r="P119" i="8"/>
  <c r="BI116" i="8"/>
  <c r="BH116" i="8"/>
  <c r="BG116" i="8"/>
  <c r="BF116" i="8"/>
  <c r="T116" i="8"/>
  <c r="R116" i="8"/>
  <c r="P116" i="8"/>
  <c r="BI114" i="8"/>
  <c r="BH114" i="8"/>
  <c r="BG114" i="8"/>
  <c r="BF114" i="8"/>
  <c r="T114" i="8"/>
  <c r="R114" i="8"/>
  <c r="P114" i="8"/>
  <c r="BI112" i="8"/>
  <c r="BH112" i="8"/>
  <c r="BG112" i="8"/>
  <c r="BF112" i="8"/>
  <c r="T112" i="8"/>
  <c r="R112" i="8"/>
  <c r="P112" i="8"/>
  <c r="BI110" i="8"/>
  <c r="BH110" i="8"/>
  <c r="BG110" i="8"/>
  <c r="BF110" i="8"/>
  <c r="T110" i="8"/>
  <c r="R110" i="8"/>
  <c r="P110" i="8"/>
  <c r="BI108" i="8"/>
  <c r="BH108" i="8"/>
  <c r="BG108" i="8"/>
  <c r="BF108" i="8"/>
  <c r="T108" i="8"/>
  <c r="R108" i="8"/>
  <c r="P108" i="8"/>
  <c r="BI106" i="8"/>
  <c r="BH106" i="8"/>
  <c r="BG106" i="8"/>
  <c r="BF106" i="8"/>
  <c r="T106" i="8"/>
  <c r="R106" i="8"/>
  <c r="P106" i="8"/>
  <c r="BI104" i="8"/>
  <c r="BH104" i="8"/>
  <c r="BG104" i="8"/>
  <c r="BF104" i="8"/>
  <c r="T104" i="8"/>
  <c r="R104" i="8"/>
  <c r="P104" i="8"/>
  <c r="BI102" i="8"/>
  <c r="BH102" i="8"/>
  <c r="BG102" i="8"/>
  <c r="BF102" i="8"/>
  <c r="T102" i="8"/>
  <c r="R102" i="8"/>
  <c r="P102" i="8"/>
  <c r="BI100" i="8"/>
  <c r="BH100" i="8"/>
  <c r="BG100" i="8"/>
  <c r="BF100" i="8"/>
  <c r="T100" i="8"/>
  <c r="R100" i="8"/>
  <c r="P100" i="8"/>
  <c r="BI98" i="8"/>
  <c r="BH98" i="8"/>
  <c r="BG98" i="8"/>
  <c r="BF98" i="8"/>
  <c r="T98" i="8"/>
  <c r="R98" i="8"/>
  <c r="P98" i="8"/>
  <c r="J92" i="8"/>
  <c r="J91" i="8"/>
  <c r="F91" i="8"/>
  <c r="F89" i="8"/>
  <c r="E87" i="8"/>
  <c r="J63" i="8"/>
  <c r="J62" i="8"/>
  <c r="F62" i="8"/>
  <c r="F60" i="8"/>
  <c r="E58" i="8"/>
  <c r="J22" i="8"/>
  <c r="E22" i="8"/>
  <c r="F63" i="8"/>
  <c r="J21" i="8"/>
  <c r="J16" i="8"/>
  <c r="J89" i="8"/>
  <c r="E7" i="8"/>
  <c r="E52" i="8"/>
  <c r="J41" i="7"/>
  <c r="J40" i="7"/>
  <c r="AY63" i="1"/>
  <c r="J39" i="7"/>
  <c r="AX63" i="1"/>
  <c r="BI112" i="7"/>
  <c r="BH112" i="7"/>
  <c r="BG112" i="7"/>
  <c r="BF112" i="7"/>
  <c r="T112" i="7"/>
  <c r="R112" i="7"/>
  <c r="P112" i="7"/>
  <c r="BI110" i="7"/>
  <c r="BH110" i="7"/>
  <c r="BG110" i="7"/>
  <c r="BF110" i="7"/>
  <c r="T110" i="7"/>
  <c r="R110" i="7"/>
  <c r="P110" i="7"/>
  <c r="BI108" i="7"/>
  <c r="BH108" i="7"/>
  <c r="BG108" i="7"/>
  <c r="BF108" i="7"/>
  <c r="T108" i="7"/>
  <c r="R108" i="7"/>
  <c r="P108" i="7"/>
  <c r="BI106" i="7"/>
  <c r="BH106" i="7"/>
  <c r="BG106" i="7"/>
  <c r="BF106" i="7"/>
  <c r="T106" i="7"/>
  <c r="R106" i="7"/>
  <c r="P106" i="7"/>
  <c r="BI103" i="7"/>
  <c r="BH103" i="7"/>
  <c r="BG103" i="7"/>
  <c r="BF103" i="7"/>
  <c r="T103" i="7"/>
  <c r="T102" i="7" s="1"/>
  <c r="R103" i="7"/>
  <c r="R102" i="7" s="1"/>
  <c r="P103" i="7"/>
  <c r="P102" i="7"/>
  <c r="BI100" i="7"/>
  <c r="BH100" i="7"/>
  <c r="BG100" i="7"/>
  <c r="BF100" i="7"/>
  <c r="T100" i="7"/>
  <c r="R100" i="7"/>
  <c r="P100" i="7"/>
  <c r="BI98" i="7"/>
  <c r="BH98" i="7"/>
  <c r="BG98" i="7"/>
  <c r="BF98" i="7"/>
  <c r="T98" i="7"/>
  <c r="R98" i="7"/>
  <c r="P98" i="7"/>
  <c r="J92" i="7"/>
  <c r="J91" i="7"/>
  <c r="F91" i="7"/>
  <c r="F89" i="7"/>
  <c r="E87" i="7"/>
  <c r="J63" i="7"/>
  <c r="J62" i="7"/>
  <c r="F62" i="7"/>
  <c r="F60" i="7"/>
  <c r="E58" i="7"/>
  <c r="J22" i="7"/>
  <c r="E22" i="7"/>
  <c r="F92" i="7"/>
  <c r="J21" i="7"/>
  <c r="J16" i="7"/>
  <c r="J89" i="7" s="1"/>
  <c r="E7" i="7"/>
  <c r="E52" i="7"/>
  <c r="J41" i="6"/>
  <c r="J40" i="6"/>
  <c r="AY62" i="1"/>
  <c r="J39" i="6"/>
  <c r="AX62" i="1"/>
  <c r="BI102" i="6"/>
  <c r="BH102" i="6"/>
  <c r="BG102" i="6"/>
  <c r="BF102" i="6"/>
  <c r="T102" i="6"/>
  <c r="R102" i="6"/>
  <c r="P102" i="6"/>
  <c r="BI100" i="6"/>
  <c r="BH100" i="6"/>
  <c r="BG100" i="6"/>
  <c r="BF100" i="6"/>
  <c r="T100" i="6"/>
  <c r="R100" i="6"/>
  <c r="P100" i="6"/>
  <c r="BI98" i="6"/>
  <c r="BH98" i="6"/>
  <c r="BG98" i="6"/>
  <c r="BF98" i="6"/>
  <c r="T98" i="6"/>
  <c r="R98" i="6"/>
  <c r="P98" i="6"/>
  <c r="BI96" i="6"/>
  <c r="BH96" i="6"/>
  <c r="BG96" i="6"/>
  <c r="BF96" i="6"/>
  <c r="T96" i="6"/>
  <c r="R96" i="6"/>
  <c r="P96" i="6"/>
  <c r="BI94" i="6"/>
  <c r="BH94" i="6"/>
  <c r="BG94" i="6"/>
  <c r="BF94" i="6"/>
  <c r="T94" i="6"/>
  <c r="R94" i="6"/>
  <c r="P94" i="6"/>
  <c r="BI92" i="6"/>
  <c r="BH92" i="6"/>
  <c r="BG92" i="6"/>
  <c r="BF92" i="6"/>
  <c r="T92" i="6"/>
  <c r="R92" i="6"/>
  <c r="P92" i="6"/>
  <c r="J88" i="6"/>
  <c r="J87" i="6"/>
  <c r="F87" i="6"/>
  <c r="F85" i="6"/>
  <c r="E83" i="6"/>
  <c r="J63" i="6"/>
  <c r="J62" i="6"/>
  <c r="F62" i="6"/>
  <c r="F60" i="6"/>
  <c r="E58" i="6"/>
  <c r="J22" i="6"/>
  <c r="E22" i="6"/>
  <c r="F63" i="6" s="1"/>
  <c r="J21" i="6"/>
  <c r="J16" i="6"/>
  <c r="J85" i="6" s="1"/>
  <c r="E7" i="6"/>
  <c r="E52" i="6"/>
  <c r="J41" i="5"/>
  <c r="J40" i="5"/>
  <c r="AY61" i="1" s="1"/>
  <c r="J39" i="5"/>
  <c r="AX61" i="1" s="1"/>
  <c r="BI167" i="5"/>
  <c r="BH167" i="5"/>
  <c r="BG167" i="5"/>
  <c r="BF167" i="5"/>
  <c r="T167" i="5"/>
  <c r="R167" i="5"/>
  <c r="P167" i="5"/>
  <c r="BI165" i="5"/>
  <c r="BH165" i="5"/>
  <c r="BG165" i="5"/>
  <c r="BF165" i="5"/>
  <c r="T165" i="5"/>
  <c r="R165" i="5"/>
  <c r="P165" i="5"/>
  <c r="BI162" i="5"/>
  <c r="BH162" i="5"/>
  <c r="BG162" i="5"/>
  <c r="BF162" i="5"/>
  <c r="T162" i="5"/>
  <c r="R162" i="5"/>
  <c r="P162" i="5"/>
  <c r="BI159" i="5"/>
  <c r="BH159" i="5"/>
  <c r="BG159" i="5"/>
  <c r="BF159" i="5"/>
  <c r="T159" i="5"/>
  <c r="R159" i="5"/>
  <c r="P159" i="5"/>
  <c r="BI157" i="5"/>
  <c r="BH157" i="5"/>
  <c r="BG157" i="5"/>
  <c r="BF157" i="5"/>
  <c r="T157" i="5"/>
  <c r="R157" i="5"/>
  <c r="P157" i="5"/>
  <c r="BI155" i="5"/>
  <c r="BH155" i="5"/>
  <c r="BG155" i="5"/>
  <c r="BF155" i="5"/>
  <c r="T155" i="5"/>
  <c r="R155" i="5"/>
  <c r="P155" i="5"/>
  <c r="BI153" i="5"/>
  <c r="BH153" i="5"/>
  <c r="BG153" i="5"/>
  <c r="BF153" i="5"/>
  <c r="T153" i="5"/>
  <c r="R153" i="5"/>
  <c r="P153" i="5"/>
  <c r="BI151" i="5"/>
  <c r="BH151" i="5"/>
  <c r="BG151" i="5"/>
  <c r="BF151" i="5"/>
  <c r="T151" i="5"/>
  <c r="R151" i="5"/>
  <c r="P151" i="5"/>
  <c r="BI149" i="5"/>
  <c r="BH149" i="5"/>
  <c r="BG149" i="5"/>
  <c r="BF149" i="5"/>
  <c r="T149" i="5"/>
  <c r="R149" i="5"/>
  <c r="P149" i="5"/>
  <c r="BI147" i="5"/>
  <c r="BH147" i="5"/>
  <c r="BG147" i="5"/>
  <c r="BF147" i="5"/>
  <c r="T147" i="5"/>
  <c r="R147" i="5"/>
  <c r="P147" i="5"/>
  <c r="BI145" i="5"/>
  <c r="BH145" i="5"/>
  <c r="BG145" i="5"/>
  <c r="BF145" i="5"/>
  <c r="T145" i="5"/>
  <c r="R145" i="5"/>
  <c r="P145" i="5"/>
  <c r="BI143" i="5"/>
  <c r="BH143" i="5"/>
  <c r="BG143" i="5"/>
  <c r="BF143" i="5"/>
  <c r="T143" i="5"/>
  <c r="R143" i="5"/>
  <c r="P143" i="5"/>
  <c r="BI141" i="5"/>
  <c r="BH141" i="5"/>
  <c r="BG141" i="5"/>
  <c r="BF141" i="5"/>
  <c r="T141" i="5"/>
  <c r="R141" i="5"/>
  <c r="P141" i="5"/>
  <c r="BI139" i="5"/>
  <c r="BH139" i="5"/>
  <c r="BG139" i="5"/>
  <c r="BF139" i="5"/>
  <c r="T139" i="5"/>
  <c r="R139" i="5"/>
  <c r="P139" i="5"/>
  <c r="BI137" i="5"/>
  <c r="BH137" i="5"/>
  <c r="BG137" i="5"/>
  <c r="BF137" i="5"/>
  <c r="T137" i="5"/>
  <c r="R137" i="5"/>
  <c r="P137" i="5"/>
  <c r="BI135" i="5"/>
  <c r="BH135" i="5"/>
  <c r="BG135" i="5"/>
  <c r="BF135" i="5"/>
  <c r="T135" i="5"/>
  <c r="R135" i="5"/>
  <c r="P135" i="5"/>
  <c r="BI133" i="5"/>
  <c r="BH133" i="5"/>
  <c r="BG133" i="5"/>
  <c r="BF133" i="5"/>
  <c r="T133" i="5"/>
  <c r="R133" i="5"/>
  <c r="P133" i="5"/>
  <c r="BI131" i="5"/>
  <c r="BH131" i="5"/>
  <c r="BG131" i="5"/>
  <c r="BF131" i="5"/>
  <c r="T131" i="5"/>
  <c r="R131" i="5"/>
  <c r="P131" i="5"/>
  <c r="BI129" i="5"/>
  <c r="BH129" i="5"/>
  <c r="BG129" i="5"/>
  <c r="BF129" i="5"/>
  <c r="T129" i="5"/>
  <c r="R129" i="5"/>
  <c r="P129" i="5"/>
  <c r="BI127" i="5"/>
  <c r="BH127" i="5"/>
  <c r="BG127" i="5"/>
  <c r="BF127" i="5"/>
  <c r="T127" i="5"/>
  <c r="R127" i="5"/>
  <c r="P127" i="5"/>
  <c r="BI125" i="5"/>
  <c r="BH125" i="5"/>
  <c r="BG125" i="5"/>
  <c r="BF125" i="5"/>
  <c r="T125" i="5"/>
  <c r="R125" i="5"/>
  <c r="P125" i="5"/>
  <c r="BI123" i="5"/>
  <c r="BH123" i="5"/>
  <c r="BG123" i="5"/>
  <c r="BF123" i="5"/>
  <c r="T123" i="5"/>
  <c r="R123" i="5"/>
  <c r="P123" i="5"/>
  <c r="BI121" i="5"/>
  <c r="BH121" i="5"/>
  <c r="BG121" i="5"/>
  <c r="BF121" i="5"/>
  <c r="T121" i="5"/>
  <c r="R121" i="5"/>
  <c r="P121" i="5"/>
  <c r="BI119" i="5"/>
  <c r="BH119" i="5"/>
  <c r="BG119" i="5"/>
  <c r="BF119" i="5"/>
  <c r="T119" i="5"/>
  <c r="R119" i="5"/>
  <c r="P119" i="5"/>
  <c r="BI117" i="5"/>
  <c r="BH117" i="5"/>
  <c r="BG117" i="5"/>
  <c r="BF117" i="5"/>
  <c r="T117" i="5"/>
  <c r="R117" i="5"/>
  <c r="P117" i="5"/>
  <c r="BI114" i="5"/>
  <c r="BH114" i="5"/>
  <c r="BG114" i="5"/>
  <c r="BF114" i="5"/>
  <c r="T114" i="5"/>
  <c r="R114" i="5"/>
  <c r="P114" i="5"/>
  <c r="BI112" i="5"/>
  <c r="BH112" i="5"/>
  <c r="BG112" i="5"/>
  <c r="BF112" i="5"/>
  <c r="T112" i="5"/>
  <c r="R112" i="5"/>
  <c r="P112" i="5"/>
  <c r="BI110" i="5"/>
  <c r="BH110" i="5"/>
  <c r="BG110" i="5"/>
  <c r="BF110" i="5"/>
  <c r="T110" i="5"/>
  <c r="R110" i="5"/>
  <c r="P110" i="5"/>
  <c r="BI108" i="5"/>
  <c r="BH108" i="5"/>
  <c r="BG108" i="5"/>
  <c r="BF108" i="5"/>
  <c r="T108" i="5"/>
  <c r="R108" i="5"/>
  <c r="P108" i="5"/>
  <c r="BI106" i="5"/>
  <c r="BH106" i="5"/>
  <c r="BG106" i="5"/>
  <c r="BF106" i="5"/>
  <c r="T106" i="5"/>
  <c r="R106" i="5"/>
  <c r="P106" i="5"/>
  <c r="BI104" i="5"/>
  <c r="BH104" i="5"/>
  <c r="BG104" i="5"/>
  <c r="BF104" i="5"/>
  <c r="T104" i="5"/>
  <c r="R104" i="5"/>
  <c r="P104" i="5"/>
  <c r="BI102" i="5"/>
  <c r="BH102" i="5"/>
  <c r="BG102" i="5"/>
  <c r="BF102" i="5"/>
  <c r="T102" i="5"/>
  <c r="R102" i="5"/>
  <c r="P102" i="5"/>
  <c r="BI100" i="5"/>
  <c r="BH100" i="5"/>
  <c r="BG100" i="5"/>
  <c r="BF100" i="5"/>
  <c r="T100" i="5"/>
  <c r="R100" i="5"/>
  <c r="P100" i="5"/>
  <c r="BI98" i="5"/>
  <c r="BH98" i="5"/>
  <c r="BG98" i="5"/>
  <c r="BF98" i="5"/>
  <c r="T98" i="5"/>
  <c r="R98" i="5"/>
  <c r="P98" i="5"/>
  <c r="J92" i="5"/>
  <c r="J91" i="5"/>
  <c r="F91" i="5"/>
  <c r="F89" i="5"/>
  <c r="E87" i="5"/>
  <c r="J63" i="5"/>
  <c r="J62" i="5"/>
  <c r="F62" i="5"/>
  <c r="F60" i="5"/>
  <c r="E58" i="5"/>
  <c r="J22" i="5"/>
  <c r="E22" i="5"/>
  <c r="F92" i="5"/>
  <c r="J21" i="5"/>
  <c r="J16" i="5"/>
  <c r="J60" i="5" s="1"/>
  <c r="E7" i="5"/>
  <c r="E52" i="5" s="1"/>
  <c r="J37" i="4"/>
  <c r="J36" i="4"/>
  <c r="AY58" i="1"/>
  <c r="J35" i="4"/>
  <c r="AX58" i="1"/>
  <c r="BI314" i="4"/>
  <c r="BH314" i="4"/>
  <c r="BG314" i="4"/>
  <c r="BF314" i="4"/>
  <c r="T314" i="4"/>
  <c r="T313" i="4"/>
  <c r="T312" i="4"/>
  <c r="R314" i="4"/>
  <c r="R313" i="4" s="1"/>
  <c r="R312" i="4" s="1"/>
  <c r="P314" i="4"/>
  <c r="P313" i="4" s="1"/>
  <c r="P312" i="4" s="1"/>
  <c r="BI310" i="4"/>
  <c r="BH310" i="4"/>
  <c r="BG310" i="4"/>
  <c r="BF310" i="4"/>
  <c r="T310" i="4"/>
  <c r="T309" i="4" s="1"/>
  <c r="R310" i="4"/>
  <c r="R309" i="4" s="1"/>
  <c r="P310" i="4"/>
  <c r="P309" i="4"/>
  <c r="BI304" i="4"/>
  <c r="BH304" i="4"/>
  <c r="BG304" i="4"/>
  <c r="BF304" i="4"/>
  <c r="T304" i="4"/>
  <c r="R304" i="4"/>
  <c r="P304" i="4"/>
  <c r="BI299" i="4"/>
  <c r="BH299" i="4"/>
  <c r="BG299" i="4"/>
  <c r="BF299" i="4"/>
  <c r="T299" i="4"/>
  <c r="R299" i="4"/>
  <c r="P299" i="4"/>
  <c r="BI295" i="4"/>
  <c r="BH295" i="4"/>
  <c r="BG295" i="4"/>
  <c r="BF295" i="4"/>
  <c r="T295" i="4"/>
  <c r="R295" i="4"/>
  <c r="P295" i="4"/>
  <c r="BI290" i="4"/>
  <c r="BH290" i="4"/>
  <c r="BG290" i="4"/>
  <c r="BF290" i="4"/>
  <c r="T290" i="4"/>
  <c r="R290" i="4"/>
  <c r="P290" i="4"/>
  <c r="BI274" i="4"/>
  <c r="BH274" i="4"/>
  <c r="BG274" i="4"/>
  <c r="BF274" i="4"/>
  <c r="T274" i="4"/>
  <c r="R274" i="4"/>
  <c r="P274" i="4"/>
  <c r="BI259" i="4"/>
  <c r="BH259" i="4"/>
  <c r="BG259" i="4"/>
  <c r="BF259" i="4"/>
  <c r="T259" i="4"/>
  <c r="R259" i="4"/>
  <c r="P259" i="4"/>
  <c r="BI249" i="4"/>
  <c r="BH249" i="4"/>
  <c r="BG249" i="4"/>
  <c r="BF249" i="4"/>
  <c r="T249" i="4"/>
  <c r="R249" i="4"/>
  <c r="P249" i="4"/>
  <c r="BI240" i="4"/>
  <c r="BH240" i="4"/>
  <c r="BG240" i="4"/>
  <c r="BF240" i="4"/>
  <c r="T240" i="4"/>
  <c r="R240" i="4"/>
  <c r="P240" i="4"/>
  <c r="BI236" i="4"/>
  <c r="BH236" i="4"/>
  <c r="BG236" i="4"/>
  <c r="BF236" i="4"/>
  <c r="T236" i="4"/>
  <c r="R236" i="4"/>
  <c r="P236" i="4"/>
  <c r="BI232" i="4"/>
  <c r="BH232" i="4"/>
  <c r="BG232" i="4"/>
  <c r="BF232" i="4"/>
  <c r="T232" i="4"/>
  <c r="R232" i="4"/>
  <c r="P232" i="4"/>
  <c r="BI228" i="4"/>
  <c r="BH228" i="4"/>
  <c r="BG228" i="4"/>
  <c r="BF228" i="4"/>
  <c r="T228" i="4"/>
  <c r="R228" i="4"/>
  <c r="P228" i="4"/>
  <c r="BI223" i="4"/>
  <c r="BH223" i="4"/>
  <c r="BG223" i="4"/>
  <c r="BF223" i="4"/>
  <c r="T223" i="4"/>
  <c r="R223" i="4"/>
  <c r="P223" i="4"/>
  <c r="BI218" i="4"/>
  <c r="BH218" i="4"/>
  <c r="BG218" i="4"/>
  <c r="BF218" i="4"/>
  <c r="T218" i="4"/>
  <c r="R218" i="4"/>
  <c r="P218" i="4"/>
  <c r="BI213" i="4"/>
  <c r="BH213" i="4"/>
  <c r="BG213" i="4"/>
  <c r="BF213" i="4"/>
  <c r="T213" i="4"/>
  <c r="R213" i="4"/>
  <c r="P213" i="4"/>
  <c r="BI209" i="4"/>
  <c r="BH209" i="4"/>
  <c r="BG209" i="4"/>
  <c r="BF209" i="4"/>
  <c r="T209" i="4"/>
  <c r="R209" i="4"/>
  <c r="P209" i="4"/>
  <c r="BI204" i="4"/>
  <c r="BH204" i="4"/>
  <c r="BG204" i="4"/>
  <c r="BF204" i="4"/>
  <c r="T204" i="4"/>
  <c r="R204" i="4"/>
  <c r="P204" i="4"/>
  <c r="BI201" i="4"/>
  <c r="BH201" i="4"/>
  <c r="BG201" i="4"/>
  <c r="BF201" i="4"/>
  <c r="T201" i="4"/>
  <c r="R201" i="4"/>
  <c r="P201" i="4"/>
  <c r="BI198" i="4"/>
  <c r="BH198" i="4"/>
  <c r="BG198" i="4"/>
  <c r="BF198" i="4"/>
  <c r="T198" i="4"/>
  <c r="R198" i="4"/>
  <c r="P198" i="4"/>
  <c r="BI195" i="4"/>
  <c r="BH195" i="4"/>
  <c r="BG195" i="4"/>
  <c r="BF195" i="4"/>
  <c r="T195" i="4"/>
  <c r="R195" i="4"/>
  <c r="P195" i="4"/>
  <c r="BI190" i="4"/>
  <c r="BH190" i="4"/>
  <c r="BG190" i="4"/>
  <c r="BF190" i="4"/>
  <c r="T190" i="4"/>
  <c r="R190" i="4"/>
  <c r="P190" i="4"/>
  <c r="BI186" i="4"/>
  <c r="BH186" i="4"/>
  <c r="BG186" i="4"/>
  <c r="BF186" i="4"/>
  <c r="T186" i="4"/>
  <c r="R186" i="4"/>
  <c r="P186" i="4"/>
  <c r="BI182" i="4"/>
  <c r="BH182" i="4"/>
  <c r="BG182" i="4"/>
  <c r="BF182" i="4"/>
  <c r="T182" i="4"/>
  <c r="R182" i="4"/>
  <c r="P182" i="4"/>
  <c r="BI177" i="4"/>
  <c r="BH177" i="4"/>
  <c r="BG177" i="4"/>
  <c r="BF177" i="4"/>
  <c r="T177" i="4"/>
  <c r="R177" i="4"/>
  <c r="P177" i="4"/>
  <c r="BI172" i="4"/>
  <c r="BH172" i="4"/>
  <c r="BG172" i="4"/>
  <c r="BF172" i="4"/>
  <c r="T172" i="4"/>
  <c r="R172" i="4"/>
  <c r="P172" i="4"/>
  <c r="BI169" i="4"/>
  <c r="BH169" i="4"/>
  <c r="BG169" i="4"/>
  <c r="BF169" i="4"/>
  <c r="T169" i="4"/>
  <c r="R169" i="4"/>
  <c r="P169" i="4"/>
  <c r="BI166" i="4"/>
  <c r="BH166" i="4"/>
  <c r="BG166" i="4"/>
  <c r="BF166" i="4"/>
  <c r="T166" i="4"/>
  <c r="R166" i="4"/>
  <c r="P166" i="4"/>
  <c r="BI163" i="4"/>
  <c r="BH163" i="4"/>
  <c r="BG163" i="4"/>
  <c r="BF163" i="4"/>
  <c r="T163" i="4"/>
  <c r="R163" i="4"/>
  <c r="P163" i="4"/>
  <c r="BI160" i="4"/>
  <c r="BH160" i="4"/>
  <c r="BG160" i="4"/>
  <c r="BF160" i="4"/>
  <c r="T160" i="4"/>
  <c r="R160" i="4"/>
  <c r="P160" i="4"/>
  <c r="BI156" i="4"/>
  <c r="BH156" i="4"/>
  <c r="BG156" i="4"/>
  <c r="BF156" i="4"/>
  <c r="T156" i="4"/>
  <c r="R156" i="4"/>
  <c r="P156" i="4"/>
  <c r="BI149" i="4"/>
  <c r="BH149" i="4"/>
  <c r="BG149" i="4"/>
  <c r="BF149" i="4"/>
  <c r="T149" i="4"/>
  <c r="R149" i="4"/>
  <c r="P149" i="4"/>
  <c r="BI146" i="4"/>
  <c r="BH146" i="4"/>
  <c r="BG146" i="4"/>
  <c r="BF146" i="4"/>
  <c r="T146" i="4"/>
  <c r="R146" i="4"/>
  <c r="P146" i="4"/>
  <c r="BI143" i="4"/>
  <c r="BH143" i="4"/>
  <c r="BG143" i="4"/>
  <c r="BF143" i="4"/>
  <c r="T143" i="4"/>
  <c r="R143" i="4"/>
  <c r="P143" i="4"/>
  <c r="BI139" i="4"/>
  <c r="BH139" i="4"/>
  <c r="BG139" i="4"/>
  <c r="BF139" i="4"/>
  <c r="T139" i="4"/>
  <c r="T138" i="4"/>
  <c r="R139" i="4"/>
  <c r="R138" i="4"/>
  <c r="P139" i="4"/>
  <c r="P138" i="4" s="1"/>
  <c r="BI135" i="4"/>
  <c r="BH135" i="4"/>
  <c r="BG135" i="4"/>
  <c r="BF135" i="4"/>
  <c r="T135" i="4"/>
  <c r="R135" i="4"/>
  <c r="P135" i="4"/>
  <c r="BI132" i="4"/>
  <c r="BH132" i="4"/>
  <c r="BG132" i="4"/>
  <c r="BF132" i="4"/>
  <c r="T132" i="4"/>
  <c r="R132" i="4"/>
  <c r="P132" i="4"/>
  <c r="BI129" i="4"/>
  <c r="BH129" i="4"/>
  <c r="BG129" i="4"/>
  <c r="BF129" i="4"/>
  <c r="T129" i="4"/>
  <c r="R129" i="4"/>
  <c r="P129" i="4"/>
  <c r="BI125" i="4"/>
  <c r="BH125" i="4"/>
  <c r="BG125" i="4"/>
  <c r="BF125" i="4"/>
  <c r="T125" i="4"/>
  <c r="R125" i="4"/>
  <c r="P125" i="4"/>
  <c r="BI122" i="4"/>
  <c r="BH122" i="4"/>
  <c r="BG122" i="4"/>
  <c r="BF122" i="4"/>
  <c r="T122" i="4"/>
  <c r="R122" i="4"/>
  <c r="P122" i="4"/>
  <c r="BI119" i="4"/>
  <c r="BH119" i="4"/>
  <c r="BG119" i="4"/>
  <c r="BF119" i="4"/>
  <c r="T119" i="4"/>
  <c r="R119" i="4"/>
  <c r="P119" i="4"/>
  <c r="BI116" i="4"/>
  <c r="BH116" i="4"/>
  <c r="BG116" i="4"/>
  <c r="BF116" i="4"/>
  <c r="T116" i="4"/>
  <c r="R116" i="4"/>
  <c r="P116" i="4"/>
  <c r="BI112" i="4"/>
  <c r="BH112" i="4"/>
  <c r="BG112" i="4"/>
  <c r="BF112" i="4"/>
  <c r="T112" i="4"/>
  <c r="R112" i="4"/>
  <c r="P112" i="4"/>
  <c r="BI109" i="4"/>
  <c r="BH109" i="4"/>
  <c r="BG109" i="4"/>
  <c r="BF109" i="4"/>
  <c r="T109" i="4"/>
  <c r="R109" i="4"/>
  <c r="P109" i="4"/>
  <c r="BI106" i="4"/>
  <c r="BH106" i="4"/>
  <c r="BG106" i="4"/>
  <c r="BF106" i="4"/>
  <c r="T106" i="4"/>
  <c r="R106" i="4"/>
  <c r="P106" i="4"/>
  <c r="BI103" i="4"/>
  <c r="BH103" i="4"/>
  <c r="BG103" i="4"/>
  <c r="BF103" i="4"/>
  <c r="T103" i="4"/>
  <c r="R103" i="4"/>
  <c r="P103" i="4"/>
  <c r="BI100" i="4"/>
  <c r="BH100" i="4"/>
  <c r="BG100" i="4"/>
  <c r="BF100" i="4"/>
  <c r="T100" i="4"/>
  <c r="R100" i="4"/>
  <c r="P100" i="4"/>
  <c r="BI97" i="4"/>
  <c r="BH97" i="4"/>
  <c r="BG97" i="4"/>
  <c r="BF97" i="4"/>
  <c r="T97" i="4"/>
  <c r="R97" i="4"/>
  <c r="P97" i="4"/>
  <c r="BI94" i="4"/>
  <c r="BH94" i="4"/>
  <c r="BG94" i="4"/>
  <c r="BF94" i="4"/>
  <c r="T94" i="4"/>
  <c r="R94" i="4"/>
  <c r="P94" i="4"/>
  <c r="BI90" i="4"/>
  <c r="BH90" i="4"/>
  <c r="BG90" i="4"/>
  <c r="BF90" i="4"/>
  <c r="T90" i="4"/>
  <c r="R90" i="4"/>
  <c r="P90" i="4"/>
  <c r="J83" i="4"/>
  <c r="F83" i="4"/>
  <c r="F81" i="4"/>
  <c r="E79" i="4"/>
  <c r="J54" i="4"/>
  <c r="F54" i="4"/>
  <c r="F52" i="4"/>
  <c r="E50" i="4"/>
  <c r="J24" i="4"/>
  <c r="E24" i="4"/>
  <c r="J55" i="4" s="1"/>
  <c r="J23" i="4"/>
  <c r="J18" i="4"/>
  <c r="E18" i="4"/>
  <c r="F55" i="4" s="1"/>
  <c r="J17" i="4"/>
  <c r="J12" i="4"/>
  <c r="J81" i="4" s="1"/>
  <c r="E7" i="4"/>
  <c r="E77" i="4"/>
  <c r="J39" i="3"/>
  <c r="J38" i="3"/>
  <c r="AY57" i="1" s="1"/>
  <c r="J37" i="3"/>
  <c r="AX57" i="1" s="1"/>
  <c r="BI138" i="3"/>
  <c r="BH138" i="3"/>
  <c r="BG138" i="3"/>
  <c r="BF138" i="3"/>
  <c r="T138" i="3"/>
  <c r="T137" i="3" s="1"/>
  <c r="R138" i="3"/>
  <c r="R137" i="3" s="1"/>
  <c r="P138" i="3"/>
  <c r="P137" i="3" s="1"/>
  <c r="BI133" i="3"/>
  <c r="BH133" i="3"/>
  <c r="BG133" i="3"/>
  <c r="BF133" i="3"/>
  <c r="T133" i="3"/>
  <c r="R133" i="3"/>
  <c r="P133" i="3"/>
  <c r="BI128" i="3"/>
  <c r="BH128" i="3"/>
  <c r="BG128" i="3"/>
  <c r="BF128" i="3"/>
  <c r="T128" i="3"/>
  <c r="R128" i="3"/>
  <c r="P128" i="3"/>
  <c r="BI124" i="3"/>
  <c r="BH124" i="3"/>
  <c r="BG124" i="3"/>
  <c r="BF124" i="3"/>
  <c r="T124" i="3"/>
  <c r="R124" i="3"/>
  <c r="P124" i="3"/>
  <c r="BI120" i="3"/>
  <c r="BH120" i="3"/>
  <c r="BG120" i="3"/>
  <c r="BF120" i="3"/>
  <c r="T120" i="3"/>
  <c r="R120" i="3"/>
  <c r="P120" i="3"/>
  <c r="BI116" i="3"/>
  <c r="BH116" i="3"/>
  <c r="BG116" i="3"/>
  <c r="BF116" i="3"/>
  <c r="T116" i="3"/>
  <c r="R116" i="3"/>
  <c r="P116" i="3"/>
  <c r="BI111" i="3"/>
  <c r="BH111" i="3"/>
  <c r="BG111" i="3"/>
  <c r="BF111" i="3"/>
  <c r="T111" i="3"/>
  <c r="R111" i="3"/>
  <c r="P111" i="3"/>
  <c r="BI107" i="3"/>
  <c r="BH107" i="3"/>
  <c r="BG107" i="3"/>
  <c r="BF107" i="3"/>
  <c r="T107" i="3"/>
  <c r="R107" i="3"/>
  <c r="P107" i="3"/>
  <c r="BI103" i="3"/>
  <c r="BH103" i="3"/>
  <c r="BG103" i="3"/>
  <c r="BF103" i="3"/>
  <c r="T103" i="3"/>
  <c r="R103" i="3"/>
  <c r="P103" i="3"/>
  <c r="BI99" i="3"/>
  <c r="BH99" i="3"/>
  <c r="BG99" i="3"/>
  <c r="BF99" i="3"/>
  <c r="T99" i="3"/>
  <c r="R99" i="3"/>
  <c r="P99" i="3"/>
  <c r="BI95" i="3"/>
  <c r="BH95" i="3"/>
  <c r="BG95" i="3"/>
  <c r="BF95" i="3"/>
  <c r="T95" i="3"/>
  <c r="R95" i="3"/>
  <c r="P95" i="3"/>
  <c r="BI91" i="3"/>
  <c r="BH91" i="3"/>
  <c r="BG91" i="3"/>
  <c r="BF91" i="3"/>
  <c r="T91" i="3"/>
  <c r="R91" i="3"/>
  <c r="P91" i="3"/>
  <c r="J84" i="3"/>
  <c r="F84" i="3"/>
  <c r="F82" i="3"/>
  <c r="E80" i="3"/>
  <c r="J58" i="3"/>
  <c r="F58" i="3"/>
  <c r="F56" i="3"/>
  <c r="E54" i="3"/>
  <c r="J26" i="3"/>
  <c r="E26" i="3"/>
  <c r="J59" i="3"/>
  <c r="J25" i="3"/>
  <c r="J20" i="3"/>
  <c r="E20" i="3"/>
  <c r="F59" i="3" s="1"/>
  <c r="J19" i="3"/>
  <c r="J14" i="3"/>
  <c r="J82" i="3" s="1"/>
  <c r="E7" i="3"/>
  <c r="E76" i="3"/>
  <c r="J39" i="2"/>
  <c r="J38" i="2"/>
  <c r="AY56" i="1" s="1"/>
  <c r="J37" i="2"/>
  <c r="AX56" i="1" s="1"/>
  <c r="BI100" i="2"/>
  <c r="BH100" i="2"/>
  <c r="BG100" i="2"/>
  <c r="BF100" i="2"/>
  <c r="T100" i="2"/>
  <c r="R100" i="2"/>
  <c r="P100" i="2"/>
  <c r="BI96" i="2"/>
  <c r="BH96" i="2"/>
  <c r="BG96" i="2"/>
  <c r="BF96" i="2"/>
  <c r="T96" i="2"/>
  <c r="R96" i="2"/>
  <c r="P96" i="2"/>
  <c r="BI93" i="2"/>
  <c r="BH93" i="2"/>
  <c r="BG93" i="2"/>
  <c r="BF93" i="2"/>
  <c r="T93" i="2"/>
  <c r="R93" i="2"/>
  <c r="P93" i="2"/>
  <c r="BI90" i="2"/>
  <c r="BH90" i="2"/>
  <c r="BG90" i="2"/>
  <c r="BF90" i="2"/>
  <c r="T90" i="2"/>
  <c r="R90" i="2"/>
  <c r="P90" i="2"/>
  <c r="J83" i="2"/>
  <c r="F83" i="2"/>
  <c r="F81" i="2"/>
  <c r="E79" i="2"/>
  <c r="J58" i="2"/>
  <c r="F58" i="2"/>
  <c r="F56" i="2"/>
  <c r="E54" i="2"/>
  <c r="J26" i="2"/>
  <c r="E26" i="2"/>
  <c r="J84" i="2"/>
  <c r="J25" i="2"/>
  <c r="J20" i="2"/>
  <c r="E20" i="2"/>
  <c r="F84" i="2"/>
  <c r="J19" i="2"/>
  <c r="J14" i="2"/>
  <c r="J56" i="2" s="1"/>
  <c r="E7" i="2"/>
  <c r="E50" i="2" s="1"/>
  <c r="L50" i="1"/>
  <c r="AM50" i="1"/>
  <c r="AM49" i="1"/>
  <c r="L49" i="1"/>
  <c r="AM47" i="1"/>
  <c r="L47" i="1"/>
  <c r="L45" i="1"/>
  <c r="L44" i="1"/>
  <c r="J354" i="36"/>
  <c r="J223" i="36"/>
  <c r="J158" i="36"/>
  <c r="J223" i="35"/>
  <c r="BK127" i="35"/>
  <c r="J91" i="35"/>
  <c r="J104" i="33"/>
  <c r="BK112" i="32"/>
  <c r="J88" i="31"/>
  <c r="J192" i="30"/>
  <c r="BK166" i="30"/>
  <c r="J117" i="30"/>
  <c r="BK637" i="29"/>
  <c r="BK573" i="29"/>
  <c r="J541" i="29"/>
  <c r="J498" i="29"/>
  <c r="J427" i="29"/>
  <c r="BK325" i="29"/>
  <c r="J241" i="29"/>
  <c r="BK199" i="29"/>
  <c r="J152" i="29"/>
  <c r="J544" i="28"/>
  <c r="BK467" i="28"/>
  <c r="BK397" i="28"/>
  <c r="BK298" i="28"/>
  <c r="BK245" i="28"/>
  <c r="BK105" i="28"/>
  <c r="J421" i="27"/>
  <c r="BK301" i="27"/>
  <c r="BK155" i="27"/>
  <c r="J611" i="26"/>
  <c r="J550" i="26"/>
  <c r="BK476" i="26"/>
  <c r="BK406" i="26"/>
  <c r="BK268" i="26"/>
  <c r="J112" i="26"/>
  <c r="J213" i="25"/>
  <c r="BK118" i="25"/>
  <c r="BK114" i="24"/>
  <c r="J189" i="23"/>
  <c r="BK131" i="23"/>
  <c r="J96" i="23"/>
  <c r="BK102" i="21"/>
  <c r="BK118" i="37"/>
  <c r="BK92" i="37"/>
  <c r="BK375" i="36"/>
  <c r="J277" i="36"/>
  <c r="J203" i="36"/>
  <c r="BK246" i="35"/>
  <c r="J198" i="35"/>
  <c r="J144" i="35"/>
  <c r="BK97" i="34"/>
  <c r="BK102" i="33"/>
  <c r="J137" i="31"/>
  <c r="BK88" i="31"/>
  <c r="BK205" i="30"/>
  <c r="BK179" i="30"/>
  <c r="BK144" i="30"/>
  <c r="BK98" i="30"/>
  <c r="J417" i="29"/>
  <c r="BK329" i="29"/>
  <c r="J253" i="29"/>
  <c r="BK202" i="29"/>
  <c r="J515" i="28"/>
  <c r="BK446" i="28"/>
  <c r="J391" i="28"/>
  <c r="BK318" i="28"/>
  <c r="J431" i="27"/>
  <c r="BK293" i="27"/>
  <c r="J210" i="27"/>
  <c r="BK102" i="27"/>
  <c r="J639" i="26"/>
  <c r="BK523" i="26"/>
  <c r="BK497" i="26"/>
  <c r="J409" i="26"/>
  <c r="BK298" i="26"/>
  <c r="J159" i="26"/>
  <c r="J284" i="25"/>
  <c r="J158" i="20"/>
  <c r="BK136" i="20"/>
  <c r="J108" i="19"/>
  <c r="BK119" i="17"/>
  <c r="J120" i="16"/>
  <c r="BK174" i="15"/>
  <c r="J143" i="15"/>
  <c r="BK116" i="15"/>
  <c r="BK108" i="14"/>
  <c r="J200" i="13"/>
  <c r="BK132" i="13"/>
  <c r="J103" i="13"/>
  <c r="J362" i="36"/>
  <c r="BK223" i="36"/>
  <c r="BK140" i="36"/>
  <c r="BK237" i="35"/>
  <c r="J188" i="35"/>
  <c r="J113" i="35"/>
  <c r="BK109" i="33"/>
  <c r="J112" i="32"/>
  <c r="J158" i="31"/>
  <c r="J220" i="30"/>
  <c r="BK192" i="30"/>
  <c r="J152" i="30"/>
  <c r="J108" i="30"/>
  <c r="BK597" i="29"/>
  <c r="BK516" i="29"/>
  <c r="J468" i="29"/>
  <c r="J226" i="29"/>
  <c r="J375" i="28"/>
  <c r="BK303" i="28"/>
  <c r="J378" i="27"/>
  <c r="BK321" i="27"/>
  <c r="BK216" i="27"/>
  <c r="BK171" i="27"/>
  <c r="BK119" i="27"/>
  <c r="J646" i="26"/>
  <c r="BK550" i="26"/>
  <c r="BK403" i="26"/>
  <c r="BK294" i="26"/>
  <c r="BK197" i="26"/>
  <c r="J123" i="26"/>
  <c r="J124" i="16"/>
  <c r="BK99" i="16"/>
  <c r="J199" i="15"/>
  <c r="BK172" i="15"/>
  <c r="J137" i="15"/>
  <c r="J104" i="15"/>
  <c r="J114" i="14"/>
  <c r="BK202" i="13"/>
  <c r="BK177" i="13"/>
  <c r="BK223" i="12"/>
  <c r="BK163" i="12"/>
  <c r="BK108" i="12"/>
  <c r="J201" i="11"/>
  <c r="J166" i="11"/>
  <c r="BK142" i="11"/>
  <c r="J108" i="10"/>
  <c r="J100" i="7"/>
  <c r="J126" i="37"/>
  <c r="J98" i="37"/>
  <c r="J102" i="34"/>
  <c r="BK541" i="29"/>
  <c r="J480" i="29"/>
  <c r="BK427" i="29"/>
  <c r="J333" i="29"/>
  <c r="BK269" i="29"/>
  <c r="BK253" i="29"/>
  <c r="J188" i="29"/>
  <c r="BK552" i="28"/>
  <c r="BK515" i="28"/>
  <c r="J460" i="28"/>
  <c r="J397" i="28"/>
  <c r="BK312" i="28"/>
  <c r="BK240" i="28"/>
  <c r="BK443" i="27"/>
  <c r="J284" i="27"/>
  <c r="BK175" i="27"/>
  <c r="BK693" i="26"/>
  <c r="J629" i="26"/>
  <c r="BK515" i="26"/>
  <c r="BK414" i="26"/>
  <c r="J344" i="26"/>
  <c r="J268" i="26"/>
  <c r="BK173" i="26"/>
  <c r="BK123" i="26"/>
  <c r="BK276" i="25"/>
  <c r="J217" i="25"/>
  <c r="BK189" i="23"/>
  <c r="J142" i="23"/>
  <c r="J101" i="22"/>
  <c r="BK100" i="21"/>
  <c r="BK96" i="18"/>
  <c r="BK117" i="17"/>
  <c r="J116" i="16"/>
  <c r="BK186" i="15"/>
  <c r="BK141" i="15"/>
  <c r="J142" i="14"/>
  <c r="J105" i="14"/>
  <c r="J188" i="13"/>
  <c r="J147" i="13"/>
  <c r="J110" i="13"/>
  <c r="J203" i="12"/>
  <c r="BK171" i="12"/>
  <c r="BK141" i="12"/>
  <c r="J110" i="12"/>
  <c r="BK209" i="11"/>
  <c r="J158" i="11"/>
  <c r="BK138" i="11"/>
  <c r="BK117" i="11"/>
  <c r="BK103" i="11"/>
  <c r="J105" i="10"/>
  <c r="J153" i="8"/>
  <c r="J116" i="8"/>
  <c r="BK110" i="7"/>
  <c r="BK162" i="5"/>
  <c r="J121" i="5"/>
  <c r="BK100" i="5"/>
  <c r="BK218" i="4"/>
  <c r="BK90" i="4"/>
  <c r="AS80" i="1"/>
  <c r="BK215" i="36"/>
  <c r="J100" i="36"/>
  <c r="J246" i="35"/>
  <c r="J209" i="35"/>
  <c r="J95" i="34"/>
  <c r="J98" i="33"/>
  <c r="BK129" i="32"/>
  <c r="BK146" i="31"/>
  <c r="J207" i="30"/>
  <c r="BK172" i="30"/>
  <c r="BK129" i="30"/>
  <c r="J693" i="29"/>
  <c r="BK674" i="29"/>
  <c r="J650" i="29"/>
  <c r="BK354" i="27"/>
  <c r="J298" i="27"/>
  <c r="J182" i="27"/>
  <c r="BK682" i="26"/>
  <c r="J567" i="26"/>
  <c r="BK521" i="26"/>
  <c r="J446" i="26"/>
  <c r="J380" i="26"/>
  <c r="J273" i="26"/>
  <c r="J193" i="26"/>
  <c r="BK135" i="26"/>
  <c r="BK247" i="25"/>
  <c r="J193" i="25"/>
  <c r="BK145" i="25"/>
  <c r="BK124" i="24"/>
  <c r="J177" i="23"/>
  <c r="J147" i="23"/>
  <c r="J112" i="21"/>
  <c r="J160" i="20"/>
  <c r="J124" i="20"/>
  <c r="BK107" i="20"/>
  <c r="BK94" i="18"/>
  <c r="J135" i="17"/>
  <c r="J133" i="16"/>
  <c r="BK218" i="15"/>
  <c r="BK161" i="15"/>
  <c r="J106" i="15"/>
  <c r="BK105" i="14"/>
  <c r="J175" i="13"/>
  <c r="J108" i="13"/>
  <c r="BK212" i="11"/>
  <c r="BK186" i="11"/>
  <c r="BK178" i="11"/>
  <c r="J151" i="11"/>
  <c r="BK132" i="11"/>
  <c r="J109" i="11"/>
  <c r="J110" i="10"/>
  <c r="BK160" i="8"/>
  <c r="BK139" i="8"/>
  <c r="J106" i="7"/>
  <c r="J153" i="5"/>
  <c r="BK131" i="5"/>
  <c r="J314" i="4"/>
  <c r="BK186" i="4"/>
  <c r="BK146" i="4"/>
  <c r="J122" i="4"/>
  <c r="BK124" i="3"/>
  <c r="J90" i="2"/>
  <c r="J255" i="36"/>
  <c r="BK179" i="36"/>
  <c r="BK126" i="33"/>
  <c r="J125" i="32"/>
  <c r="J146" i="31"/>
  <c r="BK203" i="30"/>
  <c r="BK156" i="30"/>
  <c r="BK693" i="29"/>
  <c r="J643" i="29"/>
  <c r="BK271" i="25"/>
  <c r="BK223" i="25"/>
  <c r="BK98" i="25"/>
  <c r="J108" i="24"/>
  <c r="BK181" i="23"/>
  <c r="BK163" i="23"/>
  <c r="J116" i="23"/>
  <c r="BK162" i="20"/>
  <c r="BK140" i="20"/>
  <c r="BK124" i="20"/>
  <c r="BK106" i="19"/>
  <c r="BK139" i="17"/>
  <c r="J136" i="16"/>
  <c r="BK222" i="15"/>
  <c r="J153" i="15"/>
  <c r="J94" i="15"/>
  <c r="BK116" i="14"/>
  <c r="J223" i="13"/>
  <c r="BK130" i="13"/>
  <c r="J219" i="12"/>
  <c r="J157" i="12"/>
  <c r="BK160" i="11"/>
  <c r="BK145" i="8"/>
  <c r="J121" i="8"/>
  <c r="BK103" i="7"/>
  <c r="J167" i="5"/>
  <c r="BK119" i="5"/>
  <c r="J304" i="4"/>
  <c r="J213" i="4"/>
  <c r="J112" i="4"/>
  <c r="BK103" i="3"/>
  <c r="BK371" i="29"/>
  <c r="BK282" i="29"/>
  <c r="J157" i="29"/>
  <c r="J148" i="28"/>
  <c r="J608" i="26"/>
  <c r="BK488" i="26"/>
  <c r="J308" i="25"/>
  <c r="J252" i="25"/>
  <c r="BK162" i="25"/>
  <c r="BK121" i="24"/>
  <c r="BK179" i="23"/>
  <c r="BK142" i="23"/>
  <c r="BK121" i="23"/>
  <c r="BK98" i="21"/>
  <c r="BK132" i="20"/>
  <c r="BK117" i="20"/>
  <c r="BK101" i="20"/>
  <c r="J131" i="16"/>
  <c r="J188" i="15"/>
  <c r="J110" i="15"/>
  <c r="J129" i="14"/>
  <c r="J225" i="13"/>
  <c r="J164" i="13"/>
  <c r="BK120" i="13"/>
  <c r="J213" i="12"/>
  <c r="BK185" i="12"/>
  <c r="BK155" i="12"/>
  <c r="J137" i="12"/>
  <c r="BK116" i="12"/>
  <c r="BK147" i="8"/>
  <c r="BK110" i="8"/>
  <c r="J103" i="7"/>
  <c r="J159" i="5"/>
  <c r="J137" i="5"/>
  <c r="J104" i="5"/>
  <c r="J228" i="4"/>
  <c r="BK177" i="4"/>
  <c r="BK143" i="4"/>
  <c r="J97" i="4"/>
  <c r="J93" i="2"/>
  <c r="J503" i="29"/>
  <c r="J476" i="29"/>
  <c r="BK417" i="29"/>
  <c r="J289" i="29"/>
  <c r="J249" i="29"/>
  <c r="J192" i="29"/>
  <c r="J479" i="28"/>
  <c r="J351" i="28"/>
  <c r="J262" i="28"/>
  <c r="BK380" i="27"/>
  <c r="J344" i="27"/>
  <c r="BK249" i="27"/>
  <c r="BK112" i="27"/>
  <c r="J663" i="26"/>
  <c r="J500" i="26"/>
  <c r="BK421" i="26"/>
  <c r="J316" i="26"/>
  <c r="J257" i="26"/>
  <c r="BK112" i="26"/>
  <c r="BK92" i="24"/>
  <c r="J125" i="23"/>
  <c r="BK131" i="17"/>
  <c r="BK108" i="16"/>
  <c r="J203" i="15"/>
  <c r="BK118" i="15"/>
  <c r="J136" i="14"/>
  <c r="BK227" i="13"/>
  <c r="BK182" i="13"/>
  <c r="BK101" i="13"/>
  <c r="J197" i="12"/>
  <c r="BK151" i="12"/>
  <c r="J108" i="12"/>
  <c r="J126" i="11"/>
  <c r="BK153" i="8"/>
  <c r="BK151" i="5"/>
  <c r="BK121" i="5"/>
  <c r="BK223" i="4"/>
  <c r="BK112" i="4"/>
  <c r="BK358" i="36"/>
  <c r="J194" i="36"/>
  <c r="BK267" i="35"/>
  <c r="J203" i="35"/>
  <c r="BK122" i="35"/>
  <c r="J100" i="34"/>
  <c r="BK148" i="32"/>
  <c r="BK109" i="32"/>
  <c r="BK214" i="30"/>
  <c r="J181" i="30"/>
  <c r="BK160" i="30"/>
  <c r="BK134" i="30"/>
  <c r="J98" i="30"/>
  <c r="BK585" i="29"/>
  <c r="BK561" i="29"/>
  <c r="BK533" i="29"/>
  <c r="BK489" i="29"/>
  <c r="J413" i="29"/>
  <c r="J329" i="29"/>
  <c r="BK245" i="29"/>
  <c r="J220" i="29"/>
  <c r="J149" i="29"/>
  <c r="J548" i="28"/>
  <c r="BK474" i="28"/>
  <c r="BK391" i="28"/>
  <c r="J312" i="28"/>
  <c r="BK274" i="28"/>
  <c r="J240" i="28"/>
  <c r="J121" i="28"/>
  <c r="BK435" i="27"/>
  <c r="J348" i="27"/>
  <c r="J254" i="27"/>
  <c r="J171" i="27"/>
  <c r="J632" i="26"/>
  <c r="BK512" i="26"/>
  <c r="BK425" i="26"/>
  <c r="BK310" i="26"/>
  <c r="J135" i="26"/>
  <c r="J288" i="25"/>
  <c r="BK151" i="24"/>
  <c r="J92" i="24"/>
  <c r="J173" i="23"/>
  <c r="BK134" i="23"/>
  <c r="BK107" i="23"/>
  <c r="BK98" i="22"/>
  <c r="BK126" i="37"/>
  <c r="J95" i="37"/>
  <c r="BK269" i="36"/>
  <c r="J170" i="36"/>
  <c r="J243" i="35"/>
  <c r="J176" i="35"/>
  <c r="J107" i="35"/>
  <c r="J115" i="33"/>
  <c r="J129" i="32"/>
  <c r="BK105" i="31"/>
  <c r="BK199" i="30"/>
  <c r="J174" i="30"/>
  <c r="J134" i="30"/>
  <c r="BK647" i="29"/>
  <c r="J341" i="29"/>
  <c r="J269" i="29"/>
  <c r="J180" i="29"/>
  <c r="BK521" i="28"/>
  <c r="BK462" i="28"/>
  <c r="J380" i="28"/>
  <c r="BK218" i="28"/>
  <c r="J418" i="27"/>
  <c r="J263" i="27"/>
  <c r="BK159" i="27"/>
  <c r="J689" i="26"/>
  <c r="BK632" i="26"/>
  <c r="J451" i="26"/>
  <c r="BK323" i="26"/>
  <c r="J166" i="26"/>
  <c r="J101" i="26"/>
  <c r="J162" i="20"/>
  <c r="J107" i="20"/>
  <c r="BK129" i="17"/>
  <c r="J142" i="16"/>
  <c r="J91" i="16"/>
  <c r="BK165" i="15"/>
  <c r="J141" i="15"/>
  <c r="BK106" i="15"/>
  <c r="BK214" i="13"/>
  <c r="BK152" i="13"/>
  <c r="J116" i="13"/>
  <c r="J101" i="37"/>
  <c r="BK293" i="36"/>
  <c r="BK211" i="36"/>
  <c r="BK127" i="36"/>
  <c r="J230" i="35"/>
  <c r="BK183" i="35"/>
  <c r="BK95" i="34"/>
  <c r="J122" i="32"/>
  <c r="BK90" i="32"/>
  <c r="BK92" i="31"/>
  <c r="J203" i="30"/>
  <c r="BK132" i="30"/>
  <c r="J589" i="29"/>
  <c r="BK553" i="29"/>
  <c r="BK459" i="29"/>
  <c r="J358" i="28"/>
  <c r="J380" i="27"/>
  <c r="BK327" i="27"/>
  <c r="BK254" i="27"/>
  <c r="J144" i="27"/>
  <c r="J636" i="26"/>
  <c r="BK565" i="26"/>
  <c r="BK480" i="26"/>
  <c r="J351" i="26"/>
  <c r="J128" i="26"/>
  <c r="J290" i="25"/>
  <c r="BK110" i="16"/>
  <c r="J212" i="15"/>
  <c r="J169" i="15"/>
  <c r="BK96" i="15"/>
  <c r="BK103" i="14"/>
  <c r="J170" i="13"/>
  <c r="J209" i="12"/>
  <c r="BK173" i="12"/>
  <c r="J151" i="12"/>
  <c r="J100" i="12"/>
  <c r="J189" i="11"/>
  <c r="J138" i="11"/>
  <c r="BK114" i="10"/>
  <c r="J98" i="10"/>
  <c r="J274" i="4"/>
  <c r="BK115" i="37"/>
  <c r="J164" i="35"/>
  <c r="BK606" i="29"/>
  <c r="J549" i="29"/>
  <c r="BK503" i="29"/>
  <c r="J437" i="29"/>
  <c r="J385" i="29"/>
  <c r="J295" i="29"/>
  <c r="BK249" i="29"/>
  <c r="J101" i="29"/>
  <c r="BK533" i="28"/>
  <c r="BK479" i="28"/>
  <c r="BK408" i="28"/>
  <c r="J369" i="28"/>
  <c r="J245" i="28"/>
  <c r="BK136" i="28"/>
  <c r="J435" i="27"/>
  <c r="BK398" i="27"/>
  <c r="J321" i="27"/>
  <c r="J233" i="27"/>
  <c r="J151" i="27"/>
  <c r="BK689" i="26"/>
  <c r="BK593" i="26"/>
  <c r="BK527" i="26"/>
  <c r="BK441" i="26"/>
  <c r="J298" i="26"/>
  <c r="J197" i="26"/>
  <c r="BK303" i="25"/>
  <c r="J229" i="25"/>
  <c r="BK167" i="25"/>
  <c r="J161" i="23"/>
  <c r="BK98" i="23"/>
  <c r="J110" i="21"/>
  <c r="J134" i="20"/>
  <c r="BK146" i="17"/>
  <c r="BK106" i="17"/>
  <c r="J222" i="15"/>
  <c r="BK176" i="15"/>
  <c r="J122" i="15"/>
  <c r="BK112" i="14"/>
  <c r="J194" i="13"/>
  <c r="BK149" i="13"/>
  <c r="BK116" i="13"/>
  <c r="J215" i="12"/>
  <c r="J185" i="12"/>
  <c r="J153" i="12"/>
  <c r="J118" i="12"/>
  <c r="BK203" i="11"/>
  <c r="BK166" i="11"/>
  <c r="J142" i="11"/>
  <c r="J130" i="11"/>
  <c r="BK111" i="11"/>
  <c r="BK101" i="11"/>
  <c r="J157" i="8"/>
  <c r="BK125" i="8"/>
  <c r="J112" i="7"/>
  <c r="BK139" i="5"/>
  <c r="J119" i="5"/>
  <c r="J236" i="4"/>
  <c r="J139" i="4"/>
  <c r="BK94" i="4"/>
  <c r="BK95" i="3"/>
  <c r="BK367" i="36"/>
  <c r="BK323" i="36"/>
  <c r="BK273" i="36"/>
  <c r="BK191" i="36"/>
  <c r="J255" i="35"/>
  <c r="J227" i="35"/>
  <c r="BK138" i="35"/>
  <c r="J113" i="33"/>
  <c r="J92" i="33"/>
  <c r="BK122" i="31"/>
  <c r="J188" i="30"/>
  <c r="J164" i="30"/>
  <c r="J114" i="30"/>
  <c r="BK681" i="29"/>
  <c r="J674" i="29"/>
  <c r="J637" i="29"/>
  <c r="BK348" i="27"/>
  <c r="J293" i="27"/>
  <c r="BK218" i="27"/>
  <c r="J653" i="26"/>
  <c r="BK580" i="26"/>
  <c r="BK460" i="26"/>
  <c r="J396" i="26"/>
  <c r="J310" i="26"/>
  <c r="BK247" i="26"/>
  <c r="BK166" i="26"/>
  <c r="J98" i="26"/>
  <c r="J239" i="25"/>
  <c r="J205" i="25"/>
  <c r="J118" i="25"/>
  <c r="BK194" i="23"/>
  <c r="BK157" i="23"/>
  <c r="J110" i="22"/>
  <c r="J102" i="21"/>
  <c r="BK154" i="20"/>
  <c r="BK103" i="20"/>
  <c r="BK151" i="17"/>
  <c r="BK127" i="17"/>
  <c r="BK112" i="17"/>
  <c r="BK116" i="16"/>
  <c r="J167" i="15"/>
  <c r="J129" i="15"/>
  <c r="J127" i="14"/>
  <c r="J229" i="13"/>
  <c r="J172" i="13"/>
  <c r="BK126" i="13"/>
  <c r="BK112" i="12"/>
  <c r="J191" i="11"/>
  <c r="J168" i="11"/>
  <c r="J136" i="11"/>
  <c r="J113" i="11"/>
  <c r="J101" i="11"/>
  <c r="J98" i="9"/>
  <c r="BK149" i="8"/>
  <c r="BK112" i="8"/>
  <c r="J94" i="6"/>
  <c r="BK143" i="5"/>
  <c r="J125" i="5"/>
  <c r="J299" i="4"/>
  <c r="J195" i="4"/>
  <c r="J156" i="4"/>
  <c r="J103" i="4"/>
  <c r="BK93" i="2"/>
  <c r="J329" i="36"/>
  <c r="J197" i="36"/>
  <c r="J97" i="34"/>
  <c r="J100" i="33"/>
  <c r="J113" i="31"/>
  <c r="BK168" i="30"/>
  <c r="BK111" i="30"/>
  <c r="BK650" i="29"/>
  <c r="BK258" i="25"/>
  <c r="BK209" i="25"/>
  <c r="J154" i="24"/>
  <c r="J204" i="23"/>
  <c r="J167" i="23"/>
  <c r="J127" i="23"/>
  <c r="BK94" i="21"/>
  <c r="J146" i="20"/>
  <c r="BK113" i="20"/>
  <c r="BK98" i="19"/>
  <c r="J121" i="17"/>
  <c r="J112" i="16"/>
  <c r="BK203" i="15"/>
  <c r="BK135" i="15"/>
  <c r="J144" i="14"/>
  <c r="J103" i="14"/>
  <c r="J182" i="13"/>
  <c r="BK118" i="13"/>
  <c r="BK166" i="12"/>
  <c r="BK135" i="12"/>
  <c r="BK108" i="10"/>
  <c r="J133" i="8"/>
  <c r="J119" i="8"/>
  <c r="J162" i="5"/>
  <c r="J102" i="5"/>
  <c r="BK236" i="4"/>
  <c r="BK182" i="4"/>
  <c r="J90" i="4"/>
  <c r="AS85" i="1"/>
  <c r="J117" i="29"/>
  <c r="J218" i="27"/>
  <c r="J554" i="26"/>
  <c r="J321" i="26"/>
  <c r="BK305" i="25"/>
  <c r="J241" i="25"/>
  <c r="BK183" i="25"/>
  <c r="J138" i="24"/>
  <c r="J175" i="23"/>
  <c r="J134" i="23"/>
  <c r="BK103" i="23"/>
  <c r="BK144" i="20"/>
  <c r="J97" i="16"/>
  <c r="J159" i="15"/>
  <c r="J120" i="15"/>
  <c r="J134" i="14"/>
  <c r="BK99" i="14"/>
  <c r="BK196" i="13"/>
  <c r="J141" i="13"/>
  <c r="BK217" i="12"/>
  <c r="J178" i="12"/>
  <c r="J135" i="12"/>
  <c r="J112" i="12"/>
  <c r="J96" i="9"/>
  <c r="J123" i="8"/>
  <c r="J98" i="7"/>
  <c r="J155" i="5"/>
  <c r="BK108" i="5"/>
  <c r="BK240" i="4"/>
  <c r="J190" i="4"/>
  <c r="J163" i="4"/>
  <c r="BK106" i="4"/>
  <c r="J120" i="3"/>
  <c r="J508" i="29"/>
  <c r="BK451" i="29"/>
  <c r="BK341" i="29"/>
  <c r="J272" i="29"/>
  <c r="BK226" i="29"/>
  <c r="BK137" i="29"/>
  <c r="J474" i="28"/>
  <c r="BK324" i="28"/>
  <c r="J126" i="28"/>
  <c r="BK411" i="27"/>
  <c r="BK373" i="27"/>
  <c r="BK318" i="27"/>
  <c r="J175" i="27"/>
  <c r="BK629" i="26"/>
  <c r="BK485" i="26"/>
  <c r="J361" i="26"/>
  <c r="BK273" i="26"/>
  <c r="BK140" i="26"/>
  <c r="J299" i="25"/>
  <c r="BK96" i="23"/>
  <c r="J133" i="17"/>
  <c r="J129" i="16"/>
  <c r="BK210" i="15"/>
  <c r="BK137" i="15"/>
  <c r="BK129" i="14"/>
  <c r="J190" i="13"/>
  <c r="J112" i="13"/>
  <c r="BK193" i="12"/>
  <c r="BK145" i="12"/>
  <c r="J104" i="12"/>
  <c r="BK153" i="11"/>
  <c r="BK94" i="9"/>
  <c r="BK112" i="7"/>
  <c r="BK129" i="5"/>
  <c r="J218" i="4"/>
  <c r="BK122" i="4"/>
  <c r="AS95" i="1"/>
  <c r="BK303" i="36"/>
  <c r="BK203" i="36"/>
  <c r="J140" i="36"/>
  <c r="BK209" i="35"/>
  <c r="BK170" i="35"/>
  <c r="J126" i="33"/>
  <c r="BK92" i="33"/>
  <c r="J100" i="32"/>
  <c r="J197" i="30"/>
  <c r="J162" i="30"/>
  <c r="J137" i="30"/>
  <c r="J89" i="30"/>
  <c r="BK564" i="29"/>
  <c r="BK525" i="29"/>
  <c r="J463" i="29"/>
  <c r="BK333" i="29"/>
  <c r="J260" i="29"/>
  <c r="BK160" i="29"/>
  <c r="J125" i="29"/>
  <c r="BK527" i="28"/>
  <c r="J424" i="28"/>
  <c r="J303" i="28"/>
  <c r="BK256" i="28"/>
  <c r="J222" i="28"/>
  <c r="BK94" i="28"/>
  <c r="BK391" i="27"/>
  <c r="J327" i="27"/>
  <c r="J223" i="27"/>
  <c r="J140" i="27"/>
  <c r="BK604" i="26"/>
  <c r="J494" i="26"/>
  <c r="BK416" i="26"/>
  <c r="J241" i="26"/>
  <c r="BK229" i="25"/>
  <c r="BK110" i="25"/>
  <c r="J124" i="24"/>
  <c r="J202" i="23"/>
  <c r="J171" i="23"/>
  <c r="J121" i="23"/>
  <c r="BK110" i="22"/>
  <c r="J130" i="37"/>
  <c r="BK98" i="37"/>
  <c r="J383" i="36"/>
  <c r="J303" i="36"/>
  <c r="J219" i="36"/>
  <c r="BK260" i="35"/>
  <c r="BK203" i="35"/>
  <c r="J156" i="35"/>
  <c r="BK91" i="35"/>
  <c r="J106" i="33"/>
  <c r="BK125" i="32"/>
  <c r="J122" i="31"/>
  <c r="J190" i="30"/>
  <c r="J158" i="30"/>
  <c r="BK108" i="30"/>
  <c r="BK389" i="29"/>
  <c r="J282" i="29"/>
  <c r="J237" i="29"/>
  <c r="BK125" i="29"/>
  <c r="J503" i="28"/>
  <c r="J450" i="28"/>
  <c r="J363" i="28"/>
  <c r="BK121" i="28"/>
  <c r="BK284" i="27"/>
  <c r="BK199" i="27"/>
  <c r="J667" i="26"/>
  <c r="BK554" i="26"/>
  <c r="J390" i="26"/>
  <c r="BK251" i="26"/>
  <c r="J105" i="26"/>
  <c r="J166" i="20"/>
  <c r="J140" i="20"/>
  <c r="J101" i="20"/>
  <c r="J127" i="17"/>
  <c r="BK136" i="16"/>
  <c r="BK190" i="15"/>
  <c r="J125" i="15"/>
  <c r="BK140" i="14"/>
  <c r="J206" i="13"/>
  <c r="BK162" i="13"/>
  <c r="J120" i="13"/>
  <c r="BK108" i="37"/>
  <c r="J337" i="36"/>
  <c r="BK247" i="36"/>
  <c r="J163" i="36"/>
  <c r="BK243" i="35"/>
  <c r="BK198" i="35"/>
  <c r="J170" i="35"/>
  <c r="BK115" i="33"/>
  <c r="BK137" i="32"/>
  <c r="BK162" i="31"/>
  <c r="J211" i="30"/>
  <c r="J172" i="30"/>
  <c r="J126" i="30"/>
  <c r="J625" i="29"/>
  <c r="J570" i="29"/>
  <c r="J423" i="29"/>
  <c r="J454" i="28"/>
  <c r="J274" i="28"/>
  <c r="BK329" i="27"/>
  <c r="BK288" i="27"/>
  <c r="BK197" i="27"/>
  <c r="BK653" i="26"/>
  <c r="J593" i="26"/>
  <c r="J512" i="26"/>
  <c r="J414" i="26"/>
  <c r="BK257" i="26"/>
  <c r="J187" i="26"/>
  <c r="J311" i="25"/>
  <c r="J101" i="16"/>
  <c r="BK194" i="15"/>
  <c r="J161" i="15"/>
  <c r="BK127" i="15"/>
  <c r="BK134" i="14"/>
  <c r="J93" i="14"/>
  <c r="J192" i="13"/>
  <c r="BK137" i="13"/>
  <c r="J211" i="12"/>
  <c r="BK201" i="12"/>
  <c r="J149" i="12"/>
  <c r="J106" i="12"/>
  <c r="J195" i="11"/>
  <c r="J156" i="11"/>
  <c r="J115" i="11"/>
  <c r="BK125" i="5"/>
  <c r="J122" i="37"/>
  <c r="BK230" i="35"/>
  <c r="BK653" i="29"/>
  <c r="J553" i="29"/>
  <c r="J533" i="29"/>
  <c r="J451" i="29"/>
  <c r="BK407" i="29"/>
  <c r="J325" i="29"/>
  <c r="J266" i="29"/>
  <c r="J196" i="29"/>
  <c r="BK109" i="29"/>
  <c r="J527" i="28"/>
  <c r="J472" i="28"/>
  <c r="BK375" i="28"/>
  <c r="BK281" i="28"/>
  <c r="BK153" i="28"/>
  <c r="BK431" i="27"/>
  <c r="J373" i="27"/>
  <c r="J329" i="27"/>
  <c r="J227" i="27"/>
  <c r="BK123" i="27"/>
  <c r="J671" i="26"/>
  <c r="BK567" i="26"/>
  <c r="BK490" i="26"/>
  <c r="BK378" i="26"/>
  <c r="J280" i="26"/>
  <c r="BK159" i="26"/>
  <c r="BK98" i="26"/>
  <c r="BK261" i="25"/>
  <c r="BK193" i="25"/>
  <c r="BK101" i="24"/>
  <c r="J129" i="23"/>
  <c r="J108" i="22"/>
  <c r="J106" i="21"/>
  <c r="J164" i="20"/>
  <c r="J151" i="17"/>
  <c r="J118" i="16"/>
  <c r="J194" i="15"/>
  <c r="J149" i="15"/>
  <c r="BK104" i="15"/>
  <c r="BK221" i="13"/>
  <c r="J162" i="13"/>
  <c r="BK139" i="13"/>
  <c r="BK106" i="13"/>
  <c r="J190" i="12"/>
  <c r="BK159" i="12"/>
  <c r="J114" i="12"/>
  <c r="J199" i="11"/>
  <c r="BK170" i="11"/>
  <c r="J140" i="11"/>
  <c r="BK126" i="11"/>
  <c r="J105" i="11"/>
  <c r="BK98" i="9"/>
  <c r="J147" i="8"/>
  <c r="J112" i="8"/>
  <c r="J92" i="6"/>
  <c r="BK133" i="5"/>
  <c r="BK104" i="5"/>
  <c r="BK163" i="4"/>
  <c r="BK119" i="4"/>
  <c r="J116" i="3"/>
  <c r="BK89" i="37"/>
  <c r="J358" i="36"/>
  <c r="J313" i="36"/>
  <c r="J269" i="36"/>
  <c r="J231" i="36"/>
  <c r="BK158" i="36"/>
  <c r="J251" i="35"/>
  <c r="BK193" i="35"/>
  <c r="J127" i="35"/>
  <c r="J111" i="33"/>
  <c r="J148" i="32"/>
  <c r="J87" i="32"/>
  <c r="BK177" i="30"/>
  <c r="J156" i="30"/>
  <c r="BK101" i="30"/>
  <c r="J681" i="29"/>
  <c r="J656" i="29"/>
  <c r="BK344" i="27"/>
  <c r="BK257" i="27"/>
  <c r="J119" i="27"/>
  <c r="BK639" i="26"/>
  <c r="J558" i="26"/>
  <c r="J462" i="26"/>
  <c r="J421" i="26"/>
  <c r="J292" i="26"/>
  <c r="J237" i="26"/>
  <c r="BK154" i="26"/>
  <c r="BK266" i="25"/>
  <c r="J223" i="25"/>
  <c r="BK179" i="25"/>
  <c r="BK128" i="24"/>
  <c r="BK171" i="23"/>
  <c r="BK125" i="23"/>
  <c r="J120" i="21"/>
  <c r="J168" i="20"/>
  <c r="BK134" i="20"/>
  <c r="BK115" i="20"/>
  <c r="BK92" i="18"/>
  <c r="BK121" i="17"/>
  <c r="BK102" i="17"/>
  <c r="BK101" i="16"/>
  <c r="J201" i="15"/>
  <c r="BK131" i="15"/>
  <c r="BK131" i="14"/>
  <c r="J91" i="14"/>
  <c r="BK192" i="13"/>
  <c r="BK147" i="13"/>
  <c r="BK207" i="11"/>
  <c r="BK183" i="11"/>
  <c r="J163" i="11"/>
  <c r="BK119" i="11"/>
  <c r="BK105" i="11"/>
  <c r="J94" i="9"/>
  <c r="BK135" i="8"/>
  <c r="J100" i="8"/>
  <c r="BK155" i="5"/>
  <c r="BK135" i="5"/>
  <c r="BK102" i="5"/>
  <c r="J209" i="4"/>
  <c r="J166" i="4"/>
  <c r="J129" i="4"/>
  <c r="J91" i="3"/>
  <c r="AS55" i="1"/>
  <c r="BK113" i="33"/>
  <c r="J90" i="32"/>
  <c r="J226" i="30"/>
  <c r="BK174" i="30"/>
  <c r="J139" i="30"/>
  <c r="BK659" i="29"/>
  <c r="BK615" i="29"/>
  <c r="BK269" i="25"/>
  <c r="BK220" i="25"/>
  <c r="J133" i="25"/>
  <c r="BK104" i="24"/>
  <c r="BK191" i="23"/>
  <c r="J165" i="23"/>
  <c r="J138" i="23"/>
  <c r="J118" i="21"/>
  <c r="J148" i="20"/>
  <c r="BK128" i="20"/>
  <c r="J104" i="19"/>
  <c r="J137" i="17"/>
  <c r="BK104" i="17"/>
  <c r="BK91" i="16"/>
  <c r="BK184" i="15"/>
  <c r="BK129" i="15"/>
  <c r="BK142" i="14"/>
  <c r="J233" i="13"/>
  <c r="J167" i="13"/>
  <c r="J128" i="13"/>
  <c r="BK221" i="12"/>
  <c r="J161" i="12"/>
  <c r="BK133" i="12"/>
  <c r="BK121" i="11"/>
  <c r="J139" i="8"/>
  <c r="J114" i="8"/>
  <c r="BK157" i="5"/>
  <c r="BK112" i="5"/>
  <c r="J232" i="4"/>
  <c r="BK172" i="4"/>
  <c r="J106" i="4"/>
  <c r="J95" i="3"/>
  <c r="BK289" i="29"/>
  <c r="BK220" i="29"/>
  <c r="BK114" i="29"/>
  <c r="BK116" i="27"/>
  <c r="J584" i="26"/>
  <c r="J406" i="26"/>
  <c r="J247" i="26"/>
  <c r="J261" i="25"/>
  <c r="J199" i="25"/>
  <c r="BK148" i="24"/>
  <c r="J163" i="23"/>
  <c r="BK149" i="23"/>
  <c r="J104" i="22"/>
  <c r="BK138" i="20"/>
  <c r="J98" i="19"/>
  <c r="J95" i="16"/>
  <c r="J172" i="15"/>
  <c r="BK139" i="15"/>
  <c r="BK146" i="14"/>
  <c r="J101" i="14"/>
  <c r="J204" i="13"/>
  <c r="J143" i="13"/>
  <c r="BK219" i="12"/>
  <c r="J207" i="12"/>
  <c r="J173" i="12"/>
  <c r="BK139" i="12"/>
  <c r="BK125" i="12"/>
  <c r="BK201" i="11"/>
  <c r="BK141" i="8"/>
  <c r="BK108" i="8"/>
  <c r="BK96" i="6"/>
  <c r="BK141" i="5"/>
  <c r="J112" i="5"/>
  <c r="BK304" i="4"/>
  <c r="J186" i="4"/>
  <c r="BK156" i="4"/>
  <c r="J94" i="4"/>
  <c r="AS76" i="1"/>
  <c r="BK423" i="29"/>
  <c r="J305" i="29"/>
  <c r="BK215" i="29"/>
  <c r="J121" i="29"/>
  <c r="BK402" i="28"/>
  <c r="BK286" i="28"/>
  <c r="J153" i="28"/>
  <c r="BK384" i="27"/>
  <c r="J360" i="27"/>
  <c r="BK267" i="27"/>
  <c r="J695" i="26"/>
  <c r="BK574" i="26"/>
  <c r="J476" i="26"/>
  <c r="J382" i="26"/>
  <c r="J286" i="26"/>
  <c r="BK170" i="26"/>
  <c r="J269" i="25"/>
  <c r="BK140" i="23"/>
  <c r="BK116" i="21"/>
  <c r="BK131" i="16"/>
  <c r="J214" i="15"/>
  <c r="BK182" i="15"/>
  <c r="J98" i="15"/>
  <c r="J95" i="14"/>
  <c r="J198" i="13"/>
  <c r="BK159" i="13"/>
  <c r="J199" i="12"/>
  <c r="BK183" i="12"/>
  <c r="J125" i="12"/>
  <c r="J181" i="11"/>
  <c r="J121" i="11"/>
  <c r="J143" i="8"/>
  <c r="BK159" i="5"/>
  <c r="BK114" i="5"/>
  <c r="J204" i="4"/>
  <c r="BK128" i="3"/>
  <c r="BK371" i="36"/>
  <c r="BK219" i="36"/>
  <c r="J264" i="35"/>
  <c r="J193" i="35"/>
  <c r="BK110" i="35"/>
  <c r="J93" i="34"/>
  <c r="J102" i="33"/>
  <c r="BK134" i="32"/>
  <c r="BK167" i="31"/>
  <c r="J195" i="30"/>
  <c r="J170" i="30"/>
  <c r="BK139" i="30"/>
  <c r="J111" i="30"/>
  <c r="J581" i="29"/>
  <c r="BK549" i="29"/>
  <c r="J512" i="29"/>
  <c r="BK476" i="29"/>
  <c r="BK385" i="29"/>
  <c r="J285" i="29"/>
  <c r="BK232" i="29"/>
  <c r="BK180" i="29"/>
  <c r="BK129" i="29"/>
  <c r="J538" i="28"/>
  <c r="J440" i="28"/>
  <c r="BK369" i="28"/>
  <c r="BK292" i="28"/>
  <c r="J252" i="28"/>
  <c r="BK193" i="28"/>
  <c r="J443" i="27"/>
  <c r="J354" i="27"/>
  <c r="J308" i="27"/>
  <c r="J192" i="27"/>
  <c r="BK663" i="26"/>
  <c r="J574" i="26"/>
  <c r="J460" i="26"/>
  <c r="BK356" i="26"/>
  <c r="BK286" i="26"/>
  <c r="J303" i="25"/>
  <c r="J167" i="25"/>
  <c r="J98" i="25"/>
  <c r="BK98" i="24"/>
  <c r="BK200" i="23"/>
  <c r="J169" i="23"/>
  <c r="BK111" i="23"/>
  <c r="J116" i="21"/>
  <c r="J111" i="37"/>
  <c r="J390" i="36"/>
  <c r="BK337" i="36"/>
  <c r="J239" i="36"/>
  <c r="J267" i="35"/>
  <c r="BK240" i="35"/>
  <c r="J183" i="35"/>
  <c r="BK133" i="35"/>
  <c r="BK102" i="34"/>
  <c r="BK98" i="33"/>
  <c r="BK98" i="31"/>
  <c r="BK209" i="30"/>
  <c r="BK148" i="30"/>
  <c r="J101" i="30"/>
  <c r="J399" i="29"/>
  <c r="J309" i="29"/>
  <c r="J211" i="29"/>
  <c r="J129" i="29"/>
  <c r="J510" i="28"/>
  <c r="BK454" i="28"/>
  <c r="BK413" i="28"/>
  <c r="BK334" i="28"/>
  <c r="BK169" i="28"/>
  <c r="J414" i="27"/>
  <c r="BK247" i="27"/>
  <c r="J112" i="27"/>
  <c r="J650" i="26"/>
  <c r="J565" i="26"/>
  <c r="BK508" i="26"/>
  <c r="BK429" i="26"/>
  <c r="BK223" i="26"/>
  <c r="J140" i="26"/>
  <c r="BK168" i="20"/>
  <c r="BK142" i="20"/>
  <c r="J146" i="17"/>
  <c r="BK122" i="16"/>
  <c r="J184" i="15"/>
  <c r="J163" i="15"/>
  <c r="J139" i="15"/>
  <c r="J112" i="14"/>
  <c r="BK208" i="13"/>
  <c r="BK170" i="13"/>
  <c r="J124" i="13"/>
  <c r="BK111" i="37"/>
  <c r="J367" i="36"/>
  <c r="BK197" i="36"/>
  <c r="BK152" i="36"/>
  <c r="BK264" i="35"/>
  <c r="J206" i="35"/>
  <c r="J160" i="35"/>
  <c r="J98" i="35"/>
  <c r="BK141" i="32"/>
  <c r="BK93" i="32"/>
  <c r="BK137" i="31"/>
  <c r="J205" i="30"/>
  <c r="BK158" i="30"/>
  <c r="BK105" i="30"/>
  <c r="BK619" i="29"/>
  <c r="J573" i="29"/>
  <c r="J485" i="29"/>
  <c r="J245" i="29"/>
  <c r="BK424" i="28"/>
  <c r="J268" i="28"/>
  <c r="BK308" i="27"/>
  <c r="BK272" i="27"/>
  <c r="BK151" i="27"/>
  <c r="BK671" i="26"/>
  <c r="J580" i="26"/>
  <c r="BK500" i="26"/>
  <c r="J378" i="26"/>
  <c r="BK237" i="26"/>
  <c r="J131" i="26"/>
  <c r="BK295" i="25"/>
  <c r="J114" i="16"/>
  <c r="J218" i="15"/>
  <c r="BK188" i="15"/>
  <c r="BK151" i="15"/>
  <c r="J108" i="15"/>
  <c r="J116" i="14"/>
  <c r="J231" i="13"/>
  <c r="BK143" i="13"/>
  <c r="J217" i="12"/>
  <c r="J171" i="12"/>
  <c r="J145" i="12"/>
  <c r="BK102" i="12"/>
  <c r="J160" i="11"/>
  <c r="J124" i="11"/>
  <c r="BK100" i="10"/>
  <c r="BK129" i="4"/>
  <c r="BK101" i="37"/>
  <c r="BK220" i="35"/>
  <c r="BK581" i="29"/>
  <c r="J525" i="29"/>
  <c r="J431" i="29"/>
  <c r="BK375" i="29"/>
  <c r="BK278" i="29"/>
  <c r="BK257" i="29"/>
  <c r="J164" i="29"/>
  <c r="BK538" i="28"/>
  <c r="BK489" i="28"/>
  <c r="J413" i="28"/>
  <c r="BK380" i="28"/>
  <c r="J292" i="28"/>
  <c r="BK126" i="28"/>
  <c r="J401" i="27"/>
  <c r="BK182" i="27"/>
  <c r="BK577" i="26"/>
  <c r="BK472" i="26"/>
  <c r="J356" i="26"/>
  <c r="J277" i="26"/>
  <c r="J154" i="26"/>
  <c r="BK290" i="25"/>
  <c r="J227" i="25"/>
  <c r="BK108" i="24"/>
  <c r="J155" i="23"/>
  <c r="J100" i="23"/>
  <c r="J98" i="22"/>
  <c r="BK111" i="20"/>
  <c r="J131" i="17"/>
  <c r="J100" i="17"/>
  <c r="BK97" i="16"/>
  <c r="BK201" i="15"/>
  <c r="J165" i="15"/>
  <c r="BK110" i="15"/>
  <c r="BK231" i="13"/>
  <c r="J186" i="13"/>
  <c r="J145" i="13"/>
  <c r="BK112" i="13"/>
  <c r="BK213" i="12"/>
  <c r="BK176" i="12"/>
  <c r="J143" i="12"/>
  <c r="J123" i="12"/>
  <c r="J207" i="11"/>
  <c r="J178" i="11"/>
  <c r="BK149" i="11"/>
  <c r="J128" i="11"/>
  <c r="BK109" i="11"/>
  <c r="BK112" i="10"/>
  <c r="BK163" i="8"/>
  <c r="BK133" i="8"/>
  <c r="BK100" i="8"/>
  <c r="J100" i="6"/>
  <c r="J135" i="5"/>
  <c r="J249" i="4"/>
  <c r="J143" i="4"/>
  <c r="BK97" i="4"/>
  <c r="J103" i="3"/>
  <c r="AS68" i="1"/>
  <c r="BK170" i="36"/>
  <c r="J88" i="36"/>
  <c r="J240" i="35"/>
  <c r="BK144" i="35"/>
  <c r="BK96" i="33"/>
  <c r="J104" i="32"/>
  <c r="BK113" i="31"/>
  <c r="BK190" i="30"/>
  <c r="J168" i="30"/>
  <c r="J120" i="30"/>
  <c r="BK689" i="29"/>
  <c r="J662" i="29"/>
  <c r="J619" i="29"/>
  <c r="J339" i="27"/>
  <c r="J288" i="27"/>
  <c r="BK233" i="27"/>
  <c r="J116" i="27"/>
  <c r="J589" i="26"/>
  <c r="J480" i="26"/>
  <c r="J436" i="26"/>
  <c r="J374" i="26"/>
  <c r="BK277" i="26"/>
  <c r="J219" i="26"/>
  <c r="BK128" i="26"/>
  <c r="BK264" i="25"/>
  <c r="J183" i="25"/>
  <c r="BK142" i="24"/>
  <c r="BK197" i="23"/>
  <c r="J153" i="23"/>
  <c r="J106" i="22"/>
  <c r="BK96" i="21"/>
  <c r="J136" i="20"/>
  <c r="J117" i="20"/>
  <c r="J96" i="18"/>
  <c r="J125" i="17"/>
  <c r="J104" i="17"/>
  <c r="J93" i="16"/>
  <c r="BK192" i="15"/>
  <c r="BK125" i="15"/>
  <c r="BK120" i="14"/>
  <c r="J227" i="13"/>
  <c r="BK164" i="13"/>
  <c r="J98" i="13"/>
  <c r="J197" i="11"/>
  <c r="BK175" i="11"/>
  <c r="BK146" i="11"/>
  <c r="J111" i="11"/>
  <c r="J116" i="10"/>
  <c r="BK96" i="9"/>
  <c r="BK143" i="8"/>
  <c r="J108" i="8"/>
  <c r="J102" i="6"/>
  <c r="J141" i="5"/>
  <c r="J110" i="5"/>
  <c r="BK228" i="4"/>
  <c r="BK135" i="4"/>
  <c r="J138" i="3"/>
  <c r="J100" i="2"/>
  <c r="BK362" i="36"/>
  <c r="J211" i="36"/>
  <c r="J127" i="36"/>
  <c r="BK121" i="33"/>
  <c r="J93" i="32"/>
  <c r="J105" i="31"/>
  <c r="J177" i="30"/>
  <c r="BK150" i="30"/>
  <c r="J685" i="29"/>
  <c r="J597" i="29"/>
  <c r="BK252" i="25"/>
  <c r="J187" i="25"/>
  <c r="J142" i="24"/>
  <c r="J101" i="24"/>
  <c r="J185" i="23"/>
  <c r="J157" i="23"/>
  <c r="BK106" i="21"/>
  <c r="J132" i="20"/>
  <c r="J110" i="19"/>
  <c r="J92" i="18"/>
  <c r="BK135" i="17"/>
  <c r="BK138" i="16"/>
  <c r="BK159" i="15"/>
  <c r="BK112" i="15"/>
  <c r="J140" i="14"/>
  <c r="BK97" i="14"/>
  <c r="BK200" i="13"/>
  <c r="J139" i="13"/>
  <c r="J101" i="13"/>
  <c r="J163" i="12"/>
  <c r="BK147" i="12"/>
  <c r="BK199" i="11"/>
  <c r="J151" i="8"/>
  <c r="BK127" i="8"/>
  <c r="BK102" i="6"/>
  <c r="BK149" i="5"/>
  <c r="BK106" i="5"/>
  <c r="J240" i="4"/>
  <c r="BK190" i="4"/>
  <c r="J109" i="4"/>
  <c r="BK96" i="2"/>
  <c r="BK285" i="29"/>
  <c r="J207" i="29"/>
  <c r="BK227" i="27"/>
  <c r="BK105" i="27"/>
  <c r="J497" i="26"/>
  <c r="J294" i="26"/>
  <c r="J266" i="25"/>
  <c r="J220" i="25"/>
  <c r="BK135" i="24"/>
  <c r="BK167" i="23"/>
  <c r="BK138" i="23"/>
  <c r="J109" i="23"/>
  <c r="BK146" i="20"/>
  <c r="BK109" i="20"/>
  <c r="BK110" i="19"/>
  <c r="J102" i="17"/>
  <c r="J103" i="16"/>
  <c r="J192" i="15"/>
  <c r="J151" i="15"/>
  <c r="J114" i="15"/>
  <c r="BK138" i="14"/>
  <c r="J235" i="13"/>
  <c r="BK175" i="13"/>
  <c r="BK124" i="13"/>
  <c r="BK215" i="12"/>
  <c r="J181" i="12"/>
  <c r="J147" i="12"/>
  <c r="J133" i="12"/>
  <c r="J203" i="11"/>
  <c r="J145" i="8"/>
  <c r="J127" i="8"/>
  <c r="J98" i="6"/>
  <c r="BK153" i="5"/>
  <c r="J131" i="5"/>
  <c r="J106" i="5"/>
  <c r="BK232" i="4"/>
  <c r="J172" i="4"/>
  <c r="J125" i="4"/>
  <c r="J124" i="3"/>
  <c r="BK512" i="29"/>
  <c r="BK480" i="29"/>
  <c r="BK443" i="29"/>
  <c r="BK337" i="29"/>
  <c r="J263" i="29"/>
  <c r="BK173" i="29"/>
  <c r="BK494" i="28"/>
  <c r="BK460" i="28"/>
  <c r="BK363" i="28"/>
  <c r="J232" i="28"/>
  <c r="BK394" i="27"/>
  <c r="BK339" i="27"/>
  <c r="J199" i="27"/>
  <c r="J699" i="26"/>
  <c r="J504" i="26"/>
  <c r="J441" i="26"/>
  <c r="BK344" i="26"/>
  <c r="BK241" i="26"/>
  <c r="J305" i="25"/>
  <c r="BK151" i="23"/>
  <c r="BK118" i="21"/>
  <c r="BK110" i="17"/>
  <c r="BK212" i="15"/>
  <c r="BK163" i="15"/>
  <c r="BK114" i="15"/>
  <c r="BK118" i="14"/>
  <c r="J210" i="13"/>
  <c r="J152" i="13"/>
  <c r="J201" i="12"/>
  <c r="J176" i="12"/>
  <c r="BK120" i="12"/>
  <c r="BK158" i="11"/>
  <c r="J103" i="11"/>
  <c r="J131" i="8"/>
  <c r="J157" i="5"/>
  <c r="BK274" i="4"/>
  <c r="J149" i="4"/>
  <c r="AS64" i="1"/>
  <c r="BK313" i="36"/>
  <c r="BK200" i="36"/>
  <c r="J95" i="36"/>
  <c r="J216" i="35"/>
  <c r="BK176" i="35"/>
  <c r="BK98" i="35"/>
  <c r="BK119" i="33"/>
  <c r="J137" i="32"/>
  <c r="BK226" i="30"/>
  <c r="J179" i="30"/>
  <c r="J146" i="30"/>
  <c r="BK114" i="30"/>
  <c r="J633" i="29"/>
  <c r="BK570" i="29"/>
  <c r="BK537" i="29"/>
  <c r="BK508" i="29"/>
  <c r="J459" i="29"/>
  <c r="J375" i="29"/>
  <c r="J321" i="29"/>
  <c r="BK237" i="29"/>
  <c r="BK196" i="29"/>
  <c r="BK146" i="29"/>
  <c r="J552" i="28"/>
  <c r="BK499" i="28"/>
  <c r="BK419" i="28"/>
  <c r="J334" i="28"/>
  <c r="BK262" i="28"/>
  <c r="J136" i="28"/>
  <c r="BK370" i="27"/>
  <c r="J318" i="27"/>
  <c r="J186" i="27"/>
  <c r="BK646" i="26"/>
  <c r="BK569" i="26"/>
  <c r="J472" i="26"/>
  <c r="J403" i="26"/>
  <c r="J304" i="26"/>
  <c r="J120" i="26"/>
  <c r="J276" i="25"/>
  <c r="J145" i="25"/>
  <c r="J128" i="24"/>
  <c r="J194" i="23"/>
  <c r="BK159" i="23"/>
  <c r="BK119" i="23"/>
  <c r="BK110" i="21"/>
  <c r="J108" i="37"/>
  <c r="J387" i="36"/>
  <c r="BK354" i="36"/>
  <c r="BK262" i="36"/>
  <c r="BK95" i="36"/>
  <c r="BK227" i="35"/>
  <c r="BK179" i="35"/>
  <c r="J138" i="35"/>
  <c r="BK117" i="33"/>
  <c r="J96" i="33"/>
  <c r="BK97" i="32"/>
  <c r="J214" i="30"/>
  <c r="J201" i="30"/>
  <c r="BK154" i="30"/>
  <c r="BK123" i="30"/>
  <c r="BK670" i="29"/>
  <c r="BK357" i="29"/>
  <c r="BK299" i="29"/>
  <c r="J215" i="29"/>
  <c r="BK149" i="29"/>
  <c r="J489" i="28"/>
  <c r="J435" i="28"/>
  <c r="BK386" i="28"/>
  <c r="J256" i="28"/>
  <c r="J105" i="28"/>
  <c r="BK401" i="27"/>
  <c r="BK223" i="27"/>
  <c r="J105" i="27"/>
  <c r="BK643" i="26"/>
  <c r="J521" i="26"/>
  <c r="BK446" i="26"/>
  <c r="J233" i="26"/>
  <c r="BK108" i="26"/>
  <c r="J98" i="21"/>
  <c r="BK150" i="20"/>
  <c r="J122" i="20"/>
  <c r="BK133" i="17"/>
  <c r="BK108" i="17"/>
  <c r="J99" i="16"/>
  <c r="BK155" i="15"/>
  <c r="BK120" i="15"/>
  <c r="BK122" i="14"/>
  <c r="BK218" i="13"/>
  <c r="J180" i="13"/>
  <c r="J122" i="13"/>
  <c r="J92" i="37"/>
  <c r="J283" i="36"/>
  <c r="BK167" i="36"/>
  <c r="BK88" i="36"/>
  <c r="BK223" i="35"/>
  <c r="J147" i="35"/>
  <c r="BK100" i="34"/>
  <c r="BK94" i="33"/>
  <c r="BK100" i="32"/>
  <c r="J217" i="30"/>
  <c r="BK188" i="30"/>
  <c r="BK137" i="30"/>
  <c r="BK662" i="29"/>
  <c r="J585" i="29"/>
  <c r="J564" i="29"/>
  <c r="J389" i="29"/>
  <c r="BK450" i="28"/>
  <c r="BK418" i="27"/>
  <c r="BK333" i="27"/>
  <c r="J247" i="27"/>
  <c r="J155" i="27"/>
  <c r="BK685" i="26"/>
  <c r="J577" i="26"/>
  <c r="J527" i="26"/>
  <c r="BK382" i="26"/>
  <c r="J223" i="26"/>
  <c r="BK145" i="26"/>
  <c r="BK140" i="16"/>
  <c r="J206" i="15"/>
  <c r="BK178" i="15"/>
  <c r="BK102" i="15"/>
  <c r="J99" i="14"/>
  <c r="J196" i="13"/>
  <c r="J106" i="13"/>
  <c r="BK205" i="12"/>
  <c r="BK114" i="12"/>
  <c r="J209" i="11"/>
  <c r="BK191" i="11"/>
  <c r="J146" i="11"/>
  <c r="J117" i="11"/>
  <c r="BK155" i="8"/>
  <c r="BK249" i="4"/>
  <c r="J293" i="36"/>
  <c r="J119" i="33"/>
  <c r="J561" i="29"/>
  <c r="J537" i="29"/>
  <c r="BK468" i="29"/>
  <c r="BK345" i="29"/>
  <c r="BK305" i="29"/>
  <c r="J223" i="29"/>
  <c r="J137" i="29"/>
  <c r="BK548" i="28"/>
  <c r="BK503" i="28"/>
  <c r="BK440" i="28"/>
  <c r="J298" i="28"/>
  <c r="J193" i="28"/>
  <c r="J116" i="28"/>
  <c r="J411" i="27"/>
  <c r="J367" i="27"/>
  <c r="BK263" i="27"/>
  <c r="BK147" i="27"/>
  <c r="J685" i="26"/>
  <c r="BK589" i="26"/>
  <c r="J523" i="26"/>
  <c r="BK374" i="26"/>
  <c r="BK292" i="26"/>
  <c r="J184" i="26"/>
  <c r="J145" i="26"/>
  <c r="BK284" i="25"/>
  <c r="BK233" i="25"/>
  <c r="J158" i="25"/>
  <c r="J181" i="23"/>
  <c r="BK109" i="23"/>
  <c r="BK122" i="21"/>
  <c r="J96" i="21"/>
  <c r="J94" i="18"/>
  <c r="J123" i="17"/>
  <c r="BK129" i="16"/>
  <c r="BK216" i="15"/>
  <c r="BK169" i="15"/>
  <c r="J118" i="15"/>
  <c r="J120" i="14"/>
  <c r="BK210" i="13"/>
  <c r="J177" i="13"/>
  <c r="BK128" i="13"/>
  <c r="BK197" i="12"/>
  <c r="BK169" i="12"/>
  <c r="BK129" i="12"/>
  <c r="J212" i="11"/>
  <c r="J186" i="11"/>
  <c r="J153" i="11"/>
  <c r="BK136" i="11"/>
  <c r="BK113" i="11"/>
  <c r="BK116" i="10"/>
  <c r="BK165" i="8"/>
  <c r="J137" i="8"/>
  <c r="J106" i="8"/>
  <c r="BK100" i="7"/>
  <c r="J129" i="5"/>
  <c r="J259" i="4"/>
  <c r="J198" i="4"/>
  <c r="J132" i="4"/>
  <c r="BK107" i="3"/>
  <c r="BK387" i="36"/>
  <c r="J348" i="36"/>
  <c r="BK283" i="36"/>
  <c r="J262" i="36"/>
  <c r="J206" i="36"/>
  <c r="J114" i="36"/>
  <c r="J220" i="35"/>
  <c r="J133" i="35"/>
  <c r="J117" i="33"/>
  <c r="J94" i="33"/>
  <c r="J119" i="32"/>
  <c r="J130" i="31"/>
  <c r="BK181" i="30"/>
  <c r="BK162" i="30"/>
  <c r="BK89" i="30"/>
  <c r="J677" i="29"/>
  <c r="J659" i="29"/>
  <c r="J364" i="27"/>
  <c r="BK316" i="27"/>
  <c r="J272" i="27"/>
  <c r="BK186" i="27"/>
  <c r="BK699" i="26"/>
  <c r="J587" i="26"/>
  <c r="J533" i="26"/>
  <c r="J448" i="26"/>
  <c r="BK361" i="26"/>
  <c r="BK233" i="26"/>
  <c r="BK105" i="26"/>
  <c r="BK255" i="25"/>
  <c r="BK217" i="25"/>
  <c r="BK172" i="25"/>
  <c r="J187" i="23"/>
  <c r="J140" i="23"/>
  <c r="BK104" i="22"/>
  <c r="J94" i="21"/>
  <c r="J142" i="20"/>
  <c r="J119" i="20"/>
  <c r="BK99" i="20"/>
  <c r="BK142" i="17"/>
  <c r="J108" i="17"/>
  <c r="J105" i="16"/>
  <c r="J208" i="15"/>
  <c r="BK147" i="15"/>
  <c r="BK144" i="14"/>
  <c r="BK101" i="14"/>
  <c r="BK212" i="13"/>
  <c r="J159" i="13"/>
  <c r="BK127" i="12"/>
  <c r="J205" i="11"/>
  <c r="J170" i="11"/>
  <c r="BK140" i="11"/>
  <c r="BK107" i="11"/>
  <c r="J102" i="10"/>
  <c r="BK151" i="8"/>
  <c r="BK104" i="8"/>
  <c r="J165" i="5"/>
  <c r="BK137" i="5"/>
  <c r="BK117" i="5"/>
  <c r="BK213" i="4"/>
  <c r="BK160" i="4"/>
  <c r="J116" i="4"/>
  <c r="BK111" i="3"/>
  <c r="J118" i="37"/>
  <c r="J200" i="36"/>
  <c r="BK93" i="34"/>
  <c r="J144" i="32"/>
  <c r="BK87" i="32"/>
  <c r="BK217" i="30"/>
  <c r="BK146" i="30"/>
  <c r="J689" i="29"/>
  <c r="BK625" i="29"/>
  <c r="J264" i="25"/>
  <c r="BK213" i="25"/>
  <c r="J122" i="25"/>
  <c r="J121" i="24"/>
  <c r="J197" i="23"/>
  <c r="BK173" i="23"/>
  <c r="J149" i="23"/>
  <c r="BK101" i="22"/>
  <c r="BK156" i="20"/>
  <c r="BK126" i="20"/>
  <c r="BK108" i="19"/>
  <c r="J142" i="17"/>
  <c r="BK125" i="17"/>
  <c r="J127" i="16"/>
  <c r="J210" i="15"/>
  <c r="J127" i="15"/>
  <c r="BK127" i="14"/>
  <c r="BK235" i="13"/>
  <c r="BK206" i="13"/>
  <c r="BK145" i="13"/>
  <c r="BK103" i="13"/>
  <c r="BK190" i="12"/>
  <c r="J141" i="12"/>
  <c r="J175" i="11"/>
  <c r="J163" i="8"/>
  <c r="BK137" i="8"/>
  <c r="BK116" i="8"/>
  <c r="BK100" i="6"/>
  <c r="J117" i="5"/>
  <c r="J295" i="4"/>
  <c r="BK195" i="4"/>
  <c r="BK116" i="4"/>
  <c r="J128" i="3"/>
  <c r="AS60" i="1"/>
  <c r="J240" i="27"/>
  <c r="BK611" i="26"/>
  <c r="J544" i="26"/>
  <c r="BK364" i="26"/>
  <c r="BK288" i="25"/>
  <c r="J233" i="25"/>
  <c r="J110" i="25"/>
  <c r="BK183" i="23"/>
  <c r="BK153" i="23"/>
  <c r="J119" i="23"/>
  <c r="BK160" i="20"/>
  <c r="J130" i="20"/>
  <c r="J103" i="20"/>
  <c r="BK142" i="16"/>
  <c r="BK112" i="16"/>
  <c r="J180" i="15"/>
  <c r="BK149" i="15"/>
  <c r="J92" i="15"/>
  <c r="J118" i="14"/>
  <c r="J208" i="13"/>
  <c r="J157" i="13"/>
  <c r="J223" i="12"/>
  <c r="BK199" i="12"/>
  <c r="J169" i="12"/>
  <c r="BK104" i="12"/>
  <c r="J160" i="8"/>
  <c r="J129" i="8"/>
  <c r="BK106" i="7"/>
  <c r="J151" i="5"/>
  <c r="J127" i="5"/>
  <c r="BK314" i="4"/>
  <c r="BK198" i="4"/>
  <c r="J119" i="4"/>
  <c r="BK138" i="3"/>
  <c r="J521" i="29"/>
  <c r="BK485" i="29"/>
  <c r="BK447" i="29"/>
  <c r="J278" i="29"/>
  <c r="J232" i="29"/>
  <c r="J146" i="29"/>
  <c r="J484" i="28"/>
  <c r="J446" i="28"/>
  <c r="BK346" i="28"/>
  <c r="BK161" i="28"/>
  <c r="J398" i="27"/>
  <c r="BK364" i="27"/>
  <c r="BK312" i="27"/>
  <c r="BK144" i="27"/>
  <c r="BK650" i="26"/>
  <c r="BK462" i="26"/>
  <c r="BK380" i="26"/>
  <c r="BK280" i="26"/>
  <c r="BK219" i="26"/>
  <c r="J95" i="25"/>
  <c r="BK120" i="21"/>
  <c r="J112" i="17"/>
  <c r="BK103" i="16"/>
  <c r="J190" i="15"/>
  <c r="J116" i="15"/>
  <c r="J122" i="14"/>
  <c r="J216" i="13"/>
  <c r="BK180" i="13"/>
  <c r="BK203" i="12"/>
  <c r="BK161" i="12"/>
  <c r="BK123" i="12"/>
  <c r="BK168" i="11"/>
  <c r="BK124" i="11"/>
  <c r="BK114" i="8"/>
  <c r="J145" i="5"/>
  <c r="J290" i="4"/>
  <c r="J177" i="4"/>
  <c r="J111" i="3"/>
  <c r="J343" i="36"/>
  <c r="J191" i="36"/>
  <c r="BK251" i="35"/>
  <c r="BK147" i="35"/>
  <c r="BK102" i="35"/>
  <c r="BK106" i="33"/>
  <c r="BK122" i="32"/>
  <c r="J152" i="31"/>
  <c r="BK183" i="30"/>
  <c r="J144" i="30"/>
  <c r="BK120" i="30"/>
  <c r="BK95" i="30"/>
  <c r="J606" i="29"/>
  <c r="BK567" i="29"/>
  <c r="J529" i="29"/>
  <c r="J493" i="29"/>
  <c r="BK431" i="29"/>
  <c r="J357" i="29"/>
  <c r="BK272" i="29"/>
  <c r="BK229" i="29"/>
  <c r="BK157" i="29"/>
  <c r="BK121" i="29"/>
  <c r="J494" i="28"/>
  <c r="J408" i="28"/>
  <c r="BK329" i="28"/>
  <c r="J286" i="28"/>
  <c r="BK232" i="28"/>
  <c r="BK131" i="28"/>
  <c r="BK437" i="27"/>
  <c r="J312" i="27"/>
  <c r="J197" i="27"/>
  <c r="J693" i="26"/>
  <c r="BK504" i="26"/>
  <c r="BK456" i="26"/>
  <c r="BK316" i="26"/>
  <c r="BK163" i="26"/>
  <c r="J258" i="25"/>
  <c r="BK158" i="25"/>
  <c r="BK138" i="24"/>
  <c r="BK204" i="23"/>
  <c r="BK185" i="23"/>
  <c r="BK147" i="23"/>
  <c r="BK113" i="23"/>
  <c r="J122" i="21"/>
  <c r="BK122" i="37"/>
  <c r="J89" i="37"/>
  <c r="J371" i="36"/>
  <c r="BK194" i="36"/>
  <c r="BK257" i="35"/>
  <c r="BK216" i="35"/>
  <c r="BK160" i="35"/>
  <c r="BK113" i="35"/>
  <c r="BK91" i="34"/>
  <c r="BK144" i="32"/>
  <c r="BK130" i="31"/>
  <c r="BK129" i="31" s="1"/>
  <c r="J129" i="31" s="1"/>
  <c r="J63" i="31" s="1"/>
  <c r="BK211" i="30"/>
  <c r="J183" i="30"/>
  <c r="J160" i="30"/>
  <c r="J129" i="30"/>
  <c r="J92" i="30"/>
  <c r="J407" i="29"/>
  <c r="BK321" i="29"/>
  <c r="BK241" i="29"/>
  <c r="BK188" i="29"/>
  <c r="BK117" i="29"/>
  <c r="BK484" i="28"/>
  <c r="J430" i="28"/>
  <c r="BK351" i="28"/>
  <c r="BK222" i="28"/>
  <c r="BK421" i="27"/>
  <c r="J267" i="27"/>
  <c r="J123" i="27"/>
  <c r="BK636" i="26"/>
  <c r="J515" i="26"/>
  <c r="BK436" i="26"/>
  <c r="BK351" i="26"/>
  <c r="BK193" i="26"/>
  <c r="BK131" i="26"/>
  <c r="J100" i="21"/>
  <c r="BK148" i="20"/>
  <c r="J115" i="20"/>
  <c r="BK137" i="17"/>
  <c r="J106" i="17"/>
  <c r="BK95" i="16"/>
  <c r="BK180" i="15"/>
  <c r="J131" i="15"/>
  <c r="J146" i="14"/>
  <c r="J221" i="13"/>
  <c r="BK194" i="13"/>
  <c r="BK135" i="13"/>
  <c r="BK95" i="37"/>
  <c r="BK329" i="36"/>
  <c r="BK231" i="36"/>
  <c r="J179" i="36"/>
  <c r="BK114" i="36"/>
  <c r="J234" i="35"/>
  <c r="J179" i="35"/>
  <c r="J122" i="35"/>
  <c r="BK104" i="33"/>
  <c r="J115" i="32"/>
  <c r="J167" i="31"/>
  <c r="BK223" i="30"/>
  <c r="J199" i="30"/>
  <c r="J150" i="30"/>
  <c r="J670" i="29"/>
  <c r="J615" i="29"/>
  <c r="J567" i="29"/>
  <c r="J443" i="29"/>
  <c r="BK164" i="29"/>
  <c r="J318" i="28"/>
  <c r="BK360" i="27"/>
  <c r="BK298" i="27"/>
  <c r="BK210" i="27"/>
  <c r="J687" i="26"/>
  <c r="BK608" i="26"/>
  <c r="BK547" i="26"/>
  <c r="J425" i="26"/>
  <c r="J323" i="26"/>
  <c r="BK184" i="26"/>
  <c r="J108" i="26"/>
  <c r="BK133" i="16"/>
  <c r="BK220" i="15"/>
  <c r="J186" i="15"/>
  <c r="J157" i="15"/>
  <c r="BK122" i="15"/>
  <c r="BK136" i="14"/>
  <c r="BK91" i="14"/>
  <c r="BK190" i="13"/>
  <c r="J126" i="13"/>
  <c r="BK207" i="12"/>
  <c r="BK153" i="12"/>
  <c r="BK143" i="12"/>
  <c r="BK197" i="11"/>
  <c r="J173" i="11"/>
  <c r="J134" i="11"/>
  <c r="J112" i="10"/>
  <c r="J98" i="8"/>
  <c r="BK130" i="37"/>
  <c r="BK163" i="36"/>
  <c r="J98" i="31"/>
  <c r="BK545" i="29"/>
  <c r="J472" i="29"/>
  <c r="BK413" i="29"/>
  <c r="J337" i="29"/>
  <c r="BK263" i="29"/>
  <c r="BK211" i="29"/>
  <c r="J95" i="29"/>
  <c r="BK510" i="28"/>
  <c r="J462" i="28"/>
  <c r="J402" i="28"/>
  <c r="J329" i="28"/>
  <c r="J218" i="28"/>
  <c r="J131" i="28"/>
  <c r="BK414" i="27"/>
  <c r="J391" i="27"/>
  <c r="J257" i="27"/>
  <c r="J95" i="27"/>
  <c r="BK601" i="26"/>
  <c r="BK558" i="26"/>
  <c r="J488" i="26"/>
  <c r="J371" i="26"/>
  <c r="J263" i="26"/>
  <c r="BK148" i="26"/>
  <c r="J314" i="25"/>
  <c r="J255" i="25"/>
  <c r="J162" i="25"/>
  <c r="J183" i="23"/>
  <c r="BK127" i="23"/>
  <c r="BK106" i="22"/>
  <c r="BK104" i="21"/>
  <c r="J99" i="20"/>
  <c r="J115" i="17"/>
  <c r="BK105" i="16"/>
  <c r="BK206" i="15"/>
  <c r="BK157" i="15"/>
  <c r="J131" i="14"/>
  <c r="BK198" i="13"/>
  <c r="BK167" i="13"/>
  <c r="J130" i="13"/>
  <c r="J193" i="12"/>
  <c r="J166" i="12"/>
  <c r="BK137" i="12"/>
  <c r="J102" i="12"/>
  <c r="J193" i="11"/>
  <c r="BK163" i="11"/>
  <c r="J132" i="11"/>
  <c r="J107" i="11"/>
  <c r="J100" i="10"/>
  <c r="J141" i="8"/>
  <c r="BK98" i="8"/>
  <c r="BK94" i="6"/>
  <c r="J114" i="5"/>
  <c r="J160" i="4"/>
  <c r="BK125" i="4"/>
  <c r="J133" i="3"/>
  <c r="BK91" i="3"/>
  <c r="BK383" i="36"/>
  <c r="J333" i="36"/>
  <c r="BK255" i="36"/>
  <c r="J167" i="36"/>
  <c r="J257" i="35"/>
  <c r="J237" i="35"/>
  <c r="J151" i="35"/>
  <c r="J121" i="33"/>
  <c r="BK151" i="32"/>
  <c r="J97" i="32"/>
  <c r="J223" i="30"/>
  <c r="BK197" i="30"/>
  <c r="BK152" i="30"/>
  <c r="J105" i="30"/>
  <c r="BK677" i="29"/>
  <c r="J647" i="29"/>
  <c r="J301" i="27"/>
  <c r="BK278" i="27"/>
  <c r="J216" i="27"/>
  <c r="BK687" i="26"/>
  <c r="J569" i="26"/>
  <c r="J485" i="26"/>
  <c r="J416" i="26"/>
  <c r="BK321" i="26"/>
  <c r="J265" i="26"/>
  <c r="J163" i="26"/>
  <c r="BK299" i="25"/>
  <c r="BK241" i="25"/>
  <c r="BK199" i="25"/>
  <c r="BK154" i="24"/>
  <c r="J104" i="24"/>
  <c r="BK169" i="23"/>
  <c r="J107" i="23"/>
  <c r="BK108" i="21"/>
  <c r="BK166" i="20"/>
  <c r="J126" i="20"/>
  <c r="J105" i="20"/>
  <c r="J148" i="17"/>
  <c r="J117" i="17"/>
  <c r="BK127" i="16"/>
  <c r="J176" i="15"/>
  <c r="BK108" i="15"/>
  <c r="BK95" i="14"/>
  <c r="BK204" i="13"/>
  <c r="J137" i="13"/>
  <c r="BK106" i="12"/>
  <c r="BK189" i="11"/>
  <c r="BK173" i="11"/>
  <c r="BK156" i="11"/>
  <c r="BK130" i="11"/>
  <c r="BK98" i="11"/>
  <c r="J165" i="8"/>
  <c r="BK123" i="8"/>
  <c r="BK98" i="7"/>
  <c r="BK147" i="5"/>
  <c r="BK127" i="5"/>
  <c r="J98" i="5"/>
  <c r="J169" i="4"/>
  <c r="BK139" i="4"/>
  <c r="BK133" i="3"/>
  <c r="J96" i="2"/>
  <c r="J247" i="36"/>
  <c r="J213" i="35"/>
  <c r="J141" i="32"/>
  <c r="J162" i="31"/>
  <c r="BK201" i="30"/>
  <c r="J148" i="30"/>
  <c r="BK656" i="29"/>
  <c r="BK280" i="25"/>
  <c r="J247" i="25"/>
  <c r="J172" i="25"/>
  <c r="J135" i="24"/>
  <c r="J207" i="23"/>
  <c r="BK177" i="23"/>
  <c r="BK161" i="23"/>
  <c r="J111" i="23"/>
  <c r="BK158" i="20"/>
  <c r="BK130" i="20"/>
  <c r="J109" i="20"/>
  <c r="BK148" i="17"/>
  <c r="J119" i="17"/>
  <c r="J108" i="16"/>
  <c r="BK199" i="15"/>
  <c r="J133" i="15"/>
  <c r="BK92" i="15"/>
  <c r="J110" i="14"/>
  <c r="BK229" i="13"/>
  <c r="J149" i="13"/>
  <c r="BK114" i="13"/>
  <c r="J205" i="12"/>
  <c r="J155" i="12"/>
  <c r="BK131" i="12"/>
  <c r="J149" i="8"/>
  <c r="J125" i="8"/>
  <c r="BK106" i="8"/>
  <c r="J96" i="6"/>
  <c r="J143" i="5"/>
  <c r="J310" i="4"/>
  <c r="BK201" i="4"/>
  <c r="J135" i="4"/>
  <c r="J107" i="3"/>
  <c r="J361" i="29"/>
  <c r="J257" i="29"/>
  <c r="BK152" i="29"/>
  <c r="J159" i="27"/>
  <c r="J601" i="26"/>
  <c r="BK385" i="26"/>
  <c r="J271" i="25"/>
  <c r="BK227" i="25"/>
  <c r="J151" i="24"/>
  <c r="BK187" i="23"/>
  <c r="BK155" i="23"/>
  <c r="BK129" i="23"/>
  <c r="J98" i="23"/>
  <c r="J154" i="20"/>
  <c r="J106" i="19"/>
  <c r="J122" i="16"/>
  <c r="J178" i="15"/>
  <c r="J147" i="15"/>
  <c r="BK100" i="15"/>
  <c r="BK114" i="14"/>
  <c r="BK216" i="13"/>
  <c r="J155" i="13"/>
  <c r="BK110" i="13"/>
  <c r="BK188" i="12"/>
  <c r="BK157" i="12"/>
  <c r="BK118" i="12"/>
  <c r="BK98" i="10"/>
  <c r="BK131" i="8"/>
  <c r="BK108" i="7"/>
  <c r="BK165" i="5"/>
  <c r="J139" i="5"/>
  <c r="BK110" i="5"/>
  <c r="BK290" i="4"/>
  <c r="J182" i="4"/>
  <c r="BK149" i="4"/>
  <c r="BK103" i="4"/>
  <c r="J516" i="29"/>
  <c r="J489" i="29"/>
  <c r="BK437" i="29"/>
  <c r="BK309" i="29"/>
  <c r="BK266" i="29"/>
  <c r="J199" i="29"/>
  <c r="J109" i="29"/>
  <c r="BK430" i="28"/>
  <c r="BK268" i="28"/>
  <c r="BK116" i="28"/>
  <c r="BK378" i="27"/>
  <c r="J323" i="27"/>
  <c r="J147" i="27"/>
  <c r="BK667" i="26"/>
  <c r="J562" i="26"/>
  <c r="BK409" i="26"/>
  <c r="BK304" i="26"/>
  <c r="BK120" i="26"/>
  <c r="J200" i="23"/>
  <c r="J144" i="20"/>
  <c r="BK120" i="16"/>
  <c r="BK208" i="15"/>
  <c r="J135" i="15"/>
  <c r="J138" i="14"/>
  <c r="J214" i="13"/>
  <c r="J118" i="13"/>
  <c r="J188" i="12"/>
  <c r="BK110" i="12"/>
  <c r="J144" i="11"/>
  <c r="J92" i="9"/>
  <c r="J102" i="8"/>
  <c r="BK295" i="4"/>
  <c r="J99" i="3"/>
  <c r="J102" i="27"/>
  <c r="BK584" i="26"/>
  <c r="J508" i="26"/>
  <c r="J385" i="26"/>
  <c r="BK342" i="26"/>
  <c r="BK229" i="26"/>
  <c r="BK308" i="25"/>
  <c r="J278" i="25"/>
  <c r="J209" i="25"/>
  <c r="BK122" i="25"/>
  <c r="BK145" i="23"/>
  <c r="J103" i="23"/>
  <c r="BK112" i="21"/>
  <c r="BK101" i="19"/>
  <c r="J129" i="17"/>
  <c r="J138" i="16"/>
  <c r="J220" i="15"/>
  <c r="BK143" i="15"/>
  <c r="BK223" i="13"/>
  <c r="BK157" i="13"/>
  <c r="J132" i="13"/>
  <c r="BK108" i="13"/>
  <c r="BK181" i="12"/>
  <c r="J139" i="12"/>
  <c r="BK100" i="12"/>
  <c r="J183" i="11"/>
  <c r="BK144" i="11"/>
  <c r="BK134" i="11"/>
  <c r="J119" i="11"/>
  <c r="J114" i="10"/>
  <c r="J155" i="8"/>
  <c r="BK121" i="8"/>
  <c r="J108" i="7"/>
  <c r="BK145" i="5"/>
  <c r="J108" i="5"/>
  <c r="BK209" i="4"/>
  <c r="BK109" i="4"/>
  <c r="BK99" i="3"/>
  <c r="BK379" i="36"/>
  <c r="BK343" i="36"/>
  <c r="BK277" i="36"/>
  <c r="BK239" i="36"/>
  <c r="J152" i="36"/>
  <c r="BK234" i="35"/>
  <c r="BK156" i="35"/>
  <c r="J109" i="33"/>
  <c r="J134" i="32"/>
  <c r="BK158" i="31"/>
  <c r="BK195" i="30"/>
  <c r="J132" i="30"/>
  <c r="BK685" i="29"/>
  <c r="J667" i="29"/>
  <c r="BK633" i="29"/>
  <c r="BK323" i="27"/>
  <c r="J249" i="27"/>
  <c r="BK95" i="27"/>
  <c r="J547" i="26"/>
  <c r="J456" i="26"/>
  <c r="BK390" i="26"/>
  <c r="BK187" i="26"/>
  <c r="J280" i="25"/>
  <c r="BK235" i="25"/>
  <c r="BK187" i="25"/>
  <c r="BK133" i="25"/>
  <c r="J114" i="24"/>
  <c r="BK165" i="23"/>
  <c r="BK100" i="23"/>
  <c r="J104" i="21"/>
  <c r="BK164" i="20"/>
  <c r="J128" i="20"/>
  <c r="J113" i="20"/>
  <c r="J139" i="17"/>
  <c r="BK115" i="17"/>
  <c r="BK214" i="15"/>
  <c r="BK153" i="15"/>
  <c r="J112" i="15"/>
  <c r="J108" i="14"/>
  <c r="BK225" i="13"/>
  <c r="BK155" i="13"/>
  <c r="J120" i="12"/>
  <c r="BK195" i="11"/>
  <c r="BK181" i="11"/>
  <c r="J149" i="11"/>
  <c r="BK115" i="11"/>
  <c r="BK105" i="10"/>
  <c r="BK157" i="8"/>
  <c r="BK119" i="8"/>
  <c r="BK98" i="6"/>
  <c r="J133" i="5"/>
  <c r="J100" i="5"/>
  <c r="J201" i="4"/>
  <c r="BK132" i="4"/>
  <c r="BK120" i="3"/>
  <c r="BK348" i="36"/>
  <c r="BK206" i="36"/>
  <c r="J91" i="34"/>
  <c r="BK115" i="32"/>
  <c r="BK220" i="30"/>
  <c r="J154" i="30"/>
  <c r="J95" i="30"/>
  <c r="J653" i="29"/>
  <c r="BK278" i="25"/>
  <c r="BK239" i="25"/>
  <c r="J179" i="25"/>
  <c r="BK95" i="25"/>
  <c r="BK202" i="23"/>
  <c r="BK175" i="23"/>
  <c r="J131" i="23"/>
  <c r="J108" i="21"/>
  <c r="J138" i="20"/>
  <c r="BK122" i="20"/>
  <c r="J98" i="18"/>
  <c r="BK123" i="17"/>
  <c r="BK124" i="16"/>
  <c r="J174" i="15"/>
  <c r="J100" i="15"/>
  <c r="J125" i="14"/>
  <c r="J218" i="13"/>
  <c r="BK122" i="13"/>
  <c r="BK211" i="12"/>
  <c r="J159" i="12"/>
  <c r="J129" i="12"/>
  <c r="BK102" i="10"/>
  <c r="BK129" i="8"/>
  <c r="BK102" i="8"/>
  <c r="BK92" i="6"/>
  <c r="BK123" i="5"/>
  <c r="BK98" i="5"/>
  <c r="J223" i="4"/>
  <c r="BK169" i="4"/>
  <c r="J100" i="4"/>
  <c r="BK90" i="2"/>
  <c r="BK223" i="29"/>
  <c r="BK95" i="29"/>
  <c r="BK140" i="27"/>
  <c r="BK562" i="26"/>
  <c r="J251" i="26"/>
  <c r="J235" i="25"/>
  <c r="J98" i="24"/>
  <c r="J159" i="23"/>
  <c r="J145" i="23"/>
  <c r="J113" i="23"/>
  <c r="J150" i="20"/>
  <c r="BK119" i="20"/>
  <c r="BK105" i="20"/>
  <c r="BK104" i="19"/>
  <c r="J140" i="16"/>
  <c r="BK114" i="16"/>
  <c r="J216" i="15"/>
  <c r="J155" i="15"/>
  <c r="J102" i="15"/>
  <c r="BK125" i="14"/>
  <c r="BK233" i="13"/>
  <c r="BK172" i="13"/>
  <c r="J135" i="13"/>
  <c r="BK209" i="12"/>
  <c r="J183" i="12"/>
  <c r="BK149" i="12"/>
  <c r="J131" i="12"/>
  <c r="BK97" i="12"/>
  <c r="BK92" i="9"/>
  <c r="J135" i="8"/>
  <c r="J110" i="7"/>
  <c r="BK167" i="5"/>
  <c r="J149" i="5"/>
  <c r="J123" i="5"/>
  <c r="BK310" i="4"/>
  <c r="BK204" i="4"/>
  <c r="J146" i="4"/>
  <c r="BK100" i="4"/>
  <c r="BK116" i="3"/>
  <c r="BK493" i="29"/>
  <c r="BK463" i="29"/>
  <c r="J371" i="29"/>
  <c r="J299" i="29"/>
  <c r="BK207" i="29"/>
  <c r="J521" i="28"/>
  <c r="J467" i="28"/>
  <c r="BK358" i="28"/>
  <c r="BK148" i="28"/>
  <c r="J94" i="28"/>
  <c r="J370" i="27"/>
  <c r="BK240" i="27"/>
  <c r="J98" i="27"/>
  <c r="J604" i="26"/>
  <c r="BK494" i="26"/>
  <c r="BK396" i="26"/>
  <c r="BK263" i="26"/>
  <c r="BK311" i="25"/>
  <c r="J179" i="23"/>
  <c r="BK98" i="18"/>
  <c r="BK100" i="17"/>
  <c r="J197" i="15"/>
  <c r="J145" i="15"/>
  <c r="J96" i="15"/>
  <c r="BK93" i="14"/>
  <c r="BK186" i="13"/>
  <c r="J221" i="12"/>
  <c r="J127" i="12"/>
  <c r="BK205" i="11"/>
  <c r="J98" i="11"/>
  <c r="J104" i="8"/>
  <c r="J147" i="5"/>
  <c r="BK299" i="4"/>
  <c r="BK166" i="4"/>
  <c r="BK100" i="2"/>
  <c r="J273" i="36"/>
  <c r="J188" i="36"/>
  <c r="J260" i="35"/>
  <c r="BK188" i="35"/>
  <c r="BK107" i="35"/>
  <c r="J124" i="33"/>
  <c r="J151" i="32"/>
  <c r="BK104" i="32"/>
  <c r="J209" i="30"/>
  <c r="J186" i="30"/>
  <c r="BK164" i="30"/>
  <c r="BK126" i="30"/>
  <c r="BK92" i="30"/>
  <c r="J577" i="29"/>
  <c r="J545" i="29"/>
  <c r="BK521" i="29"/>
  <c r="BK472" i="29"/>
  <c r="BK361" i="29"/>
  <c r="BK295" i="29"/>
  <c r="J202" i="29"/>
  <c r="J173" i="29"/>
  <c r="J114" i="29"/>
  <c r="J533" i="28"/>
  <c r="J346" i="28"/>
  <c r="J281" i="28"/>
  <c r="J161" i="28"/>
  <c r="BK439" i="27"/>
  <c r="J333" i="27"/>
  <c r="J204" i="27"/>
  <c r="BK98" i="27"/>
  <c r="BK587" i="26"/>
  <c r="J490" i="26"/>
  <c r="BK451" i="26"/>
  <c r="J342" i="26"/>
  <c r="J173" i="26"/>
  <c r="J295" i="25"/>
  <c r="BK205" i="25"/>
  <c r="J148" i="24"/>
  <c r="BK207" i="23"/>
  <c r="J191" i="23"/>
  <c r="J151" i="23"/>
  <c r="BK116" i="23"/>
  <c r="BK108" i="22"/>
  <c r="J115" i="37"/>
  <c r="J379" i="36"/>
  <c r="BK333" i="36"/>
  <c r="J215" i="36"/>
  <c r="BK255" i="35"/>
  <c r="BK206" i="35"/>
  <c r="BK151" i="35"/>
  <c r="J102" i="35"/>
  <c r="BK111" i="33"/>
  <c r="BK119" i="32"/>
  <c r="J92" i="31"/>
  <c r="BK186" i="30"/>
  <c r="BK170" i="30"/>
  <c r="BK117" i="30"/>
  <c r="BK667" i="29"/>
  <c r="J313" i="29"/>
  <c r="J229" i="29"/>
  <c r="J160" i="29"/>
  <c r="BK101" i="29"/>
  <c r="BK472" i="28"/>
  <c r="J419" i="28"/>
  <c r="BK252" i="28"/>
  <c r="J437" i="27"/>
  <c r="J394" i="27"/>
  <c r="BK204" i="27"/>
  <c r="J682" i="26"/>
  <c r="BK544" i="26"/>
  <c r="BK448" i="26"/>
  <c r="J364" i="26"/>
  <c r="BK265" i="26"/>
  <c r="J148" i="26"/>
  <c r="BK314" i="25"/>
  <c r="J156" i="20"/>
  <c r="J111" i="20"/>
  <c r="J101" i="19"/>
  <c r="J110" i="17"/>
  <c r="J110" i="16"/>
  <c r="J182" i="15"/>
  <c r="BK145" i="15"/>
  <c r="BK94" i="15"/>
  <c r="J97" i="14"/>
  <c r="J202" i="13"/>
  <c r="BK141" i="13"/>
  <c r="J114" i="13"/>
  <c r="J375" i="36"/>
  <c r="J323" i="36"/>
  <c r="BK188" i="36"/>
  <c r="BK100" i="36"/>
  <c r="BK213" i="35"/>
  <c r="BK164" i="35"/>
  <c r="BK124" i="33"/>
  <c r="BK100" i="33"/>
  <c r="J109" i="32"/>
  <c r="BK152" i="31"/>
  <c r="BK207" i="30"/>
  <c r="J166" i="30"/>
  <c r="J123" i="30"/>
  <c r="BK643" i="29"/>
  <c r="BK577" i="29"/>
  <c r="BK498" i="29"/>
  <c r="J345" i="29"/>
  <c r="J324" i="28"/>
  <c r="BK367" i="27"/>
  <c r="J316" i="27"/>
  <c r="J278" i="27"/>
  <c r="BK192" i="27"/>
  <c r="BK695" i="26"/>
  <c r="J643" i="26"/>
  <c r="BK533" i="26"/>
  <c r="J429" i="26"/>
  <c r="BK371" i="26"/>
  <c r="J229" i="26"/>
  <c r="J170" i="26"/>
  <c r="BK101" i="26"/>
  <c r="BK118" i="16"/>
  <c r="BK93" i="16"/>
  <c r="BK197" i="15"/>
  <c r="BK167" i="15"/>
  <c r="BK133" i="15"/>
  <c r="BK98" i="15"/>
  <c r="BK110" i="14"/>
  <c r="J212" i="13"/>
  <c r="BK188" i="13"/>
  <c r="BK98" i="13"/>
  <c r="BK178" i="12"/>
  <c r="J116" i="12"/>
  <c r="J97" i="12"/>
  <c r="BK193" i="11"/>
  <c r="BK151" i="11"/>
  <c r="BK128" i="11"/>
  <c r="BK110" i="10"/>
  <c r="J110" i="8"/>
  <c r="BK259" i="4"/>
  <c r="BK390" i="36"/>
  <c r="J110" i="35"/>
  <c r="BK589" i="29"/>
  <c r="BK529" i="29"/>
  <c r="J447" i="29"/>
  <c r="BK399" i="29"/>
  <c r="BK313" i="29"/>
  <c r="BK260" i="29"/>
  <c r="BK192" i="29"/>
  <c r="BK544" i="28"/>
  <c r="J499" i="28"/>
  <c r="BK435" i="28"/>
  <c r="J386" i="28"/>
  <c r="J169" i="28"/>
  <c r="J439" i="27"/>
  <c r="J384" i="27"/>
  <c r="BK89" i="2" l="1"/>
  <c r="BK88" i="2" s="1"/>
  <c r="J88" i="2" s="1"/>
  <c r="J64" i="2" s="1"/>
  <c r="BK90" i="3"/>
  <c r="J90" i="3"/>
  <c r="J65" i="3" s="1"/>
  <c r="R89" i="4"/>
  <c r="T217" i="4"/>
  <c r="BK97" i="5"/>
  <c r="R97" i="5"/>
  <c r="T164" i="5"/>
  <c r="R97" i="7"/>
  <c r="R96" i="7"/>
  <c r="T118" i="8"/>
  <c r="R91" i="9"/>
  <c r="R97" i="10"/>
  <c r="R96" i="10" s="1"/>
  <c r="T107" i="10"/>
  <c r="T123" i="11"/>
  <c r="T165" i="11"/>
  <c r="T172" i="11"/>
  <c r="T99" i="12"/>
  <c r="P168" i="12"/>
  <c r="BK196" i="12"/>
  <c r="J196" i="12" s="1"/>
  <c r="J73" i="12" s="1"/>
  <c r="P100" i="13"/>
  <c r="T166" i="13"/>
  <c r="P185" i="13"/>
  <c r="R133" i="14"/>
  <c r="P91" i="15"/>
  <c r="R171" i="15"/>
  <c r="R196" i="15"/>
  <c r="P107" i="16"/>
  <c r="R135" i="16"/>
  <c r="T114" i="17"/>
  <c r="T145" i="17"/>
  <c r="T144" i="17" s="1"/>
  <c r="T98" i="20"/>
  <c r="P144" i="23"/>
  <c r="R147" i="24"/>
  <c r="P94" i="25"/>
  <c r="R182" i="25"/>
  <c r="T208" i="25"/>
  <c r="P97" i="26"/>
  <c r="P279" i="26"/>
  <c r="BK445" i="26"/>
  <c r="J445" i="26" s="1"/>
  <c r="J65" i="26" s="1"/>
  <c r="T455" i="26"/>
  <c r="T507" i="26"/>
  <c r="R573" i="26"/>
  <c r="T586" i="26"/>
  <c r="BK692" i="26"/>
  <c r="T94" i="27"/>
  <c r="BK203" i="27"/>
  <c r="J203" i="27" s="1"/>
  <c r="J63" i="27" s="1"/>
  <c r="P271" i="27"/>
  <c r="P307" i="27"/>
  <c r="T383" i="27"/>
  <c r="T382" i="27" s="1"/>
  <c r="BK93" i="28"/>
  <c r="J93" i="28" s="1"/>
  <c r="J61" i="28" s="1"/>
  <c r="BK261" i="28"/>
  <c r="J261" i="28" s="1"/>
  <c r="J63" i="28" s="1"/>
  <c r="BK311" i="28"/>
  <c r="J311" i="28" s="1"/>
  <c r="J64" i="28"/>
  <c r="R374" i="28"/>
  <c r="BK509" i="28"/>
  <c r="J509" i="28"/>
  <c r="J68" i="28" s="1"/>
  <c r="P547" i="28"/>
  <c r="P546" i="28"/>
  <c r="P89" i="2"/>
  <c r="P88" i="2"/>
  <c r="P87" i="2" s="1"/>
  <c r="AU56" i="1" s="1"/>
  <c r="P90" i="3"/>
  <c r="P89" i="3" s="1"/>
  <c r="P88" i="3" s="1"/>
  <c r="AU57" i="1" s="1"/>
  <c r="P89" i="4"/>
  <c r="P217" i="4"/>
  <c r="P97" i="5"/>
  <c r="T97" i="5"/>
  <c r="P164" i="5"/>
  <c r="R91" i="6"/>
  <c r="T97" i="7"/>
  <c r="T96" i="7"/>
  <c r="BK105" i="7"/>
  <c r="J105" i="7"/>
  <c r="J71" i="7" s="1"/>
  <c r="P118" i="8"/>
  <c r="T162" i="8"/>
  <c r="P123" i="11"/>
  <c r="BK165" i="11"/>
  <c r="J165" i="11"/>
  <c r="J68" i="11" s="1"/>
  <c r="R172" i="11"/>
  <c r="R180" i="11"/>
  <c r="BK188" i="11"/>
  <c r="J188" i="11"/>
  <c r="J73" i="11" s="1"/>
  <c r="BK99" i="12"/>
  <c r="J99" i="12"/>
  <c r="J65" i="12" s="1"/>
  <c r="P99" i="12"/>
  <c r="R168" i="12"/>
  <c r="BK180" i="12"/>
  <c r="J180" i="12"/>
  <c r="J70" i="12" s="1"/>
  <c r="P196" i="12"/>
  <c r="R105" i="13"/>
  <c r="R161" i="13"/>
  <c r="BK185" i="13"/>
  <c r="J185" i="13" s="1"/>
  <c r="J73" i="13" s="1"/>
  <c r="T220" i="13"/>
  <c r="BK90" i="14"/>
  <c r="J90" i="14" s="1"/>
  <c r="J64" i="14" s="1"/>
  <c r="P107" i="14"/>
  <c r="R124" i="14"/>
  <c r="P124" i="15"/>
  <c r="BK196" i="15"/>
  <c r="J196" i="15"/>
  <c r="J67" i="15" s="1"/>
  <c r="P196" i="15"/>
  <c r="BK90" i="16"/>
  <c r="J90" i="16" s="1"/>
  <c r="J64" i="16" s="1"/>
  <c r="T90" i="16"/>
  <c r="P126" i="16"/>
  <c r="R91" i="18"/>
  <c r="R103" i="19"/>
  <c r="R95" i="19" s="1"/>
  <c r="R121" i="20"/>
  <c r="P153" i="20"/>
  <c r="P152" i="20"/>
  <c r="R115" i="21"/>
  <c r="R114" i="21" s="1"/>
  <c r="R93" i="21" s="1"/>
  <c r="BK103" i="22"/>
  <c r="J103" i="22" s="1"/>
  <c r="J71" i="22" s="1"/>
  <c r="R95" i="23"/>
  <c r="P118" i="23"/>
  <c r="R124" i="23"/>
  <c r="R123" i="23" s="1"/>
  <c r="BK144" i="23"/>
  <c r="J144" i="23" s="1"/>
  <c r="J69" i="23" s="1"/>
  <c r="P199" i="23"/>
  <c r="P147" i="24"/>
  <c r="P216" i="25"/>
  <c r="R97" i="26"/>
  <c r="P218" i="26"/>
  <c r="BK402" i="26"/>
  <c r="J402" i="26" s="1"/>
  <c r="J64" i="26" s="1"/>
  <c r="P455" i="26"/>
  <c r="R484" i="26"/>
  <c r="R592" i="26"/>
  <c r="R591" i="26" s="1"/>
  <c r="R692" i="26"/>
  <c r="R691" i="26"/>
  <c r="P94" i="27"/>
  <c r="R203" i="27"/>
  <c r="P297" i="27"/>
  <c r="R297" i="27"/>
  <c r="P377" i="27"/>
  <c r="T377" i="27"/>
  <c r="T374" i="28"/>
  <c r="BK547" i="28"/>
  <c r="J547" i="28" s="1"/>
  <c r="J71" i="28" s="1"/>
  <c r="T89" i="2"/>
  <c r="T88" i="2" s="1"/>
  <c r="T87" i="2"/>
  <c r="T89" i="4"/>
  <c r="R217" i="4"/>
  <c r="R116" i="5"/>
  <c r="T91" i="6"/>
  <c r="BK97" i="7"/>
  <c r="J97" i="7"/>
  <c r="J69" i="7" s="1"/>
  <c r="R105" i="7"/>
  <c r="R97" i="8"/>
  <c r="BK162" i="8"/>
  <c r="J162" i="8"/>
  <c r="J71" i="8" s="1"/>
  <c r="P97" i="10"/>
  <c r="P96" i="10"/>
  <c r="R107" i="10"/>
  <c r="BK123" i="11"/>
  <c r="J123" i="11" s="1"/>
  <c r="J66" i="11" s="1"/>
  <c r="R165" i="11"/>
  <c r="BK180" i="11"/>
  <c r="J180" i="11" s="1"/>
  <c r="J71" i="11" s="1"/>
  <c r="R99" i="12"/>
  <c r="R180" i="12"/>
  <c r="T196" i="12"/>
  <c r="T105" i="13"/>
  <c r="BK154" i="13"/>
  <c r="J154" i="13" s="1"/>
  <c r="J68" i="13" s="1"/>
  <c r="P161" i="13"/>
  <c r="R166" i="13"/>
  <c r="P174" i="13"/>
  <c r="P179" i="13"/>
  <c r="P220" i="13"/>
  <c r="BK107" i="14"/>
  <c r="J107" i="14" s="1"/>
  <c r="J65" i="14" s="1"/>
  <c r="BK133" i="14"/>
  <c r="J133" i="14" s="1"/>
  <c r="J67" i="14" s="1"/>
  <c r="T124" i="15"/>
  <c r="T205" i="15"/>
  <c r="P90" i="16"/>
  <c r="P89" i="16" s="1"/>
  <c r="AU74" i="1" s="1"/>
  <c r="BK126" i="16"/>
  <c r="J126" i="16" s="1"/>
  <c r="J66" i="16" s="1"/>
  <c r="P135" i="16"/>
  <c r="P99" i="17"/>
  <c r="P114" i="17"/>
  <c r="P145" i="17"/>
  <c r="P144" i="17" s="1"/>
  <c r="T91" i="18"/>
  <c r="P121" i="20"/>
  <c r="T103" i="22"/>
  <c r="T95" i="22" s="1"/>
  <c r="T95" i="23"/>
  <c r="P124" i="23"/>
  <c r="P123" i="23" s="1"/>
  <c r="R144" i="23"/>
  <c r="T91" i="24"/>
  <c r="P277" i="29"/>
  <c r="R277" i="29"/>
  <c r="T277" i="29"/>
  <c r="BK484" i="29"/>
  <c r="J484" i="29"/>
  <c r="J68" i="29" s="1"/>
  <c r="T688" i="29"/>
  <c r="T687" i="29"/>
  <c r="T88" i="30"/>
  <c r="P143" i="30"/>
  <c r="P185" i="30"/>
  <c r="BK213" i="30"/>
  <c r="J213" i="30"/>
  <c r="J67" i="30" s="1"/>
  <c r="R87" i="31"/>
  <c r="T145" i="31"/>
  <c r="T86" i="32"/>
  <c r="R133" i="32"/>
  <c r="R91" i="33"/>
  <c r="P123" i="33"/>
  <c r="P90" i="34"/>
  <c r="R99" i="34"/>
  <c r="P175" i="35"/>
  <c r="BK357" i="36"/>
  <c r="R89" i="2"/>
  <c r="R88" i="2"/>
  <c r="R87" i="2" s="1"/>
  <c r="T90" i="3"/>
  <c r="T89" i="3"/>
  <c r="T88" i="3" s="1"/>
  <c r="BK142" i="4"/>
  <c r="J142" i="4"/>
  <c r="J63" i="4" s="1"/>
  <c r="T142" i="4"/>
  <c r="T116" i="5"/>
  <c r="BK91" i="6"/>
  <c r="J91" i="6"/>
  <c r="P97" i="7"/>
  <c r="P96" i="7"/>
  <c r="BK118" i="8"/>
  <c r="J118" i="8" s="1"/>
  <c r="J70" i="8"/>
  <c r="R162" i="8"/>
  <c r="BK91" i="9"/>
  <c r="J91" i="9"/>
  <c r="T97" i="10"/>
  <c r="T96" i="10"/>
  <c r="T95" i="10"/>
  <c r="BK100" i="11"/>
  <c r="J100" i="11"/>
  <c r="J65" i="11" s="1"/>
  <c r="T100" i="11"/>
  <c r="BK172" i="11"/>
  <c r="J172" i="11" s="1"/>
  <c r="J69" i="11" s="1"/>
  <c r="P180" i="11"/>
  <c r="P188" i="11"/>
  <c r="T122" i="12"/>
  <c r="P175" i="12"/>
  <c r="T180" i="12"/>
  <c r="T187" i="12"/>
  <c r="BK100" i="13"/>
  <c r="J100" i="13"/>
  <c r="J65" i="13"/>
  <c r="R100" i="13"/>
  <c r="BK161" i="13"/>
  <c r="J161" i="13" s="1"/>
  <c r="J69" i="13" s="1"/>
  <c r="BK166" i="13"/>
  <c r="J166" i="13" s="1"/>
  <c r="J70" i="13" s="1"/>
  <c r="BK179" i="13"/>
  <c r="J179" i="13" s="1"/>
  <c r="J72" i="13"/>
  <c r="R185" i="13"/>
  <c r="R90" i="14"/>
  <c r="BK124" i="14"/>
  <c r="J124" i="14" s="1"/>
  <c r="J66" i="14" s="1"/>
  <c r="T124" i="14"/>
  <c r="R91" i="15"/>
  <c r="T171" i="15"/>
  <c r="T90" i="15" s="1"/>
  <c r="T196" i="15"/>
  <c r="T107" i="16"/>
  <c r="T126" i="16"/>
  <c r="R99" i="17"/>
  <c r="T99" i="17"/>
  <c r="T98" i="17"/>
  <c r="T97" i="17" s="1"/>
  <c r="R145" i="17"/>
  <c r="R144" i="17" s="1"/>
  <c r="BK91" i="18"/>
  <c r="J91" i="18"/>
  <c r="T103" i="19"/>
  <c r="T95" i="19"/>
  <c r="P98" i="20"/>
  <c r="P97" i="20" s="1"/>
  <c r="P96" i="20"/>
  <c r="AU81" i="1" s="1"/>
  <c r="T121" i="20"/>
  <c r="T153" i="20"/>
  <c r="T152" i="20" s="1"/>
  <c r="P115" i="21"/>
  <c r="P114" i="21"/>
  <c r="P93" i="21" s="1"/>
  <c r="AU82" i="1"/>
  <c r="R103" i="22"/>
  <c r="R95" i="22" s="1"/>
  <c r="BK95" i="23"/>
  <c r="J95" i="23" s="1"/>
  <c r="J61" i="23" s="1"/>
  <c r="BK118" i="23"/>
  <c r="J118" i="23" s="1"/>
  <c r="J63" i="23" s="1"/>
  <c r="BK124" i="23"/>
  <c r="J124" i="23" s="1"/>
  <c r="J65" i="23" s="1"/>
  <c r="T144" i="23"/>
  <c r="BK199" i="23"/>
  <c r="J199" i="23"/>
  <c r="J72" i="23" s="1"/>
  <c r="R91" i="24"/>
  <c r="R90" i="24" s="1"/>
  <c r="R89" i="24" s="1"/>
  <c r="T147" i="24"/>
  <c r="BK216" i="25"/>
  <c r="J216" i="25" s="1"/>
  <c r="J69" i="25" s="1"/>
  <c r="BK97" i="26"/>
  <c r="J97" i="26"/>
  <c r="J61" i="26" s="1"/>
  <c r="R279" i="26"/>
  <c r="P445" i="26"/>
  <c r="T445" i="26"/>
  <c r="P484" i="26"/>
  <c r="T592" i="26"/>
  <c r="T591" i="26" s="1"/>
  <c r="R94" i="29"/>
  <c r="P206" i="29"/>
  <c r="BK236" i="29"/>
  <c r="J236" i="29"/>
  <c r="J63" i="29" s="1"/>
  <c r="P288" i="29"/>
  <c r="R484" i="29"/>
  <c r="P673" i="29"/>
  <c r="BK104" i="30"/>
  <c r="J104" i="30" s="1"/>
  <c r="J61" i="30" s="1"/>
  <c r="R143" i="30"/>
  <c r="R176" i="30"/>
  <c r="P194" i="30"/>
  <c r="R213" i="30"/>
  <c r="T87" i="31"/>
  <c r="T86" i="31"/>
  <c r="T85" i="31" s="1"/>
  <c r="BK145" i="31"/>
  <c r="J145" i="31"/>
  <c r="J64" i="31" s="1"/>
  <c r="BK86" i="32"/>
  <c r="J86" i="32"/>
  <c r="J61" i="32" s="1"/>
  <c r="BK118" i="32"/>
  <c r="J118" i="32" s="1"/>
  <c r="J62" i="32" s="1"/>
  <c r="BK108" i="33"/>
  <c r="J108" i="33" s="1"/>
  <c r="J66" i="33" s="1"/>
  <c r="R123" i="33"/>
  <c r="BK90" i="35"/>
  <c r="J90" i="35"/>
  <c r="J61" i="35" s="1"/>
  <c r="R254" i="35"/>
  <c r="BK87" i="36"/>
  <c r="J87" i="36" s="1"/>
  <c r="J61" i="36" s="1"/>
  <c r="R90" i="3"/>
  <c r="R89" i="3" s="1"/>
  <c r="R88" i="3"/>
  <c r="BK89" i="4"/>
  <c r="J89" i="4" s="1"/>
  <c r="J61" i="4" s="1"/>
  <c r="P142" i="4"/>
  <c r="R142" i="4"/>
  <c r="P116" i="5"/>
  <c r="BK164" i="5"/>
  <c r="J164" i="5"/>
  <c r="J71" i="5" s="1"/>
  <c r="P91" i="6"/>
  <c r="AU62" i="1"/>
  <c r="T105" i="7"/>
  <c r="R118" i="8"/>
  <c r="P91" i="9"/>
  <c r="AU66" i="1" s="1"/>
  <c r="BK97" i="10"/>
  <c r="J97" i="10" s="1"/>
  <c r="J69" i="10" s="1"/>
  <c r="BK107" i="10"/>
  <c r="J107" i="10" s="1"/>
  <c r="J71" i="10" s="1"/>
  <c r="P100" i="11"/>
  <c r="R100" i="11"/>
  <c r="P172" i="11"/>
  <c r="T180" i="11"/>
  <c r="T188" i="11"/>
  <c r="BK122" i="12"/>
  <c r="J122" i="12" s="1"/>
  <c r="J66" i="12" s="1"/>
  <c r="BK175" i="12"/>
  <c r="J175" i="12" s="1"/>
  <c r="J69" i="12" s="1"/>
  <c r="P180" i="12"/>
  <c r="P187" i="12"/>
  <c r="T100" i="13"/>
  <c r="R154" i="13"/>
  <c r="P166" i="13"/>
  <c r="R174" i="13"/>
  <c r="R179" i="13"/>
  <c r="BK220" i="13"/>
  <c r="J220" i="13" s="1"/>
  <c r="J74" i="13" s="1"/>
  <c r="P90" i="14"/>
  <c r="T107" i="14"/>
  <c r="P124" i="14"/>
  <c r="BK91" i="15"/>
  <c r="J91" i="15" s="1"/>
  <c r="J64" i="15"/>
  <c r="R124" i="15"/>
  <c r="R205" i="15"/>
  <c r="R107" i="16"/>
  <c r="T135" i="16"/>
  <c r="BK114" i="17"/>
  <c r="J114" i="17"/>
  <c r="J70" i="17" s="1"/>
  <c r="BK145" i="17"/>
  <c r="J145" i="17" s="1"/>
  <c r="J72" i="17" s="1"/>
  <c r="P91" i="18"/>
  <c r="AU78" i="1" s="1"/>
  <c r="BK103" i="19"/>
  <c r="J103" i="19"/>
  <c r="J71" i="19" s="1"/>
  <c r="R98" i="20"/>
  <c r="R97" i="20" s="1"/>
  <c r="BK153" i="20"/>
  <c r="J153" i="20"/>
  <c r="J72" i="20" s="1"/>
  <c r="T115" i="21"/>
  <c r="T114" i="21"/>
  <c r="T93" i="21" s="1"/>
  <c r="P103" i="22"/>
  <c r="P95" i="22" s="1"/>
  <c r="AU83" i="1" s="1"/>
  <c r="T118" i="23"/>
  <c r="T124" i="23"/>
  <c r="T123" i="23"/>
  <c r="P137" i="23"/>
  <c r="P136" i="23" s="1"/>
  <c r="T137" i="23"/>
  <c r="T136" i="23" s="1"/>
  <c r="R199" i="23"/>
  <c r="P91" i="24"/>
  <c r="P90" i="24" s="1"/>
  <c r="P89" i="24" s="1"/>
  <c r="AU86" i="1" s="1"/>
  <c r="R94" i="25"/>
  <c r="BK182" i="25"/>
  <c r="J182" i="25" s="1"/>
  <c r="J67" i="25" s="1"/>
  <c r="T182" i="25"/>
  <c r="R208" i="25"/>
  <c r="T279" i="26"/>
  <c r="BK455" i="26"/>
  <c r="J455" i="26" s="1"/>
  <c r="J66" i="26"/>
  <c r="T484" i="26"/>
  <c r="P592" i="26"/>
  <c r="P591" i="26"/>
  <c r="BK94" i="27"/>
  <c r="J94" i="27"/>
  <c r="J61" i="27"/>
  <c r="P139" i="27"/>
  <c r="P203" i="27"/>
  <c r="T271" i="27"/>
  <c r="BK307" i="27"/>
  <c r="J307" i="27"/>
  <c r="J67" i="27" s="1"/>
  <c r="BK377" i="27"/>
  <c r="J377" i="27"/>
  <c r="J68" i="27" s="1"/>
  <c r="BK383" i="27"/>
  <c r="BK382" i="27" s="1"/>
  <c r="J382" i="27" s="1"/>
  <c r="J69" i="27" s="1"/>
  <c r="R93" i="28"/>
  <c r="P251" i="28"/>
  <c r="T251" i="28"/>
  <c r="T261" i="28"/>
  <c r="T311" i="28"/>
  <c r="T92" i="28" s="1"/>
  <c r="T91" i="28" s="1"/>
  <c r="P357" i="28"/>
  <c r="R357" i="28"/>
  <c r="T509" i="28"/>
  <c r="R104" i="30"/>
  <c r="T176" i="30"/>
  <c r="P213" i="30"/>
  <c r="BK87" i="31"/>
  <c r="BK133" i="32"/>
  <c r="J133" i="32" s="1"/>
  <c r="J64" i="32" s="1"/>
  <c r="R108" i="33"/>
  <c r="BK90" i="34"/>
  <c r="J90" i="34"/>
  <c r="J65" i="34"/>
  <c r="T99" i="34"/>
  <c r="BK175" i="35"/>
  <c r="J175" i="35" s="1"/>
  <c r="J65" i="35" s="1"/>
  <c r="T254" i="35"/>
  <c r="T87" i="36"/>
  <c r="T86" i="36" s="1"/>
  <c r="P357" i="36"/>
  <c r="P356" i="36" s="1"/>
  <c r="R88" i="37"/>
  <c r="P107" i="37"/>
  <c r="BK217" i="4"/>
  <c r="J217" i="4"/>
  <c r="J64" i="4" s="1"/>
  <c r="BK116" i="5"/>
  <c r="J116" i="5"/>
  <c r="J70" i="5" s="1"/>
  <c r="R164" i="5"/>
  <c r="P105" i="7"/>
  <c r="BK97" i="8"/>
  <c r="J97" i="8"/>
  <c r="J69" i="8" s="1"/>
  <c r="P97" i="8"/>
  <c r="P96" i="8"/>
  <c r="P95" i="8" s="1"/>
  <c r="AU65" i="1" s="1"/>
  <c r="T97" i="8"/>
  <c r="T96" i="8"/>
  <c r="T95" i="8"/>
  <c r="P162" i="8"/>
  <c r="T91" i="9"/>
  <c r="P107" i="10"/>
  <c r="R123" i="11"/>
  <c r="P165" i="11"/>
  <c r="R188" i="11"/>
  <c r="P122" i="12"/>
  <c r="T168" i="12"/>
  <c r="T175" i="12"/>
  <c r="BK187" i="12"/>
  <c r="J187" i="12"/>
  <c r="J71" i="12"/>
  <c r="R187" i="12"/>
  <c r="P105" i="13"/>
  <c r="P154" i="13"/>
  <c r="T161" i="13"/>
  <c r="T174" i="13"/>
  <c r="T179" i="13"/>
  <c r="R220" i="13"/>
  <c r="T90" i="14"/>
  <c r="T89" i="14"/>
  <c r="T133" i="14"/>
  <c r="BK124" i="15"/>
  <c r="J124" i="15"/>
  <c r="J65" i="15" s="1"/>
  <c r="P171" i="15"/>
  <c r="P205" i="15"/>
  <c r="R90" i="16"/>
  <c r="R126" i="16"/>
  <c r="R216" i="25"/>
  <c r="T97" i="26"/>
  <c r="R218" i="26"/>
  <c r="R402" i="26"/>
  <c r="BK507" i="26"/>
  <c r="J507" i="26" s="1"/>
  <c r="J68" i="26" s="1"/>
  <c r="BK592" i="26"/>
  <c r="BK591" i="26" s="1"/>
  <c r="J591" i="26" s="1"/>
  <c r="J71" i="26" s="1"/>
  <c r="R139" i="27"/>
  <c r="R271" i="27"/>
  <c r="BK297" i="27"/>
  <c r="J297" i="27" s="1"/>
  <c r="J66" i="27" s="1"/>
  <c r="T297" i="27"/>
  <c r="R377" i="27"/>
  <c r="R311" i="28"/>
  <c r="BK357" i="28"/>
  <c r="J357" i="28" s="1"/>
  <c r="J65" i="28" s="1"/>
  <c r="T357" i="28"/>
  <c r="P94" i="29"/>
  <c r="T206" i="29"/>
  <c r="T236" i="29"/>
  <c r="BK288" i="29"/>
  <c r="J288" i="29" s="1"/>
  <c r="J65" i="29" s="1"/>
  <c r="T484" i="29"/>
  <c r="T673" i="29"/>
  <c r="BK688" i="29"/>
  <c r="J688" i="29" s="1"/>
  <c r="J72" i="29" s="1"/>
  <c r="BK88" i="30"/>
  <c r="J88" i="30" s="1"/>
  <c r="J60" i="30" s="1"/>
  <c r="P104" i="30"/>
  <c r="T143" i="30"/>
  <c r="BK185" i="30"/>
  <c r="J185" i="30" s="1"/>
  <c r="J65" i="30" s="1"/>
  <c r="R185" i="30"/>
  <c r="T213" i="30"/>
  <c r="P87" i="31"/>
  <c r="P121" i="31"/>
  <c r="R86" i="32"/>
  <c r="P118" i="32"/>
  <c r="BK91" i="33"/>
  <c r="BK90" i="33"/>
  <c r="T108" i="33"/>
  <c r="BK99" i="34"/>
  <c r="J99" i="34" s="1"/>
  <c r="J66" i="34" s="1"/>
  <c r="R90" i="35"/>
  <c r="R175" i="35"/>
  <c r="BK254" i="35"/>
  <c r="J254" i="35"/>
  <c r="J67" i="35"/>
  <c r="R87" i="36"/>
  <c r="R86" i="36" s="1"/>
  <c r="T357" i="36"/>
  <c r="T356" i="36" s="1"/>
  <c r="T88" i="37"/>
  <c r="BK114" i="37"/>
  <c r="J114" i="37"/>
  <c r="J63" i="37"/>
  <c r="T114" i="37"/>
  <c r="R122" i="12"/>
  <c r="BK168" i="12"/>
  <c r="J168" i="12" s="1"/>
  <c r="J68" i="12"/>
  <c r="R175" i="12"/>
  <c r="R196" i="12"/>
  <c r="BK105" i="13"/>
  <c r="J105" i="13" s="1"/>
  <c r="J66" i="13" s="1"/>
  <c r="T154" i="13"/>
  <c r="BK174" i="13"/>
  <c r="J174" i="13"/>
  <c r="J71" i="13" s="1"/>
  <c r="T185" i="13"/>
  <c r="R107" i="14"/>
  <c r="P133" i="14"/>
  <c r="T91" i="15"/>
  <c r="BK171" i="15"/>
  <c r="J171" i="15"/>
  <c r="J66" i="15" s="1"/>
  <c r="BK205" i="15"/>
  <c r="J205" i="15"/>
  <c r="J68" i="15" s="1"/>
  <c r="BK107" i="16"/>
  <c r="J107" i="16"/>
  <c r="J65" i="16" s="1"/>
  <c r="BK135" i="16"/>
  <c r="J135" i="16" s="1"/>
  <c r="J67" i="16" s="1"/>
  <c r="BK99" i="17"/>
  <c r="J99" i="17" s="1"/>
  <c r="J69" i="17" s="1"/>
  <c r="R114" i="17"/>
  <c r="P103" i="19"/>
  <c r="P95" i="19"/>
  <c r="AU79" i="1" s="1"/>
  <c r="BK98" i="20"/>
  <c r="J98" i="20"/>
  <c r="J69" i="20" s="1"/>
  <c r="BK121" i="20"/>
  <c r="J121" i="20"/>
  <c r="J70" i="20" s="1"/>
  <c r="R153" i="20"/>
  <c r="R152" i="20" s="1"/>
  <c r="T94" i="25"/>
  <c r="P182" i="25"/>
  <c r="BK208" i="25"/>
  <c r="J208" i="25" s="1"/>
  <c r="J68" i="25" s="1"/>
  <c r="P208" i="25"/>
  <c r="BK279" i="26"/>
  <c r="J279" i="26" s="1"/>
  <c r="J63" i="26" s="1"/>
  <c r="P402" i="26"/>
  <c r="R445" i="26"/>
  <c r="BK484" i="26"/>
  <c r="J484" i="26"/>
  <c r="J67" i="26" s="1"/>
  <c r="R507" i="26"/>
  <c r="P573" i="26"/>
  <c r="BK586" i="26"/>
  <c r="J586" i="26"/>
  <c r="J70" i="26" s="1"/>
  <c r="R586" i="26"/>
  <c r="T692" i="26"/>
  <c r="T691" i="26" s="1"/>
  <c r="BK139" i="27"/>
  <c r="J139" i="27" s="1"/>
  <c r="J62" i="27" s="1"/>
  <c r="T203" i="27"/>
  <c r="T307" i="27"/>
  <c r="R383" i="27"/>
  <c r="R382" i="27" s="1"/>
  <c r="T93" i="28"/>
  <c r="P261" i="28"/>
  <c r="P311" i="28"/>
  <c r="P92" i="28" s="1"/>
  <c r="P91" i="28" s="1"/>
  <c r="AU90" i="1" s="1"/>
  <c r="P374" i="28"/>
  <c r="P509" i="28"/>
  <c r="T547" i="28"/>
  <c r="T546" i="28"/>
  <c r="T94" i="29"/>
  <c r="R236" i="29"/>
  <c r="BK277" i="29"/>
  <c r="J277" i="29"/>
  <c r="J64" i="29" s="1"/>
  <c r="T288" i="29"/>
  <c r="BK467" i="29"/>
  <c r="J467" i="29"/>
  <c r="J67" i="29"/>
  <c r="P467" i="29"/>
  <c r="R467" i="29"/>
  <c r="T467" i="29"/>
  <c r="BK673" i="29"/>
  <c r="J673" i="29" s="1"/>
  <c r="J69" i="29" s="1"/>
  <c r="P688" i="29"/>
  <c r="P687" i="29"/>
  <c r="R88" i="30"/>
  <c r="BK143" i="30"/>
  <c r="P176" i="30"/>
  <c r="BK194" i="30"/>
  <c r="J194" i="30" s="1"/>
  <c r="J66" i="30" s="1"/>
  <c r="T194" i="30"/>
  <c r="R145" i="31"/>
  <c r="T118" i="32"/>
  <c r="T133" i="32"/>
  <c r="P91" i="33"/>
  <c r="P108" i="33"/>
  <c r="T123" i="33"/>
  <c r="T90" i="34"/>
  <c r="T89" i="34"/>
  <c r="T88" i="34"/>
  <c r="P90" i="35"/>
  <c r="P89" i="35"/>
  <c r="P88" i="35"/>
  <c r="AU98" i="1" s="1"/>
  <c r="T175" i="35"/>
  <c r="P254" i="35"/>
  <c r="P87" i="36"/>
  <c r="P86" i="36"/>
  <c r="P85" i="36" s="1"/>
  <c r="AU99" i="1" s="1"/>
  <c r="R357" i="36"/>
  <c r="R356" i="36" s="1"/>
  <c r="BK88" i="37"/>
  <c r="J88" i="37" s="1"/>
  <c r="J61" i="37" s="1"/>
  <c r="BK107" i="37"/>
  <c r="J107" i="37" s="1"/>
  <c r="J62" i="37" s="1"/>
  <c r="R107" i="37"/>
  <c r="R114" i="37"/>
  <c r="BK115" i="21"/>
  <c r="J115" i="21" s="1"/>
  <c r="J69" i="21" s="1"/>
  <c r="P95" i="23"/>
  <c r="R118" i="23"/>
  <c r="BK137" i="23"/>
  <c r="J137" i="23" s="1"/>
  <c r="J68" i="23" s="1"/>
  <c r="R137" i="23"/>
  <c r="R136" i="23" s="1"/>
  <c r="T199" i="23"/>
  <c r="BK91" i="24"/>
  <c r="J91" i="24" s="1"/>
  <c r="J65" i="24" s="1"/>
  <c r="BK147" i="24"/>
  <c r="J147" i="24"/>
  <c r="J66" i="24"/>
  <c r="BK94" i="25"/>
  <c r="T216" i="25"/>
  <c r="BK218" i="26"/>
  <c r="J218" i="26" s="1"/>
  <c r="J62" i="26" s="1"/>
  <c r="T218" i="26"/>
  <c r="T402" i="26"/>
  <c r="R455" i="26"/>
  <c r="P507" i="26"/>
  <c r="BK573" i="26"/>
  <c r="J573" i="26"/>
  <c r="J69" i="26" s="1"/>
  <c r="T573" i="26"/>
  <c r="P586" i="26"/>
  <c r="P692" i="26"/>
  <c r="P691" i="26"/>
  <c r="R94" i="27"/>
  <c r="T139" i="27"/>
  <c r="BK271" i="27"/>
  <c r="J271" i="27" s="1"/>
  <c r="J64" i="27" s="1"/>
  <c r="R307" i="27"/>
  <c r="P383" i="27"/>
  <c r="P382" i="27"/>
  <c r="P93" i="28"/>
  <c r="BK251" i="28"/>
  <c r="J251" i="28" s="1"/>
  <c r="J62" i="28" s="1"/>
  <c r="R251" i="28"/>
  <c r="R261" i="28"/>
  <c r="BK374" i="28"/>
  <c r="J374" i="28"/>
  <c r="J67" i="28" s="1"/>
  <c r="R509" i="28"/>
  <c r="R547" i="28"/>
  <c r="R546" i="28"/>
  <c r="BK94" i="29"/>
  <c r="J94" i="29" s="1"/>
  <c r="J61" i="29" s="1"/>
  <c r="BK206" i="29"/>
  <c r="J206" i="29" s="1"/>
  <c r="J62" i="29" s="1"/>
  <c r="R206" i="29"/>
  <c r="P236" i="29"/>
  <c r="R288" i="29"/>
  <c r="P484" i="29"/>
  <c r="R673" i="29"/>
  <c r="R688" i="29"/>
  <c r="R687" i="29" s="1"/>
  <c r="P88" i="30"/>
  <c r="T104" i="30"/>
  <c r="BK176" i="30"/>
  <c r="J176" i="30"/>
  <c r="J64" i="30" s="1"/>
  <c r="T185" i="30"/>
  <c r="R194" i="30"/>
  <c r="P145" i="31"/>
  <c r="P86" i="32"/>
  <c r="P85" i="32" s="1"/>
  <c r="P84" i="32" s="1"/>
  <c r="AU94" i="1" s="1"/>
  <c r="R118" i="32"/>
  <c r="P133" i="32"/>
  <c r="T91" i="33"/>
  <c r="T90" i="33" s="1"/>
  <c r="T89" i="33" s="1"/>
  <c r="BK123" i="33"/>
  <c r="J123" i="33"/>
  <c r="J67" i="33"/>
  <c r="R90" i="34"/>
  <c r="R89" i="34"/>
  <c r="R88" i="34"/>
  <c r="P99" i="34"/>
  <c r="T90" i="35"/>
  <c r="T89" i="35" s="1"/>
  <c r="T88" i="35" s="1"/>
  <c r="P88" i="37"/>
  <c r="P87" i="37" s="1"/>
  <c r="P86" i="37" s="1"/>
  <c r="AU100" i="1" s="1"/>
  <c r="T107" i="37"/>
  <c r="P114" i="37"/>
  <c r="E75" i="2"/>
  <c r="BE120" i="3"/>
  <c r="J52" i="4"/>
  <c r="J84" i="4"/>
  <c r="BE90" i="4"/>
  <c r="BE94" i="4"/>
  <c r="BE125" i="4"/>
  <c r="BE156" i="4"/>
  <c r="BE186" i="4"/>
  <c r="BE232" i="4"/>
  <c r="F63" i="5"/>
  <c r="BE100" i="5"/>
  <c r="BE104" i="5"/>
  <c r="BE117" i="5"/>
  <c r="BE119" i="5"/>
  <c r="BE135" i="5"/>
  <c r="BE162" i="5"/>
  <c r="F88" i="6"/>
  <c r="BE108" i="7"/>
  <c r="E81" i="8"/>
  <c r="BE110" i="8"/>
  <c r="BE125" i="8"/>
  <c r="BE149" i="8"/>
  <c r="BE151" i="8"/>
  <c r="BE155" i="8"/>
  <c r="BE165" i="8"/>
  <c r="J60" i="10"/>
  <c r="BE98" i="10"/>
  <c r="J90" i="11"/>
  <c r="BE107" i="11"/>
  <c r="BE109" i="11"/>
  <c r="BE130" i="11"/>
  <c r="BE140" i="11"/>
  <c r="BE142" i="11"/>
  <c r="BE146" i="11"/>
  <c r="BE156" i="11"/>
  <c r="BE166" i="11"/>
  <c r="BE193" i="11"/>
  <c r="BE199" i="11"/>
  <c r="E83" i="12"/>
  <c r="F92" i="12"/>
  <c r="BE97" i="12"/>
  <c r="BE100" i="12"/>
  <c r="BE102" i="12"/>
  <c r="BE143" i="12"/>
  <c r="BE147" i="12"/>
  <c r="BE153" i="12"/>
  <c r="BE163" i="12"/>
  <c r="BE169" i="12"/>
  <c r="BE171" i="12"/>
  <c r="BE176" i="12"/>
  <c r="BE181" i="12"/>
  <c r="BE211" i="12"/>
  <c r="BE219" i="12"/>
  <c r="J93" i="13"/>
  <c r="BE114" i="13"/>
  <c r="BE126" i="13"/>
  <c r="BE137" i="13"/>
  <c r="BE141" i="13"/>
  <c r="BE155" i="13"/>
  <c r="BE172" i="13"/>
  <c r="BE175" i="13"/>
  <c r="BE177" i="13"/>
  <c r="BE97" i="14"/>
  <c r="BE103" i="14"/>
  <c r="BE110" i="14"/>
  <c r="E50" i="15"/>
  <c r="J84" i="15"/>
  <c r="BE106" i="15"/>
  <c r="BE147" i="15"/>
  <c r="BE151" i="15"/>
  <c r="BE157" i="15"/>
  <c r="E50" i="16"/>
  <c r="J59" i="16"/>
  <c r="F86" i="16"/>
  <c r="BE123" i="17"/>
  <c r="BE139" i="17"/>
  <c r="F63" i="18"/>
  <c r="E81" i="19"/>
  <c r="BE101" i="19"/>
  <c r="BE106" i="19"/>
  <c r="J60" i="20"/>
  <c r="BE107" i="20"/>
  <c r="BE132" i="20"/>
  <c r="BE148" i="20"/>
  <c r="BE94" i="21"/>
  <c r="BE98" i="21"/>
  <c r="BE102" i="21"/>
  <c r="F92" i="22"/>
  <c r="BE142" i="23"/>
  <c r="BK206" i="23"/>
  <c r="J206" i="23" s="1"/>
  <c r="J73" i="23" s="1"/>
  <c r="J56" i="24"/>
  <c r="BE114" i="24"/>
  <c r="BE98" i="25"/>
  <c r="BE199" i="25"/>
  <c r="BE223" i="25"/>
  <c r="BE252" i="25"/>
  <c r="BE290" i="25"/>
  <c r="BE295" i="25"/>
  <c r="BE314" i="25"/>
  <c r="BK178" i="25"/>
  <c r="J178" i="25"/>
  <c r="J66" i="25" s="1"/>
  <c r="BE108" i="26"/>
  <c r="BE131" i="26"/>
  <c r="BE163" i="26"/>
  <c r="BE166" i="26"/>
  <c r="BE277" i="26"/>
  <c r="BE351" i="26"/>
  <c r="BE371" i="26"/>
  <c r="BE374" i="26"/>
  <c r="BE378" i="26"/>
  <c r="BE446" i="26"/>
  <c r="BE448" i="26"/>
  <c r="BE451" i="26"/>
  <c r="BE456" i="26"/>
  <c r="BE460" i="26"/>
  <c r="BE480" i="26"/>
  <c r="BE490" i="26"/>
  <c r="BE547" i="26"/>
  <c r="BE550" i="26"/>
  <c r="BE554" i="26"/>
  <c r="BE608" i="26"/>
  <c r="BE611" i="26"/>
  <c r="BE646" i="26"/>
  <c r="BE693" i="26"/>
  <c r="J52" i="27"/>
  <c r="BE102" i="27"/>
  <c r="BE105" i="27"/>
  <c r="BE140" i="27"/>
  <c r="BE151" i="27"/>
  <c r="BE199" i="27"/>
  <c r="BE227" i="27"/>
  <c r="BE233" i="27"/>
  <c r="BE254" i="27"/>
  <c r="BE257" i="27"/>
  <c r="BE263" i="27"/>
  <c r="BE308" i="27"/>
  <c r="BE316" i="27"/>
  <c r="BE321" i="27"/>
  <c r="BE348" i="27"/>
  <c r="BE354" i="27"/>
  <c r="J55" i="28"/>
  <c r="BE121" i="28"/>
  <c r="BE131" i="28"/>
  <c r="BE136" i="28"/>
  <c r="BE169" i="28"/>
  <c r="BE222" i="28"/>
  <c r="BE240" i="28"/>
  <c r="BE256" i="28"/>
  <c r="BE274" i="28"/>
  <c r="BE298" i="28"/>
  <c r="BE329" i="28"/>
  <c r="BE391" i="28"/>
  <c r="BE413" i="28"/>
  <c r="BE435" i="28"/>
  <c r="BE462" i="28"/>
  <c r="BE499" i="28"/>
  <c r="BK543" i="28"/>
  <c r="J543" i="28"/>
  <c r="J69" i="28"/>
  <c r="J55" i="29"/>
  <c r="BE117" i="29"/>
  <c r="BE129" i="29"/>
  <c r="BE164" i="29"/>
  <c r="BE188" i="29"/>
  <c r="BE196" i="29"/>
  <c r="BE202" i="29"/>
  <c r="BE211" i="29"/>
  <c r="BE245" i="29"/>
  <c r="BE282" i="29"/>
  <c r="BE285" i="29"/>
  <c r="BE305" i="29"/>
  <c r="BE361" i="29"/>
  <c r="BE375" i="29"/>
  <c r="BE389" i="29"/>
  <c r="BE413" i="29"/>
  <c r="BE423" i="29"/>
  <c r="BE431" i="29"/>
  <c r="BE443" i="29"/>
  <c r="BE447" i="29"/>
  <c r="BE459" i="29"/>
  <c r="BE468" i="29"/>
  <c r="BE508" i="29"/>
  <c r="BE525" i="29"/>
  <c r="J81" i="2"/>
  <c r="BE100" i="2"/>
  <c r="F85" i="3"/>
  <c r="BE99" i="3"/>
  <c r="BE103" i="3"/>
  <c r="BE128" i="3"/>
  <c r="F84" i="4"/>
  <c r="BE109" i="4"/>
  <c r="BE116" i="4"/>
  <c r="BE135" i="4"/>
  <c r="BE160" i="4"/>
  <c r="BE169" i="4"/>
  <c r="BE201" i="4"/>
  <c r="BE236" i="4"/>
  <c r="BE249" i="4"/>
  <c r="BE299" i="4"/>
  <c r="BK138" i="4"/>
  <c r="J138" i="4"/>
  <c r="J62" i="4"/>
  <c r="BE102" i="5"/>
  <c r="BE106" i="5"/>
  <c r="BE114" i="5"/>
  <c r="BE129" i="5"/>
  <c r="BE133" i="5"/>
  <c r="BE143" i="5"/>
  <c r="BE157" i="5"/>
  <c r="J60" i="6"/>
  <c r="E77" i="6"/>
  <c r="BE94" i="6"/>
  <c r="BE102" i="6"/>
  <c r="J60" i="7"/>
  <c r="BE121" i="8"/>
  <c r="BE139" i="8"/>
  <c r="J60" i="9"/>
  <c r="BE94" i="9"/>
  <c r="E81" i="10"/>
  <c r="BE197" i="11"/>
  <c r="J56" i="12"/>
  <c r="BE114" i="12"/>
  <c r="BE127" i="12"/>
  <c r="BE129" i="12"/>
  <c r="BE151" i="12"/>
  <c r="BE157" i="12"/>
  <c r="BE166" i="12"/>
  <c r="BE178" i="12"/>
  <c r="BE188" i="12"/>
  <c r="BE203" i="12"/>
  <c r="BE205" i="12"/>
  <c r="BE221" i="12"/>
  <c r="BK165" i="12"/>
  <c r="J165" i="12"/>
  <c r="J67" i="12" s="1"/>
  <c r="J56" i="13"/>
  <c r="E84" i="13"/>
  <c r="BE101" i="13"/>
  <c r="BE116" i="13"/>
  <c r="BE139" i="13"/>
  <c r="BE170" i="13"/>
  <c r="BE229" i="13"/>
  <c r="BE231" i="13"/>
  <c r="J86" i="14"/>
  <c r="BE105" i="14"/>
  <c r="BE112" i="14"/>
  <c r="BE136" i="14"/>
  <c r="F59" i="15"/>
  <c r="BE94" i="15"/>
  <c r="BE96" i="15"/>
  <c r="BE98" i="15"/>
  <c r="BE125" i="15"/>
  <c r="BE127" i="15"/>
  <c r="BE129" i="15"/>
  <c r="BE184" i="15"/>
  <c r="BE186" i="15"/>
  <c r="BE197" i="15"/>
  <c r="BE199" i="15"/>
  <c r="BE208" i="15"/>
  <c r="J83" i="16"/>
  <c r="BE105" i="16"/>
  <c r="BE133" i="16"/>
  <c r="BE96" i="18"/>
  <c r="BE98" i="18"/>
  <c r="BK100" i="19"/>
  <c r="J100" i="19"/>
  <c r="J70" i="19" s="1"/>
  <c r="F63" i="20"/>
  <c r="BE103" i="20"/>
  <c r="BE111" i="20"/>
  <c r="BE115" i="20"/>
  <c r="BE128" i="20"/>
  <c r="BE136" i="20"/>
  <c r="BE140" i="20"/>
  <c r="BE142" i="20"/>
  <c r="BE164" i="20"/>
  <c r="BE166" i="20"/>
  <c r="E52" i="21"/>
  <c r="J87" i="21"/>
  <c r="BE96" i="21"/>
  <c r="BE110" i="21"/>
  <c r="J60" i="22"/>
  <c r="BE101" i="22"/>
  <c r="BE104" i="22"/>
  <c r="BE106" i="22"/>
  <c r="BE110" i="22"/>
  <c r="F90" i="23"/>
  <c r="BE96" i="23"/>
  <c r="BE111" i="23"/>
  <c r="BE116" i="23"/>
  <c r="BE127" i="23"/>
  <c r="BE131" i="23"/>
  <c r="BE161" i="23"/>
  <c r="BE165" i="23"/>
  <c r="BE173" i="23"/>
  <c r="BE177" i="23"/>
  <c r="BE181" i="23"/>
  <c r="J59" i="24"/>
  <c r="BE92" i="24"/>
  <c r="BE124" i="24"/>
  <c r="BE128" i="24"/>
  <c r="BE154" i="24"/>
  <c r="E50" i="25"/>
  <c r="BE158" i="25"/>
  <c r="BE193" i="25"/>
  <c r="BE205" i="25"/>
  <c r="BE229" i="25"/>
  <c r="BE239" i="25"/>
  <c r="BE247" i="25"/>
  <c r="BE258" i="25"/>
  <c r="BE264" i="25"/>
  <c r="BE269" i="25"/>
  <c r="BE276" i="25"/>
  <c r="BE278" i="25"/>
  <c r="F55" i="26"/>
  <c r="BE101" i="26"/>
  <c r="BE112" i="26"/>
  <c r="BE170" i="26"/>
  <c r="BE193" i="26"/>
  <c r="BE241" i="26"/>
  <c r="BE268" i="26"/>
  <c r="BE273" i="26"/>
  <c r="BE382" i="26"/>
  <c r="BE416" i="26"/>
  <c r="BE441" i="26"/>
  <c r="BE462" i="26"/>
  <c r="BE472" i="26"/>
  <c r="BE512" i="26"/>
  <c r="BE521" i="26"/>
  <c r="BE558" i="26"/>
  <c r="BE577" i="26"/>
  <c r="BE580" i="26"/>
  <c r="BE593" i="26"/>
  <c r="BE123" i="27"/>
  <c r="BE144" i="27"/>
  <c r="BE247" i="27"/>
  <c r="BE272" i="27"/>
  <c r="BE278" i="27"/>
  <c r="BE293" i="27"/>
  <c r="BE380" i="27"/>
  <c r="J52" i="28"/>
  <c r="BE116" i="28"/>
  <c r="J86" i="29"/>
  <c r="BE121" i="29"/>
  <c r="BE125" i="29"/>
  <c r="BE160" i="29"/>
  <c r="BE260" i="29"/>
  <c r="BE266" i="29"/>
  <c r="BE295" i="29"/>
  <c r="BE321" i="29"/>
  <c r="BE345" i="29"/>
  <c r="BE399" i="29"/>
  <c r="J59" i="2"/>
  <c r="BE93" i="2"/>
  <c r="J56" i="3"/>
  <c r="J85" i="3"/>
  <c r="BE91" i="3"/>
  <c r="BE116" i="3"/>
  <c r="BE133" i="3"/>
  <c r="BE138" i="3"/>
  <c r="BK137" i="3"/>
  <c r="J137" i="3"/>
  <c r="J66" i="3" s="1"/>
  <c r="E48" i="4"/>
  <c r="BE97" i="4"/>
  <c r="BE103" i="4"/>
  <c r="BE146" i="4"/>
  <c r="BE149" i="4"/>
  <c r="BE166" i="4"/>
  <c r="BE177" i="4"/>
  <c r="BE198" i="4"/>
  <c r="BE209" i="4"/>
  <c r="BE259" i="4"/>
  <c r="BE314" i="4"/>
  <c r="BE110" i="5"/>
  <c r="BE125" i="5"/>
  <c r="BE137" i="5"/>
  <c r="BE147" i="5"/>
  <c r="BE151" i="5"/>
  <c r="BE165" i="5"/>
  <c r="BE167" i="5"/>
  <c r="BE98" i="6"/>
  <c r="F63" i="7"/>
  <c r="BE100" i="7"/>
  <c r="BE110" i="7"/>
  <c r="BE112" i="7"/>
  <c r="J60" i="8"/>
  <c r="F92" i="8"/>
  <c r="BE108" i="8"/>
  <c r="BE112" i="8"/>
  <c r="BE123" i="8"/>
  <c r="BE135" i="8"/>
  <c r="BE143" i="8"/>
  <c r="BE147" i="8"/>
  <c r="BE157" i="8"/>
  <c r="BE160" i="8"/>
  <c r="BE163" i="8"/>
  <c r="E84" i="11"/>
  <c r="BE98" i="11"/>
  <c r="BE115" i="11"/>
  <c r="BE170" i="11"/>
  <c r="BE201" i="11"/>
  <c r="BK211" i="11"/>
  <c r="J211" i="11"/>
  <c r="J74" i="11" s="1"/>
  <c r="BE118" i="12"/>
  <c r="BE123" i="12"/>
  <c r="BE139" i="12"/>
  <c r="BE145" i="12"/>
  <c r="BE183" i="12"/>
  <c r="BE185" i="12"/>
  <c r="BE201" i="12"/>
  <c r="F59" i="13"/>
  <c r="BE106" i="13"/>
  <c r="BE108" i="13"/>
  <c r="BE110" i="13"/>
  <c r="BE112" i="13"/>
  <c r="BE143" i="13"/>
  <c r="BE157" i="13"/>
  <c r="BE159" i="13"/>
  <c r="BE194" i="13"/>
  <c r="BE210" i="13"/>
  <c r="BE212" i="13"/>
  <c r="BE214" i="13"/>
  <c r="BE216" i="13"/>
  <c r="BE225" i="13"/>
  <c r="BE227" i="13"/>
  <c r="J56" i="14"/>
  <c r="BE93" i="14"/>
  <c r="BE95" i="14"/>
  <c r="BE101" i="14"/>
  <c r="BE108" i="14"/>
  <c r="BE114" i="14"/>
  <c r="BE120" i="14"/>
  <c r="BE122" i="14"/>
  <c r="BE110" i="15"/>
  <c r="BE141" i="15"/>
  <c r="BE167" i="15"/>
  <c r="BE180" i="15"/>
  <c r="BE182" i="15"/>
  <c r="BE194" i="15"/>
  <c r="BE220" i="15"/>
  <c r="BE118" i="16"/>
  <c r="BE120" i="16"/>
  <c r="BE122" i="16"/>
  <c r="F63" i="17"/>
  <c r="J91" i="17"/>
  <c r="BE108" i="17"/>
  <c r="BE127" i="17"/>
  <c r="BE131" i="17"/>
  <c r="E77" i="18"/>
  <c r="BE92" i="18"/>
  <c r="BK97" i="19"/>
  <c r="BK96" i="19"/>
  <c r="BK95" i="19"/>
  <c r="J95" i="19" s="1"/>
  <c r="J67" i="19" s="1"/>
  <c r="BE99" i="20"/>
  <c r="BE119" i="20"/>
  <c r="BE144" i="20"/>
  <c r="BE154" i="20"/>
  <c r="BE100" i="21"/>
  <c r="BE104" i="21"/>
  <c r="BE116" i="21"/>
  <c r="BE120" i="21"/>
  <c r="BE122" i="21"/>
  <c r="BE98" i="22"/>
  <c r="J52" i="23"/>
  <c r="BE98" i="23"/>
  <c r="BE107" i="23"/>
  <c r="BE109" i="23"/>
  <c r="BE113" i="23"/>
  <c r="BE119" i="23"/>
  <c r="BE125" i="23"/>
  <c r="BE140" i="23"/>
  <c r="BE159" i="23"/>
  <c r="BE169" i="23"/>
  <c r="BE171" i="23"/>
  <c r="BE179" i="23"/>
  <c r="BE183" i="23"/>
  <c r="BE187" i="23"/>
  <c r="BE189" i="23"/>
  <c r="BE194" i="23"/>
  <c r="F86" i="24"/>
  <c r="BE148" i="24"/>
  <c r="J56" i="25"/>
  <c r="BE183" i="25"/>
  <c r="BE217" i="25"/>
  <c r="BE235" i="25"/>
  <c r="BE255" i="25"/>
  <c r="BE261" i="25"/>
  <c r="BE619" i="29"/>
  <c r="BE647" i="29"/>
  <c r="BE681" i="29"/>
  <c r="BE685" i="29"/>
  <c r="BE689" i="29"/>
  <c r="BK684" i="29"/>
  <c r="J684" i="29"/>
  <c r="J70" i="29" s="1"/>
  <c r="BE101" i="30"/>
  <c r="BE108" i="30"/>
  <c r="BE120" i="30"/>
  <c r="BE126" i="30"/>
  <c r="BE139" i="30"/>
  <c r="BE152" i="30"/>
  <c r="BE156" i="30"/>
  <c r="BE158" i="30"/>
  <c r="BE160" i="30"/>
  <c r="BE172" i="30"/>
  <c r="BE207" i="30"/>
  <c r="BE214" i="30"/>
  <c r="J55" i="31"/>
  <c r="BE98" i="31"/>
  <c r="BE137" i="31"/>
  <c r="BE158" i="31"/>
  <c r="BE167" i="31"/>
  <c r="J55" i="32"/>
  <c r="BE97" i="32"/>
  <c r="BE109" i="32"/>
  <c r="BE112" i="32"/>
  <c r="BE134" i="32"/>
  <c r="BE137" i="32"/>
  <c r="BE92" i="33"/>
  <c r="BE96" i="33"/>
  <c r="BE98" i="33"/>
  <c r="BE111" i="33"/>
  <c r="BE193" i="35"/>
  <c r="BE194" i="36"/>
  <c r="BE239" i="36"/>
  <c r="BE269" i="36"/>
  <c r="BK389" i="36"/>
  <c r="J389" i="36"/>
  <c r="J65" i="36" s="1"/>
  <c r="BE111" i="37"/>
  <c r="BE115" i="37"/>
  <c r="F59" i="2"/>
  <c r="E50" i="3"/>
  <c r="BE95" i="3"/>
  <c r="BE107" i="3"/>
  <c r="BE100" i="4"/>
  <c r="BE112" i="4"/>
  <c r="BE119" i="4"/>
  <c r="BE143" i="4"/>
  <c r="BE163" i="4"/>
  <c r="BE172" i="4"/>
  <c r="BE182" i="4"/>
  <c r="BE190" i="4"/>
  <c r="BE204" i="4"/>
  <c r="BE223" i="4"/>
  <c r="BE290" i="4"/>
  <c r="BE295" i="4"/>
  <c r="BE304" i="4"/>
  <c r="BE310" i="4"/>
  <c r="BK309" i="4"/>
  <c r="J309" i="4" s="1"/>
  <c r="J65" i="4" s="1"/>
  <c r="E81" i="5"/>
  <c r="BE108" i="5"/>
  <c r="BE121" i="5"/>
  <c r="BE139" i="5"/>
  <c r="BE145" i="5"/>
  <c r="BE149" i="5"/>
  <c r="BE92" i="6"/>
  <c r="BE100" i="6"/>
  <c r="E81" i="7"/>
  <c r="BE103" i="7"/>
  <c r="BE98" i="8"/>
  <c r="BE102" i="8"/>
  <c r="BE106" i="8"/>
  <c r="BE114" i="8"/>
  <c r="BE116" i="8"/>
  <c r="BE133" i="8"/>
  <c r="BE137" i="8"/>
  <c r="BE141" i="8"/>
  <c r="BE153" i="8"/>
  <c r="E52" i="9"/>
  <c r="F88" i="9"/>
  <c r="BE92" i="9"/>
  <c r="BE100" i="10"/>
  <c r="BE110" i="10"/>
  <c r="BE112" i="10"/>
  <c r="F93" i="11"/>
  <c r="BE117" i="11"/>
  <c r="BE124" i="11"/>
  <c r="BE134" i="11"/>
  <c r="BE138" i="11"/>
  <c r="BE149" i="11"/>
  <c r="BE151" i="11"/>
  <c r="BE158" i="11"/>
  <c r="BE160" i="11"/>
  <c r="BE163" i="11"/>
  <c r="BE189" i="11"/>
  <c r="BE191" i="11"/>
  <c r="BE203" i="11"/>
  <c r="BE207" i="11"/>
  <c r="BK177" i="11"/>
  <c r="J177" i="11" s="1"/>
  <c r="J70" i="11" s="1"/>
  <c r="BE108" i="12"/>
  <c r="BE110" i="12"/>
  <c r="BE223" i="12"/>
  <c r="BK96" i="12"/>
  <c r="J96" i="12" s="1"/>
  <c r="J64" i="12" s="1"/>
  <c r="BE103" i="13"/>
  <c r="BE132" i="13"/>
  <c r="BE152" i="13"/>
  <c r="BE162" i="13"/>
  <c r="BE202" i="13"/>
  <c r="BE221" i="13"/>
  <c r="BE223" i="13"/>
  <c r="BE235" i="13"/>
  <c r="E50" i="14"/>
  <c r="BE99" i="14"/>
  <c r="BE116" i="14"/>
  <c r="BE118" i="14"/>
  <c r="BE138" i="14"/>
  <c r="BE140" i="14"/>
  <c r="BE142" i="14"/>
  <c r="J59" i="15"/>
  <c r="BE118" i="15"/>
  <c r="BE120" i="15"/>
  <c r="BE122" i="15"/>
  <c r="BE143" i="15"/>
  <c r="BE145" i="15"/>
  <c r="BE159" i="15"/>
  <c r="BE188" i="15"/>
  <c r="BE190" i="15"/>
  <c r="BE99" i="16"/>
  <c r="BE103" i="16"/>
  <c r="BE108" i="16"/>
  <c r="BE110" i="16"/>
  <c r="BE112" i="16"/>
  <c r="BE114" i="16"/>
  <c r="BE106" i="17"/>
  <c r="BE117" i="17"/>
  <c r="BE129" i="17"/>
  <c r="BE133" i="17"/>
  <c r="BE135" i="17"/>
  <c r="BE151" i="17"/>
  <c r="J60" i="18"/>
  <c r="F63" i="19"/>
  <c r="J89" i="19"/>
  <c r="BE98" i="19"/>
  <c r="BE108" i="19"/>
  <c r="E82" i="20"/>
  <c r="BE101" i="20"/>
  <c r="BE122" i="20"/>
  <c r="BE124" i="20"/>
  <c r="BE130" i="20"/>
  <c r="BE146" i="20"/>
  <c r="BE156" i="20"/>
  <c r="F63" i="21"/>
  <c r="BE106" i="21"/>
  <c r="BE118" i="21"/>
  <c r="E52" i="22"/>
  <c r="BE108" i="22"/>
  <c r="E83" i="23"/>
  <c r="BE134" i="23"/>
  <c r="BE138" i="23"/>
  <c r="BE145" i="23"/>
  <c r="BE151" i="23"/>
  <c r="BE155" i="23"/>
  <c r="BE163" i="23"/>
  <c r="BE175" i="23"/>
  <c r="BE191" i="23"/>
  <c r="BE202" i="23"/>
  <c r="BE204" i="23"/>
  <c r="BE207" i="23"/>
  <c r="BK115" i="23"/>
  <c r="J115" i="23"/>
  <c r="J62" i="23" s="1"/>
  <c r="BK133" i="23"/>
  <c r="J133" i="23"/>
  <c r="J66" i="23" s="1"/>
  <c r="BK196" i="23"/>
  <c r="J196" i="23" s="1"/>
  <c r="J71" i="23" s="1"/>
  <c r="E50" i="24"/>
  <c r="BE101" i="24"/>
  <c r="BE108" i="24"/>
  <c r="BE121" i="24"/>
  <c r="BE138" i="24"/>
  <c r="BE151" i="24"/>
  <c r="BE110" i="25"/>
  <c r="BE167" i="25"/>
  <c r="BE220" i="25"/>
  <c r="BE233" i="25"/>
  <c r="BE271" i="25"/>
  <c r="BE145" i="26"/>
  <c r="BE148" i="26"/>
  <c r="BE173" i="26"/>
  <c r="BE184" i="26"/>
  <c r="BE197" i="26"/>
  <c r="BE229" i="26"/>
  <c r="BE257" i="26"/>
  <c r="BE263" i="26"/>
  <c r="BE298" i="26"/>
  <c r="BE304" i="26"/>
  <c r="BE356" i="26"/>
  <c r="BE385" i="26"/>
  <c r="BE429" i="26"/>
  <c r="BE515" i="26"/>
  <c r="BE574" i="26"/>
  <c r="BE601" i="26"/>
  <c r="BE604" i="26"/>
  <c r="BE636" i="26"/>
  <c r="BE671" i="26"/>
  <c r="BE685" i="26"/>
  <c r="BE112" i="27"/>
  <c r="BE155" i="27"/>
  <c r="BE159" i="27"/>
  <c r="BE171" i="27"/>
  <c r="BE175" i="27"/>
  <c r="BE267" i="27"/>
  <c r="BE312" i="27"/>
  <c r="BE333" i="27"/>
  <c r="BE367" i="27"/>
  <c r="BE378" i="27"/>
  <c r="BE633" i="29"/>
  <c r="BE637" i="29"/>
  <c r="BE643" i="29"/>
  <c r="BE667" i="29"/>
  <c r="BE670" i="29"/>
  <c r="BE677" i="29"/>
  <c r="BE693" i="29"/>
  <c r="J55" i="30"/>
  <c r="BE92" i="30"/>
  <c r="BE105" i="30"/>
  <c r="BE114" i="30"/>
  <c r="BE117" i="30"/>
  <c r="BE123" i="30"/>
  <c r="BE144" i="30"/>
  <c r="BE164" i="30"/>
  <c r="BE166" i="30"/>
  <c r="BE179" i="30"/>
  <c r="BE186" i="30"/>
  <c r="BE199" i="30"/>
  <c r="BE203" i="30"/>
  <c r="BE211" i="30"/>
  <c r="BE223" i="30"/>
  <c r="BE226" i="30"/>
  <c r="E75" i="31"/>
  <c r="F82" i="31"/>
  <c r="BE105" i="31"/>
  <c r="BE152" i="31"/>
  <c r="E48" i="32"/>
  <c r="BE90" i="32"/>
  <c r="BE100" i="32"/>
  <c r="BE115" i="32"/>
  <c r="BK128" i="32"/>
  <c r="J128" i="32" s="1"/>
  <c r="J63" i="32" s="1"/>
  <c r="E50" i="33"/>
  <c r="BE106" i="33"/>
  <c r="BE119" i="33"/>
  <c r="BE93" i="34"/>
  <c r="BE147" i="35"/>
  <c r="BE160" i="35"/>
  <c r="BE183" i="35"/>
  <c r="BE206" i="35"/>
  <c r="BE216" i="35"/>
  <c r="BE243" i="35"/>
  <c r="BK155" i="35"/>
  <c r="J155" i="35" s="1"/>
  <c r="J62" i="35" s="1"/>
  <c r="BK250" i="35"/>
  <c r="J250" i="35" s="1"/>
  <c r="J66" i="35" s="1"/>
  <c r="F82" i="36"/>
  <c r="BE95" i="36"/>
  <c r="BE140" i="36"/>
  <c r="BE163" i="36"/>
  <c r="BE188" i="36"/>
  <c r="BE203" i="36"/>
  <c r="BE211" i="36"/>
  <c r="BE219" i="36"/>
  <c r="BE247" i="36"/>
  <c r="BE303" i="36"/>
  <c r="BE337" i="36"/>
  <c r="BE354" i="36"/>
  <c r="BE375" i="36"/>
  <c r="BE379" i="36"/>
  <c r="BE383" i="36"/>
  <c r="BE387" i="36"/>
  <c r="BK353" i="36"/>
  <c r="J353" i="36" s="1"/>
  <c r="J62" i="36" s="1"/>
  <c r="BE92" i="37"/>
  <c r="BK129" i="37"/>
  <c r="J129" i="37"/>
  <c r="J66" i="37" s="1"/>
  <c r="BE111" i="3"/>
  <c r="BE106" i="4"/>
  <c r="BE122" i="4"/>
  <c r="BE129" i="4"/>
  <c r="BE195" i="4"/>
  <c r="BE213" i="4"/>
  <c r="BE228" i="4"/>
  <c r="BE240" i="4"/>
  <c r="BE274" i="4"/>
  <c r="J89" i="5"/>
  <c r="BE112" i="5"/>
  <c r="BE123" i="5"/>
  <c r="BE131" i="5"/>
  <c r="BE141" i="5"/>
  <c r="BE153" i="5"/>
  <c r="BE155" i="5"/>
  <c r="BE159" i="5"/>
  <c r="BE96" i="6"/>
  <c r="BE98" i="7"/>
  <c r="BE106" i="7"/>
  <c r="BK102" i="7"/>
  <c r="J102" i="7"/>
  <c r="J70" i="7"/>
  <c r="BE104" i="8"/>
  <c r="BE119" i="8"/>
  <c r="BE127" i="8"/>
  <c r="BE131" i="8"/>
  <c r="BE145" i="8"/>
  <c r="BE96" i="9"/>
  <c r="F92" i="10"/>
  <c r="BE102" i="10"/>
  <c r="BE105" i="10"/>
  <c r="BE108" i="10"/>
  <c r="BE114" i="10"/>
  <c r="BK104" i="10"/>
  <c r="J104" i="10"/>
  <c r="J70" i="10" s="1"/>
  <c r="J59" i="11"/>
  <c r="BE103" i="11"/>
  <c r="BE113" i="11"/>
  <c r="BE128" i="11"/>
  <c r="BE173" i="11"/>
  <c r="BE181" i="11"/>
  <c r="BE205" i="11"/>
  <c r="BE209" i="11"/>
  <c r="BE212" i="11"/>
  <c r="BK162" i="11"/>
  <c r="J162" i="11" s="1"/>
  <c r="J67" i="11" s="1"/>
  <c r="J59" i="12"/>
  <c r="BE106" i="12"/>
  <c r="BE112" i="12"/>
  <c r="BE116" i="12"/>
  <c r="BE120" i="12"/>
  <c r="BE125" i="12"/>
  <c r="BE131" i="12"/>
  <c r="BE133" i="12"/>
  <c r="BE135" i="12"/>
  <c r="BE137" i="12"/>
  <c r="BE149" i="12"/>
  <c r="BE155" i="12"/>
  <c r="BE161" i="12"/>
  <c r="BE173" i="12"/>
  <c r="BE199" i="12"/>
  <c r="BE207" i="12"/>
  <c r="BE209" i="12"/>
  <c r="BE217" i="12"/>
  <c r="BK192" i="12"/>
  <c r="J192" i="12" s="1"/>
  <c r="J72" i="12" s="1"/>
  <c r="BE164" i="13"/>
  <c r="BE180" i="13"/>
  <c r="BE196" i="13"/>
  <c r="BE204" i="13"/>
  <c r="BE206" i="13"/>
  <c r="BK97" i="13"/>
  <c r="J97" i="13" s="1"/>
  <c r="J64" i="13" s="1"/>
  <c r="BK151" i="13"/>
  <c r="J151" i="13" s="1"/>
  <c r="J67" i="13" s="1"/>
  <c r="F59" i="14"/>
  <c r="BE91" i="14"/>
  <c r="BE125" i="14"/>
  <c r="BE146" i="14"/>
  <c r="BE92" i="15"/>
  <c r="BE100" i="15"/>
  <c r="BE102" i="15"/>
  <c r="BE108" i="15"/>
  <c r="BE114" i="15"/>
  <c r="BE116" i="15"/>
  <c r="BE131" i="15"/>
  <c r="BE133" i="15"/>
  <c r="BE139" i="15"/>
  <c r="BE153" i="15"/>
  <c r="BE155" i="15"/>
  <c r="BE163" i="15"/>
  <c r="BE174" i="15"/>
  <c r="BE210" i="15"/>
  <c r="BE212" i="15"/>
  <c r="BE214" i="15"/>
  <c r="BE91" i="16"/>
  <c r="BE93" i="16"/>
  <c r="BE95" i="16"/>
  <c r="BE124" i="16"/>
  <c r="BE142" i="16"/>
  <c r="BE104" i="17"/>
  <c r="BE121" i="17"/>
  <c r="BE148" i="17"/>
  <c r="BE104" i="19"/>
  <c r="BE117" i="20"/>
  <c r="BE126" i="20"/>
  <c r="BE150" i="20"/>
  <c r="BE158" i="20"/>
  <c r="BE168" i="20"/>
  <c r="BE108" i="21"/>
  <c r="BE147" i="23"/>
  <c r="BE153" i="23"/>
  <c r="BE157" i="23"/>
  <c r="BE185" i="23"/>
  <c r="BE200" i="23"/>
  <c r="BE98" i="24"/>
  <c r="BK153" i="24"/>
  <c r="J153" i="24"/>
  <c r="J67" i="24" s="1"/>
  <c r="F59" i="25"/>
  <c r="J89" i="25"/>
  <c r="BE118" i="25"/>
  <c r="BE145" i="25"/>
  <c r="BE172" i="25"/>
  <c r="BE179" i="25"/>
  <c r="BE213" i="25"/>
  <c r="BE266" i="25"/>
  <c r="BE280" i="25"/>
  <c r="BE299" i="25"/>
  <c r="BK313" i="25"/>
  <c r="J313" i="25"/>
  <c r="J70" i="25"/>
  <c r="E48" i="26"/>
  <c r="BE120" i="26"/>
  <c r="BE135" i="26"/>
  <c r="BE140" i="26"/>
  <c r="BE223" i="26"/>
  <c r="BE323" i="26"/>
  <c r="BE361" i="26"/>
  <c r="BE364" i="26"/>
  <c r="BE436" i="26"/>
  <c r="BE485" i="26"/>
  <c r="BE504" i="26"/>
  <c r="BE533" i="26"/>
  <c r="BE544" i="26"/>
  <c r="BE569" i="26"/>
  <c r="BE632" i="26"/>
  <c r="BE667" i="26"/>
  <c r="BE687" i="26"/>
  <c r="BK698" i="26"/>
  <c r="J698" i="26" s="1"/>
  <c r="J75" i="26" s="1"/>
  <c r="F55" i="27"/>
  <c r="BE119" i="27"/>
  <c r="BE210" i="27"/>
  <c r="BE216" i="27"/>
  <c r="BE218" i="27"/>
  <c r="BE223" i="27"/>
  <c r="BE298" i="27"/>
  <c r="BE301" i="27"/>
  <c r="BE318" i="27"/>
  <c r="BE327" i="27"/>
  <c r="BE370" i="27"/>
  <c r="BE394" i="27"/>
  <c r="BE411" i="27"/>
  <c r="BE421" i="27"/>
  <c r="F55" i="28"/>
  <c r="BE94" i="28"/>
  <c r="BE161" i="28"/>
  <c r="BE232" i="28"/>
  <c r="BE252" i="28"/>
  <c r="BE262" i="28"/>
  <c r="BE286" i="28"/>
  <c r="BE292" i="28"/>
  <c r="BE334" i="28"/>
  <c r="BE351" i="28"/>
  <c r="BE386" i="28"/>
  <c r="BE419" i="28"/>
  <c r="BE430" i="28"/>
  <c r="BE450" i="28"/>
  <c r="BE467" i="28"/>
  <c r="BE484" i="28"/>
  <c r="BE521" i="28"/>
  <c r="BE527" i="28"/>
  <c r="BE533" i="28"/>
  <c r="BE544" i="28"/>
  <c r="BE548" i="28"/>
  <c r="BE552" i="28"/>
  <c r="BK368" i="28"/>
  <c r="J368" i="28"/>
  <c r="J66" i="28" s="1"/>
  <c r="E82" i="29"/>
  <c r="F89" i="29"/>
  <c r="BE149" i="29"/>
  <c r="BE180" i="29"/>
  <c r="BE207" i="29"/>
  <c r="BE220" i="29"/>
  <c r="BE232" i="29"/>
  <c r="BE237" i="29"/>
  <c r="BE241" i="29"/>
  <c r="BE289" i="29"/>
  <c r="BE299" i="29"/>
  <c r="BE309" i="29"/>
  <c r="BE329" i="29"/>
  <c r="BE472" i="29"/>
  <c r="BE476" i="29"/>
  <c r="BE489" i="29"/>
  <c r="BE493" i="29"/>
  <c r="BE498" i="29"/>
  <c r="BE521" i="29"/>
  <c r="BE564" i="29"/>
  <c r="BE573" i="29"/>
  <c r="BE615" i="29"/>
  <c r="BE625" i="29"/>
  <c r="BE656" i="29"/>
  <c r="BE104" i="32"/>
  <c r="BE100" i="33"/>
  <c r="BE115" i="33"/>
  <c r="E76" i="34"/>
  <c r="BE95" i="34"/>
  <c r="E78" i="35"/>
  <c r="BE133" i="35"/>
  <c r="BE144" i="35"/>
  <c r="BE179" i="35"/>
  <c r="BE188" i="35"/>
  <c r="BE234" i="35"/>
  <c r="BE251" i="35"/>
  <c r="J82" i="36"/>
  <c r="BE206" i="36"/>
  <c r="BE223" i="36"/>
  <c r="BE323" i="36"/>
  <c r="BE333" i="36"/>
  <c r="F83" i="37"/>
  <c r="BE98" i="37"/>
  <c r="BE108" i="37"/>
  <c r="BE118" i="37"/>
  <c r="BE90" i="2"/>
  <c r="BE96" i="2"/>
  <c r="BE124" i="3"/>
  <c r="BE132" i="4"/>
  <c r="BE139" i="4"/>
  <c r="BE218" i="4"/>
  <c r="BK313" i="4"/>
  <c r="BK312" i="4"/>
  <c r="J312" i="4" s="1"/>
  <c r="J66" i="4" s="1"/>
  <c r="BE98" i="5"/>
  <c r="BE127" i="5"/>
  <c r="BE100" i="8"/>
  <c r="BE129" i="8"/>
  <c r="BE98" i="9"/>
  <c r="BE116" i="10"/>
  <c r="BE101" i="11"/>
  <c r="BE105" i="11"/>
  <c r="BE111" i="11"/>
  <c r="BE119" i="11"/>
  <c r="BE121" i="11"/>
  <c r="BE126" i="11"/>
  <c r="BE132" i="11"/>
  <c r="BE136" i="11"/>
  <c r="BE144" i="11"/>
  <c r="BE153" i="11"/>
  <c r="BE168" i="11"/>
  <c r="BE175" i="11"/>
  <c r="BE178" i="11"/>
  <c r="BE183" i="11"/>
  <c r="BE186" i="11"/>
  <c r="BE195" i="11"/>
  <c r="BK97" i="11"/>
  <c r="J97" i="11"/>
  <c r="J64" i="11" s="1"/>
  <c r="BK185" i="11"/>
  <c r="J185" i="11"/>
  <c r="J72" i="11" s="1"/>
  <c r="BE104" i="12"/>
  <c r="BE141" i="12"/>
  <c r="BE159" i="12"/>
  <c r="BE190" i="12"/>
  <c r="BE193" i="12"/>
  <c r="BE197" i="12"/>
  <c r="BE213" i="12"/>
  <c r="BE215" i="12"/>
  <c r="BE118" i="13"/>
  <c r="BE120" i="13"/>
  <c r="BE122" i="13"/>
  <c r="BE124" i="13"/>
  <c r="BE135" i="13"/>
  <c r="BE182" i="13"/>
  <c r="BE186" i="13"/>
  <c r="BE200" i="13"/>
  <c r="BE208" i="13"/>
  <c r="BE218" i="13"/>
  <c r="BE129" i="14"/>
  <c r="BE131" i="14"/>
  <c r="BE144" i="14"/>
  <c r="BE112" i="15"/>
  <c r="BE149" i="15"/>
  <c r="BE165" i="15"/>
  <c r="BE176" i="15"/>
  <c r="BE192" i="15"/>
  <c r="BE201" i="15"/>
  <c r="BE203" i="15"/>
  <c r="BE216" i="15"/>
  <c r="BE222" i="15"/>
  <c r="BE97" i="16"/>
  <c r="BE101" i="16"/>
  <c r="BE116" i="16"/>
  <c r="BE127" i="16"/>
  <c r="BE129" i="16"/>
  <c r="BE131" i="16"/>
  <c r="BE136" i="16"/>
  <c r="BE138" i="16"/>
  <c r="BE102" i="17"/>
  <c r="BE284" i="25"/>
  <c r="BE288" i="25"/>
  <c r="BE233" i="26"/>
  <c r="BE310" i="26"/>
  <c r="BE316" i="26"/>
  <c r="BE321" i="26"/>
  <c r="BE380" i="26"/>
  <c r="BE390" i="26"/>
  <c r="BE396" i="26"/>
  <c r="BE409" i="26"/>
  <c r="BE476" i="26"/>
  <c r="BE494" i="26"/>
  <c r="BE497" i="26"/>
  <c r="BE508" i="26"/>
  <c r="BE587" i="26"/>
  <c r="BE589" i="26"/>
  <c r="BE639" i="26"/>
  <c r="E48" i="27"/>
  <c r="BE116" i="27"/>
  <c r="BE147" i="27"/>
  <c r="BE204" i="27"/>
  <c r="BE249" i="27"/>
  <c r="BE339" i="27"/>
  <c r="BE364" i="27"/>
  <c r="BE373" i="27"/>
  <c r="E81" i="28"/>
  <c r="BE105" i="28"/>
  <c r="BE148" i="28"/>
  <c r="BE193" i="28"/>
  <c r="BE281" i="28"/>
  <c r="BE369" i="28"/>
  <c r="BE402" i="28"/>
  <c r="BE460" i="28"/>
  <c r="BE101" i="29"/>
  <c r="BE152" i="29"/>
  <c r="BE192" i="29"/>
  <c r="BE229" i="29"/>
  <c r="BE253" i="29"/>
  <c r="BE333" i="29"/>
  <c r="BE357" i="29"/>
  <c r="BE437" i="29"/>
  <c r="BE451" i="29"/>
  <c r="BE463" i="29"/>
  <c r="BE533" i="29"/>
  <c r="BE545" i="29"/>
  <c r="BE581" i="29"/>
  <c r="BE585" i="29"/>
  <c r="BE589" i="29"/>
  <c r="BE597" i="29"/>
  <c r="BE606" i="29"/>
  <c r="BE662" i="29"/>
  <c r="BE674" i="29"/>
  <c r="E48" i="30"/>
  <c r="F55" i="30"/>
  <c r="BE98" i="30"/>
  <c r="BE111" i="30"/>
  <c r="BE134" i="30"/>
  <c r="BE146" i="30"/>
  <c r="BE162" i="30"/>
  <c r="BE168" i="30"/>
  <c r="BE170" i="30"/>
  <c r="BE181" i="30"/>
  <c r="BE183" i="30"/>
  <c r="BE190" i="30"/>
  <c r="BE197" i="30"/>
  <c r="BE201" i="30"/>
  <c r="BE209" i="30"/>
  <c r="J79" i="31"/>
  <c r="BE88" i="31"/>
  <c r="BE130" i="31"/>
  <c r="BE146" i="31"/>
  <c r="BK166" i="31"/>
  <c r="J166" i="31" s="1"/>
  <c r="J65" i="31" s="1"/>
  <c r="J52" i="32"/>
  <c r="F81" i="32"/>
  <c r="BE87" i="32"/>
  <c r="BE144" i="32"/>
  <c r="J56" i="33"/>
  <c r="F86" i="33"/>
  <c r="BE102" i="33"/>
  <c r="BE126" i="33"/>
  <c r="F59" i="34"/>
  <c r="J82" i="34"/>
  <c r="BE97" i="34"/>
  <c r="BE102" i="34"/>
  <c r="J52" i="35"/>
  <c r="J55" i="35"/>
  <c r="F85" i="35"/>
  <c r="BE91" i="35"/>
  <c r="BE102" i="35"/>
  <c r="BE107" i="35"/>
  <c r="BE127" i="35"/>
  <c r="BE156" i="35"/>
  <c r="BE176" i="35"/>
  <c r="BE203" i="35"/>
  <c r="BE209" i="35"/>
  <c r="BE227" i="35"/>
  <c r="BE240" i="35"/>
  <c r="BE246" i="35"/>
  <c r="BE255" i="35"/>
  <c r="BE260" i="35"/>
  <c r="BK266" i="35"/>
  <c r="J266" i="35"/>
  <c r="J68" i="35" s="1"/>
  <c r="BE158" i="36"/>
  <c r="BE200" i="36"/>
  <c r="BE262" i="36"/>
  <c r="BE277" i="36"/>
  <c r="BE283" i="36"/>
  <c r="BE313" i="36"/>
  <c r="BE358" i="36"/>
  <c r="BE371" i="36"/>
  <c r="J52" i="37"/>
  <c r="BE101" i="37"/>
  <c r="BE126" i="37"/>
  <c r="BE98" i="13"/>
  <c r="BE128" i="13"/>
  <c r="BE130" i="13"/>
  <c r="BE145" i="13"/>
  <c r="BE147" i="13"/>
  <c r="BE149" i="13"/>
  <c r="BE167" i="13"/>
  <c r="BE188" i="13"/>
  <c r="BE190" i="13"/>
  <c r="BE192" i="13"/>
  <c r="BE198" i="13"/>
  <c r="BE233" i="13"/>
  <c r="BE127" i="14"/>
  <c r="BE134" i="14"/>
  <c r="BE104" i="15"/>
  <c r="BE135" i="15"/>
  <c r="BE137" i="15"/>
  <c r="BE161" i="15"/>
  <c r="BE169" i="15"/>
  <c r="BE172" i="15"/>
  <c r="BE178" i="15"/>
  <c r="BE206" i="15"/>
  <c r="BE218" i="15"/>
  <c r="BE140" i="16"/>
  <c r="E52" i="17"/>
  <c r="BE100" i="17"/>
  <c r="BE110" i="17"/>
  <c r="BE112" i="17"/>
  <c r="BE115" i="17"/>
  <c r="BE119" i="17"/>
  <c r="BE125" i="17"/>
  <c r="BE137" i="17"/>
  <c r="BE142" i="17"/>
  <c r="BE146" i="17"/>
  <c r="BK150" i="17"/>
  <c r="J150" i="17"/>
  <c r="J73" i="17" s="1"/>
  <c r="BE94" i="18"/>
  <c r="BE110" i="19"/>
  <c r="BE105" i="20"/>
  <c r="BE109" i="20"/>
  <c r="BE113" i="20"/>
  <c r="BE134" i="20"/>
  <c r="BE138" i="20"/>
  <c r="BE160" i="20"/>
  <c r="BE162" i="20"/>
  <c r="BE303" i="25"/>
  <c r="BE305" i="25"/>
  <c r="BE308" i="25"/>
  <c r="BE311" i="25"/>
  <c r="J52" i="26"/>
  <c r="BE98" i="26"/>
  <c r="BE123" i="26"/>
  <c r="BE128" i="26"/>
  <c r="BE154" i="26"/>
  <c r="BE187" i="26"/>
  <c r="BE219" i="26"/>
  <c r="BE247" i="26"/>
  <c r="BE280" i="26"/>
  <c r="BE286" i="26"/>
  <c r="BE292" i="26"/>
  <c r="BE294" i="26"/>
  <c r="BE342" i="26"/>
  <c r="BE344" i="26"/>
  <c r="BE403" i="26"/>
  <c r="BE406" i="26"/>
  <c r="BE421" i="26"/>
  <c r="BE425" i="26"/>
  <c r="BE629" i="26"/>
  <c r="BE653" i="26"/>
  <c r="BE663" i="26"/>
  <c r="BE699" i="26"/>
  <c r="BE95" i="27"/>
  <c r="BE98" i="27"/>
  <c r="BE186" i="27"/>
  <c r="BE192" i="27"/>
  <c r="BE197" i="27"/>
  <c r="BE240" i="27"/>
  <c r="BE391" i="27"/>
  <c r="BE398" i="27"/>
  <c r="BE418" i="27"/>
  <c r="BK442" i="27"/>
  <c r="BK441" i="27" s="1"/>
  <c r="J441" i="27" s="1"/>
  <c r="J71" i="27" s="1"/>
  <c r="BE153" i="28"/>
  <c r="BE245" i="28"/>
  <c r="BE268" i="28"/>
  <c r="BE303" i="28"/>
  <c r="BE312" i="28"/>
  <c r="BE346" i="28"/>
  <c r="BE358" i="28"/>
  <c r="BE397" i="28"/>
  <c r="BE408" i="28"/>
  <c r="BE424" i="28"/>
  <c r="BE440" i="28"/>
  <c r="BE474" i="28"/>
  <c r="BE494" i="28"/>
  <c r="BE503" i="28"/>
  <c r="BE114" i="29"/>
  <c r="BE146" i="29"/>
  <c r="BE157" i="29"/>
  <c r="BE173" i="29"/>
  <c r="BE199" i="29"/>
  <c r="BE226" i="29"/>
  <c r="BE249" i="29"/>
  <c r="BE263" i="29"/>
  <c r="BE272" i="29"/>
  <c r="BE325" i="29"/>
  <c r="BE337" i="29"/>
  <c r="BE385" i="29"/>
  <c r="BK462" i="29"/>
  <c r="J462" i="29"/>
  <c r="J66" i="29" s="1"/>
  <c r="J81" i="30"/>
  <c r="BE89" i="30"/>
  <c r="BE95" i="30"/>
  <c r="BE129" i="30"/>
  <c r="BE137" i="30"/>
  <c r="BE148" i="30"/>
  <c r="BE150" i="30"/>
  <c r="BE192" i="30"/>
  <c r="BE195" i="30"/>
  <c r="BE113" i="31"/>
  <c r="BE122" i="32"/>
  <c r="BE141" i="32"/>
  <c r="BE148" i="32"/>
  <c r="BE151" i="32"/>
  <c r="BE94" i="33"/>
  <c r="BE104" i="33"/>
  <c r="BE109" i="33"/>
  <c r="BE124" i="33"/>
  <c r="BE100" i="34"/>
  <c r="BE98" i="35"/>
  <c r="BE110" i="35"/>
  <c r="BE164" i="35"/>
  <c r="BE170" i="35"/>
  <c r="BE213" i="35"/>
  <c r="BE223" i="35"/>
  <c r="BE230" i="35"/>
  <c r="BE237" i="35"/>
  <c r="BE257" i="35"/>
  <c r="BE267" i="35"/>
  <c r="E48" i="36"/>
  <c r="J79" i="36"/>
  <c r="BE100" i="36"/>
  <c r="BE114" i="36"/>
  <c r="BE167" i="36"/>
  <c r="BE191" i="36"/>
  <c r="BE255" i="36"/>
  <c r="BE273" i="36"/>
  <c r="BE343" i="36"/>
  <c r="BE362" i="36"/>
  <c r="BE367" i="36"/>
  <c r="BE390" i="36"/>
  <c r="E48" i="37"/>
  <c r="J55" i="37"/>
  <c r="BE89" i="37"/>
  <c r="BE95" i="37"/>
  <c r="BE122" i="37"/>
  <c r="BE130" i="37"/>
  <c r="BE112" i="21"/>
  <c r="BK97" i="22"/>
  <c r="J97" i="22"/>
  <c r="J69" i="22" s="1"/>
  <c r="BK100" i="22"/>
  <c r="J100" i="22"/>
  <c r="J70" i="22" s="1"/>
  <c r="BE100" i="23"/>
  <c r="BE103" i="23"/>
  <c r="BE121" i="23"/>
  <c r="BE129" i="23"/>
  <c r="BE149" i="23"/>
  <c r="BE167" i="23"/>
  <c r="BE197" i="23"/>
  <c r="BK193" i="23"/>
  <c r="J193" i="23"/>
  <c r="J70" i="23" s="1"/>
  <c r="BE104" i="24"/>
  <c r="BE135" i="24"/>
  <c r="BE142" i="24"/>
  <c r="BE95" i="25"/>
  <c r="BE122" i="25"/>
  <c r="BE133" i="25"/>
  <c r="BE162" i="25"/>
  <c r="BE187" i="25"/>
  <c r="BE209" i="25"/>
  <c r="BE227" i="25"/>
  <c r="BE241" i="25"/>
  <c r="BE105" i="26"/>
  <c r="BE159" i="26"/>
  <c r="BE237" i="26"/>
  <c r="BE251" i="26"/>
  <c r="BE265" i="26"/>
  <c r="BE414" i="26"/>
  <c r="BE488" i="26"/>
  <c r="BE500" i="26"/>
  <c r="BE523" i="26"/>
  <c r="BE527" i="26"/>
  <c r="BE562" i="26"/>
  <c r="BE565" i="26"/>
  <c r="BE567" i="26"/>
  <c r="BE584" i="26"/>
  <c r="BE643" i="26"/>
  <c r="BE650" i="26"/>
  <c r="BE682" i="26"/>
  <c r="BE689" i="26"/>
  <c r="BE695" i="26"/>
  <c r="BE182" i="27"/>
  <c r="BE284" i="27"/>
  <c r="BE288" i="27"/>
  <c r="BE323" i="27"/>
  <c r="BE329" i="27"/>
  <c r="BE344" i="27"/>
  <c r="BE360" i="27"/>
  <c r="BE384" i="27"/>
  <c r="BE401" i="27"/>
  <c r="BE414" i="27"/>
  <c r="BE431" i="27"/>
  <c r="BE435" i="27"/>
  <c r="BE437" i="27"/>
  <c r="BE439" i="27"/>
  <c r="BE443" i="27"/>
  <c r="BK292" i="27"/>
  <c r="J292" i="27"/>
  <c r="J65" i="27" s="1"/>
  <c r="BE126" i="28"/>
  <c r="BE218" i="28"/>
  <c r="BE318" i="28"/>
  <c r="BE324" i="28"/>
  <c r="BE363" i="28"/>
  <c r="BE375" i="28"/>
  <c r="BE380" i="28"/>
  <c r="BE446" i="28"/>
  <c r="BE454" i="28"/>
  <c r="BE472" i="28"/>
  <c r="BE479" i="28"/>
  <c r="BE489" i="28"/>
  <c r="BE510" i="28"/>
  <c r="BE515" i="28"/>
  <c r="BE538" i="28"/>
  <c r="BE95" i="29"/>
  <c r="BE109" i="29"/>
  <c r="BE137" i="29"/>
  <c r="BE215" i="29"/>
  <c r="BE223" i="29"/>
  <c r="BE257" i="29"/>
  <c r="BE269" i="29"/>
  <c r="BE278" i="29"/>
  <c r="BE313" i="29"/>
  <c r="BE341" i="29"/>
  <c r="BE371" i="29"/>
  <c r="BE407" i="29"/>
  <c r="BE417" i="29"/>
  <c r="BE427" i="29"/>
  <c r="BE480" i="29"/>
  <c r="BE485" i="29"/>
  <c r="BE503" i="29"/>
  <c r="BE512" i="29"/>
  <c r="BE516" i="29"/>
  <c r="BE529" i="29"/>
  <c r="BE537" i="29"/>
  <c r="BE541" i="29"/>
  <c r="BE549" i="29"/>
  <c r="BE553" i="29"/>
  <c r="BE561" i="29"/>
  <c r="BE567" i="29"/>
  <c r="BE570" i="29"/>
  <c r="BE577" i="29"/>
  <c r="BE650" i="29"/>
  <c r="BE653" i="29"/>
  <c r="BE659" i="29"/>
  <c r="BE132" i="30"/>
  <c r="BE154" i="30"/>
  <c r="BE174" i="30"/>
  <c r="BE177" i="30"/>
  <c r="BE188" i="30"/>
  <c r="BE205" i="30"/>
  <c r="BE217" i="30"/>
  <c r="BE220" i="30"/>
  <c r="BE92" i="31"/>
  <c r="BE122" i="31"/>
  <c r="BE162" i="31"/>
  <c r="BK121" i="31"/>
  <c r="J121" i="31" s="1"/>
  <c r="J62" i="31" s="1"/>
  <c r="BE93" i="32"/>
  <c r="BE119" i="32"/>
  <c r="BE125" i="32"/>
  <c r="BE129" i="32"/>
  <c r="BE113" i="33"/>
  <c r="BE117" i="33"/>
  <c r="BE121" i="33"/>
  <c r="BE91" i="34"/>
  <c r="BE113" i="35"/>
  <c r="BE122" i="35"/>
  <c r="BE138" i="35"/>
  <c r="BE151" i="35"/>
  <c r="BE198" i="35"/>
  <c r="BE220" i="35"/>
  <c r="BE264" i="35"/>
  <c r="BK159" i="35"/>
  <c r="J159" i="35"/>
  <c r="J63" i="35" s="1"/>
  <c r="BK169" i="35"/>
  <c r="J169" i="35" s="1"/>
  <c r="J64" i="35" s="1"/>
  <c r="BE88" i="36"/>
  <c r="BE127" i="36"/>
  <c r="BE152" i="36"/>
  <c r="BE170" i="36"/>
  <c r="BE179" i="36"/>
  <c r="BE197" i="36"/>
  <c r="BE215" i="36"/>
  <c r="BE231" i="36"/>
  <c r="BE293" i="36"/>
  <c r="BE329" i="36"/>
  <c r="BE348" i="36"/>
  <c r="BK121" i="37"/>
  <c r="J121" i="37" s="1"/>
  <c r="J64" i="37" s="1"/>
  <c r="BK125" i="37"/>
  <c r="J125" i="37" s="1"/>
  <c r="J65" i="37"/>
  <c r="F38" i="18"/>
  <c r="BA78" i="1"/>
  <c r="F39" i="24"/>
  <c r="BD86" i="1" s="1"/>
  <c r="F41" i="19"/>
  <c r="BD79" i="1" s="1"/>
  <c r="F38" i="7"/>
  <c r="BA63" i="1"/>
  <c r="F36" i="12"/>
  <c r="BA70" i="1" s="1"/>
  <c r="F36" i="13"/>
  <c r="BA71" i="1" s="1"/>
  <c r="F35" i="28"/>
  <c r="BB90" i="1" s="1"/>
  <c r="F40" i="20"/>
  <c r="BC81" i="1"/>
  <c r="F39" i="13"/>
  <c r="BD71" i="1" s="1"/>
  <c r="F38" i="20"/>
  <c r="BA81" i="1" s="1"/>
  <c r="F41" i="10"/>
  <c r="BD67" i="1" s="1"/>
  <c r="J36" i="24"/>
  <c r="AW86" i="1"/>
  <c r="F41" i="5"/>
  <c r="BD61" i="1" s="1"/>
  <c r="F39" i="12"/>
  <c r="BD70" i="1" s="1"/>
  <c r="F38" i="10"/>
  <c r="BA67" i="1" s="1"/>
  <c r="F37" i="34"/>
  <c r="BB97" i="1"/>
  <c r="J36" i="16"/>
  <c r="AW74" i="1" s="1"/>
  <c r="F39" i="2"/>
  <c r="BD56" i="1" s="1"/>
  <c r="J38" i="18"/>
  <c r="AW78" i="1" s="1"/>
  <c r="F34" i="27"/>
  <c r="BA89" i="1"/>
  <c r="F35" i="27"/>
  <c r="BB89" i="1" s="1"/>
  <c r="F40" i="17"/>
  <c r="BC77" i="1" s="1"/>
  <c r="F37" i="27"/>
  <c r="BD89" i="1" s="1"/>
  <c r="F36" i="33"/>
  <c r="BA96" i="1"/>
  <c r="F37" i="35"/>
  <c r="BD98" i="1" s="1"/>
  <c r="J34" i="18"/>
  <c r="AG78" i="1" s="1"/>
  <c r="F36" i="16"/>
  <c r="BA74" i="1" s="1"/>
  <c r="F36" i="35"/>
  <c r="BC98" i="1"/>
  <c r="J34" i="23"/>
  <c r="AW84" i="1" s="1"/>
  <c r="F36" i="32"/>
  <c r="BC94" i="1" s="1"/>
  <c r="J34" i="27"/>
  <c r="AW89" i="1" s="1"/>
  <c r="F39" i="9"/>
  <c r="BB66" i="1" s="1"/>
  <c r="J38" i="5"/>
  <c r="AW61" i="1" s="1"/>
  <c r="J36" i="25"/>
  <c r="AW87" i="1" s="1"/>
  <c r="J38" i="10"/>
  <c r="AW67" i="1" s="1"/>
  <c r="F38" i="16"/>
  <c r="BC74" i="1" s="1"/>
  <c r="F37" i="24"/>
  <c r="BB86" i="1" s="1"/>
  <c r="F36" i="4"/>
  <c r="BC58" i="1" s="1"/>
  <c r="J34" i="32"/>
  <c r="AW94" i="1" s="1"/>
  <c r="AS59" i="1"/>
  <c r="F41" i="8"/>
  <c r="BD65" i="1"/>
  <c r="J34" i="9"/>
  <c r="AG66" i="1"/>
  <c r="F37" i="11"/>
  <c r="BB69" i="1"/>
  <c r="F37" i="32"/>
  <c r="BD94" i="1"/>
  <c r="F39" i="5"/>
  <c r="BB61" i="1"/>
  <c r="F40" i="10"/>
  <c r="BC67" i="1"/>
  <c r="F38" i="15"/>
  <c r="BC73" i="1"/>
  <c r="F39" i="34"/>
  <c r="BD97" i="1"/>
  <c r="F39" i="14"/>
  <c r="BD72" i="1"/>
  <c r="F34" i="31"/>
  <c r="BA93" i="1"/>
  <c r="F40" i="8"/>
  <c r="BC65" i="1"/>
  <c r="J34" i="36"/>
  <c r="AW99" i="1"/>
  <c r="F39" i="18"/>
  <c r="BB78" i="1"/>
  <c r="F39" i="3"/>
  <c r="BD57" i="1"/>
  <c r="F38" i="34"/>
  <c r="BC97" i="1"/>
  <c r="AS75" i="1"/>
  <c r="F39" i="11"/>
  <c r="BD69" i="1"/>
  <c r="F37" i="4"/>
  <c r="BD58" i="1" s="1"/>
  <c r="F36" i="36"/>
  <c r="BC99" i="1" s="1"/>
  <c r="F39" i="6"/>
  <c r="BB62" i="1" s="1"/>
  <c r="F40" i="21"/>
  <c r="BC82" i="1"/>
  <c r="F34" i="30"/>
  <c r="BA92" i="1" s="1"/>
  <c r="F34" i="36"/>
  <c r="BA99" i="1" s="1"/>
  <c r="F38" i="9"/>
  <c r="BA66" i="1" s="1"/>
  <c r="F39" i="20"/>
  <c r="BB81" i="1"/>
  <c r="F34" i="37"/>
  <c r="BA100" i="1" s="1"/>
  <c r="J38" i="17"/>
  <c r="AW77" i="1" s="1"/>
  <c r="F38" i="6"/>
  <c r="BA62" i="1" s="1"/>
  <c r="F34" i="26"/>
  <c r="BA88" i="1"/>
  <c r="F39" i="33"/>
  <c r="BD96" i="1" s="1"/>
  <c r="F40" i="7"/>
  <c r="BC63" i="1" s="1"/>
  <c r="F38" i="12"/>
  <c r="BC70" i="1" s="1"/>
  <c r="F36" i="2"/>
  <c r="BA56" i="1"/>
  <c r="F35" i="30"/>
  <c r="BB92" i="1" s="1"/>
  <c r="F36" i="30"/>
  <c r="BC92" i="1" s="1"/>
  <c r="F34" i="29"/>
  <c r="BA91" i="1" s="1"/>
  <c r="F41" i="6"/>
  <c r="BD62" i="1"/>
  <c r="F41" i="17"/>
  <c r="BD77" i="1" s="1"/>
  <c r="J36" i="33"/>
  <c r="AW96" i="1" s="1"/>
  <c r="F41" i="18"/>
  <c r="BD78" i="1" s="1"/>
  <c r="F36" i="34"/>
  <c r="BA97" i="1" s="1"/>
  <c r="F37" i="29"/>
  <c r="BD91" i="1" s="1"/>
  <c r="F34" i="23"/>
  <c r="BA84" i="1" s="1"/>
  <c r="F38" i="17"/>
  <c r="BA77" i="1" s="1"/>
  <c r="F37" i="16"/>
  <c r="BB74" i="1" s="1"/>
  <c r="F37" i="12"/>
  <c r="BB70" i="1" s="1"/>
  <c r="F36" i="28"/>
  <c r="BC90" i="1" s="1"/>
  <c r="F36" i="25"/>
  <c r="BA87" i="1" s="1"/>
  <c r="J38" i="21"/>
  <c r="AW82" i="1" s="1"/>
  <c r="F38" i="25"/>
  <c r="BC87" i="1" s="1"/>
  <c r="F38" i="13"/>
  <c r="BC71" i="1" s="1"/>
  <c r="J34" i="37"/>
  <c r="AW100" i="1" s="1"/>
  <c r="F36" i="23"/>
  <c r="BC84" i="1" s="1"/>
  <c r="F38" i="3"/>
  <c r="BC57" i="1" s="1"/>
  <c r="J38" i="20"/>
  <c r="AW81" i="1"/>
  <c r="F39" i="7"/>
  <c r="BB63" i="1" s="1"/>
  <c r="J36" i="34"/>
  <c r="AW97" i="1"/>
  <c r="F36" i="26"/>
  <c r="BC88" i="1" s="1"/>
  <c r="F40" i="5"/>
  <c r="BC61" i="1"/>
  <c r="F36" i="37"/>
  <c r="BC100" i="1"/>
  <c r="F36" i="3"/>
  <c r="BA57" i="1" s="1"/>
  <c r="F39" i="8"/>
  <c r="BB65" i="1"/>
  <c r="F39" i="21"/>
  <c r="BB82" i="1"/>
  <c r="J36" i="2"/>
  <c r="AW56" i="1"/>
  <c r="F41" i="21"/>
  <c r="BD82" i="1" s="1"/>
  <c r="F34" i="35"/>
  <c r="BA98" i="1"/>
  <c r="F35" i="32"/>
  <c r="BB94" i="1"/>
  <c r="F40" i="6"/>
  <c r="BC62" i="1"/>
  <c r="F37" i="15"/>
  <c r="BB73" i="1" s="1"/>
  <c r="F36" i="14"/>
  <c r="BA72" i="1"/>
  <c r="F37" i="36"/>
  <c r="BD99" i="1"/>
  <c r="J38" i="22"/>
  <c r="AW83" i="1"/>
  <c r="F37" i="3"/>
  <c r="BB57" i="1" s="1"/>
  <c r="J36" i="15"/>
  <c r="AW73" i="1"/>
  <c r="F39" i="17"/>
  <c r="BB77" i="1"/>
  <c r="F38" i="19"/>
  <c r="BA79" i="1"/>
  <c r="F37" i="26"/>
  <c r="BD88" i="1" s="1"/>
  <c r="F39" i="22"/>
  <c r="BB83" i="1"/>
  <c r="F41" i="7"/>
  <c r="BD63" i="1"/>
  <c r="J36" i="14"/>
  <c r="AW72" i="1"/>
  <c r="J34" i="29"/>
  <c r="AW91" i="1" s="1"/>
  <c r="F38" i="2"/>
  <c r="BC56" i="1"/>
  <c r="F41" i="22"/>
  <c r="BD83" i="1"/>
  <c r="F35" i="4"/>
  <c r="BB58" i="1"/>
  <c r="F36" i="15"/>
  <c r="BA73" i="1" s="1"/>
  <c r="J34" i="26"/>
  <c r="AW88" i="1"/>
  <c r="J36" i="11"/>
  <c r="AW69" i="1"/>
  <c r="F37" i="28"/>
  <c r="BD90" i="1"/>
  <c r="F34" i="32"/>
  <c r="BA94" i="1" s="1"/>
  <c r="J38" i="9"/>
  <c r="AW66" i="1"/>
  <c r="J38" i="7"/>
  <c r="AW63" i="1"/>
  <c r="F36" i="31"/>
  <c r="BC93" i="1"/>
  <c r="F37" i="13"/>
  <c r="BB71" i="1" s="1"/>
  <c r="F36" i="11"/>
  <c r="BA69" i="1"/>
  <c r="F35" i="23"/>
  <c r="BB84" i="1"/>
  <c r="F37" i="23"/>
  <c r="BD84" i="1"/>
  <c r="F38" i="11"/>
  <c r="BC69" i="1" s="1"/>
  <c r="F37" i="31"/>
  <c r="BD93" i="1"/>
  <c r="F38" i="14"/>
  <c r="BC72" i="1"/>
  <c r="J34" i="6"/>
  <c r="AG62" i="1"/>
  <c r="F41" i="9"/>
  <c r="BD66" i="1" s="1"/>
  <c r="J34" i="4"/>
  <c r="AW58" i="1"/>
  <c r="F39" i="25"/>
  <c r="BD87" i="1"/>
  <c r="J34" i="28"/>
  <c r="AW90" i="1"/>
  <c r="F39" i="16"/>
  <c r="BD74" i="1" s="1"/>
  <c r="J34" i="30"/>
  <c r="AW92" i="1"/>
  <c r="F37" i="25"/>
  <c r="BB87" i="1"/>
  <c r="F39" i="19"/>
  <c r="BB79" i="1"/>
  <c r="F39" i="10"/>
  <c r="BB67" i="1" s="1"/>
  <c r="F34" i="28"/>
  <c r="BA90" i="1"/>
  <c r="F35" i="29"/>
  <c r="BB91" i="1" s="1"/>
  <c r="F38" i="21"/>
  <c r="BA82" i="1"/>
  <c r="J36" i="3"/>
  <c r="AW57" i="1" s="1"/>
  <c r="F40" i="18"/>
  <c r="BC78" i="1"/>
  <c r="F34" i="4"/>
  <c r="BA58" i="1" s="1"/>
  <c r="F35" i="35"/>
  <c r="BB98" i="1"/>
  <c r="F38" i="22"/>
  <c r="BA83" i="1" s="1"/>
  <c r="F38" i="33"/>
  <c r="BC96" i="1"/>
  <c r="J36" i="13"/>
  <c r="AW71" i="1" s="1"/>
  <c r="F35" i="37"/>
  <c r="BB100" i="1"/>
  <c r="J34" i="31"/>
  <c r="AW93" i="1" s="1"/>
  <c r="F37" i="30"/>
  <c r="BD92" i="1"/>
  <c r="F40" i="22"/>
  <c r="BC83" i="1" s="1"/>
  <c r="F37" i="37"/>
  <c r="BD100" i="1"/>
  <c r="F36" i="27"/>
  <c r="BC89" i="1" s="1"/>
  <c r="F35" i="36"/>
  <c r="BB99" i="1"/>
  <c r="J38" i="8"/>
  <c r="AW65" i="1" s="1"/>
  <c r="F37" i="33"/>
  <c r="BB96" i="1"/>
  <c r="F40" i="9"/>
  <c r="BC66" i="1" s="1"/>
  <c r="F36" i="29"/>
  <c r="BC91" i="1"/>
  <c r="F38" i="5"/>
  <c r="BA61" i="1" s="1"/>
  <c r="F37" i="2"/>
  <c r="BB56" i="1"/>
  <c r="J38" i="19"/>
  <c r="AW79" i="1" s="1"/>
  <c r="F41" i="20"/>
  <c r="BD81" i="1"/>
  <c r="J34" i="35"/>
  <c r="AW98" i="1" s="1"/>
  <c r="F39" i="15"/>
  <c r="BD73" i="1"/>
  <c r="F38" i="8"/>
  <c r="BA65" i="1" s="1"/>
  <c r="F36" i="24"/>
  <c r="BA86" i="1"/>
  <c r="J38" i="6"/>
  <c r="AW62" i="1" s="1"/>
  <c r="F40" i="19"/>
  <c r="BC79" i="1"/>
  <c r="F38" i="24"/>
  <c r="BC86" i="1" s="1"/>
  <c r="F35" i="31"/>
  <c r="BB93" i="1"/>
  <c r="J36" i="12"/>
  <c r="AW70" i="1" s="1"/>
  <c r="F37" i="14"/>
  <c r="BB72" i="1"/>
  <c r="F35" i="26"/>
  <c r="BB88" i="1" s="1"/>
  <c r="P94" i="23" l="1"/>
  <c r="P93" i="23" s="1"/>
  <c r="AU84" i="1" s="1"/>
  <c r="T96" i="11"/>
  <c r="R96" i="13"/>
  <c r="P96" i="13"/>
  <c r="AU71" i="1" s="1"/>
  <c r="T96" i="13"/>
  <c r="P96" i="11"/>
  <c r="AU69" i="1"/>
  <c r="P95" i="12"/>
  <c r="AU70" i="1" s="1"/>
  <c r="T95" i="12"/>
  <c r="R96" i="11"/>
  <c r="R95" i="12"/>
  <c r="P86" i="31"/>
  <c r="P85" i="31" s="1"/>
  <c r="AU93" i="1" s="1"/>
  <c r="T142" i="30"/>
  <c r="T87" i="30" s="1"/>
  <c r="P93" i="29"/>
  <c r="P92" i="29"/>
  <c r="AU91" i="1"/>
  <c r="R92" i="28"/>
  <c r="R91" i="28" s="1"/>
  <c r="R142" i="30"/>
  <c r="R93" i="29"/>
  <c r="R92" i="29" s="1"/>
  <c r="R90" i="15"/>
  <c r="P95" i="7"/>
  <c r="AU63" i="1"/>
  <c r="T88" i="4"/>
  <c r="T87" i="4" s="1"/>
  <c r="R94" i="23"/>
  <c r="R93" i="23"/>
  <c r="P96" i="5"/>
  <c r="P95" i="5" s="1"/>
  <c r="AU61" i="1" s="1"/>
  <c r="T97" i="20"/>
  <c r="T96" i="20" s="1"/>
  <c r="R93" i="27"/>
  <c r="R92" i="27" s="1"/>
  <c r="BK142" i="30"/>
  <c r="J142" i="30" s="1"/>
  <c r="J62" i="30" s="1"/>
  <c r="R85" i="32"/>
  <c r="R84" i="32"/>
  <c r="R87" i="37"/>
  <c r="R86" i="37" s="1"/>
  <c r="BK86" i="31"/>
  <c r="J86" i="31"/>
  <c r="J60" i="31" s="1"/>
  <c r="R93" i="25"/>
  <c r="R92" i="25"/>
  <c r="P98" i="17"/>
  <c r="P97" i="17" s="1"/>
  <c r="AU77" i="1" s="1"/>
  <c r="AU76" i="1" s="1"/>
  <c r="AU75" i="1" s="1"/>
  <c r="P93" i="25"/>
  <c r="P92" i="25"/>
  <c r="AU87" i="1" s="1"/>
  <c r="AU85" i="1" s="1"/>
  <c r="P90" i="15"/>
  <c r="AU73" i="1"/>
  <c r="R95" i="10"/>
  <c r="R85" i="36"/>
  <c r="R89" i="14"/>
  <c r="T85" i="32"/>
  <c r="T84" i="32"/>
  <c r="R86" i="31"/>
  <c r="R85" i="31" s="1"/>
  <c r="T96" i="5"/>
  <c r="T95" i="5" s="1"/>
  <c r="R87" i="30"/>
  <c r="T93" i="29"/>
  <c r="T92" i="29"/>
  <c r="T87" i="37"/>
  <c r="T86" i="37" s="1"/>
  <c r="R89" i="35"/>
  <c r="R88" i="35" s="1"/>
  <c r="BK89" i="33"/>
  <c r="J89" i="33"/>
  <c r="J63" i="33"/>
  <c r="P89" i="34"/>
  <c r="P88" i="34" s="1"/>
  <c r="AU97" i="1" s="1"/>
  <c r="P142" i="30"/>
  <c r="T94" i="23"/>
  <c r="T93" i="23" s="1"/>
  <c r="R96" i="8"/>
  <c r="R95" i="8"/>
  <c r="R96" i="26"/>
  <c r="R95" i="26" s="1"/>
  <c r="T93" i="27"/>
  <c r="T92" i="27"/>
  <c r="P96" i="26"/>
  <c r="P95" i="26" s="1"/>
  <c r="AU88" i="1" s="1"/>
  <c r="R95" i="7"/>
  <c r="R96" i="5"/>
  <c r="R95" i="5" s="1"/>
  <c r="T96" i="26"/>
  <c r="T95" i="26"/>
  <c r="R89" i="16"/>
  <c r="P88" i="4"/>
  <c r="P87" i="4"/>
  <c r="AU58" i="1"/>
  <c r="BK96" i="5"/>
  <c r="J96" i="5" s="1"/>
  <c r="J68" i="5" s="1"/>
  <c r="BK93" i="25"/>
  <c r="J93" i="25" s="1"/>
  <c r="J64" i="25" s="1"/>
  <c r="T85" i="36"/>
  <c r="R96" i="20"/>
  <c r="P89" i="14"/>
  <c r="AU72" i="1" s="1"/>
  <c r="R98" i="17"/>
  <c r="R97" i="17"/>
  <c r="BK356" i="36"/>
  <c r="J356" i="36" s="1"/>
  <c r="J63" i="36" s="1"/>
  <c r="R90" i="33"/>
  <c r="R89" i="33"/>
  <c r="T90" i="24"/>
  <c r="T89" i="24" s="1"/>
  <c r="P95" i="10"/>
  <c r="AU67" i="1" s="1"/>
  <c r="AU64" i="1" s="1"/>
  <c r="P93" i="27"/>
  <c r="P92" i="27"/>
  <c r="AU89" i="1"/>
  <c r="T89" i="16"/>
  <c r="T95" i="7"/>
  <c r="R88" i="4"/>
  <c r="R87" i="4"/>
  <c r="P87" i="30"/>
  <c r="AU92" i="1" s="1"/>
  <c r="P90" i="33"/>
  <c r="P89" i="33"/>
  <c r="AU96" i="1"/>
  <c r="T93" i="25"/>
  <c r="T92" i="25" s="1"/>
  <c r="BK691" i="26"/>
  <c r="J691" i="26" s="1"/>
  <c r="J73" i="26" s="1"/>
  <c r="J313" i="4"/>
  <c r="J67" i="4"/>
  <c r="J97" i="5"/>
  <c r="J69" i="5" s="1"/>
  <c r="J96" i="19"/>
  <c r="J68" i="19"/>
  <c r="BK152" i="20"/>
  <c r="J152" i="20" s="1"/>
  <c r="J71" i="20" s="1"/>
  <c r="BK93" i="27"/>
  <c r="J93" i="27"/>
  <c r="J60" i="27" s="1"/>
  <c r="BK546" i="28"/>
  <c r="J546" i="28"/>
  <c r="J70" i="28" s="1"/>
  <c r="BK96" i="8"/>
  <c r="J96" i="8"/>
  <c r="J68" i="8"/>
  <c r="BK96" i="13"/>
  <c r="J96" i="13" s="1"/>
  <c r="J63" i="13" s="1"/>
  <c r="BK96" i="22"/>
  <c r="BK95" i="22" s="1"/>
  <c r="J95" i="22" s="1"/>
  <c r="J67" i="22" s="1"/>
  <c r="BK123" i="23"/>
  <c r="J123" i="23"/>
  <c r="J64" i="23" s="1"/>
  <c r="BK90" i="24"/>
  <c r="J90" i="24"/>
  <c r="J64" i="24" s="1"/>
  <c r="J383" i="27"/>
  <c r="J70" i="27"/>
  <c r="J442" i="27"/>
  <c r="J72" i="27"/>
  <c r="BK87" i="2"/>
  <c r="J87" i="2" s="1"/>
  <c r="J63" i="2" s="1"/>
  <c r="BK89" i="3"/>
  <c r="J89" i="3" s="1"/>
  <c r="J64" i="3" s="1"/>
  <c r="J67" i="6"/>
  <c r="BK95" i="12"/>
  <c r="J95" i="12" s="1"/>
  <c r="J63" i="12" s="1"/>
  <c r="BK89" i="14"/>
  <c r="J89" i="14" s="1"/>
  <c r="J32" i="14" s="1"/>
  <c r="AG72" i="1" s="1"/>
  <c r="BK89" i="16"/>
  <c r="J89" i="16"/>
  <c r="J63" i="16"/>
  <c r="BK98" i="17"/>
  <c r="BK97" i="17" s="1"/>
  <c r="J97" i="17" s="1"/>
  <c r="J34" i="17" s="1"/>
  <c r="AG77" i="1" s="1"/>
  <c r="BK144" i="17"/>
  <c r="J144" i="17" s="1"/>
  <c r="J71" i="17" s="1"/>
  <c r="BK97" i="20"/>
  <c r="J97" i="20"/>
  <c r="J68" i="20"/>
  <c r="BK114" i="21"/>
  <c r="J114" i="21" s="1"/>
  <c r="J68" i="21" s="1"/>
  <c r="BK94" i="23"/>
  <c r="BK89" i="35"/>
  <c r="J89" i="35"/>
  <c r="J60" i="35" s="1"/>
  <c r="BK86" i="36"/>
  <c r="J86" i="36"/>
  <c r="J60" i="36" s="1"/>
  <c r="BK88" i="4"/>
  <c r="J88" i="4"/>
  <c r="J60" i="4"/>
  <c r="BK96" i="7"/>
  <c r="BK95" i="7" s="1"/>
  <c r="J95" i="7" s="1"/>
  <c r="J67" i="7" s="1"/>
  <c r="BK90" i="15"/>
  <c r="J90" i="15" s="1"/>
  <c r="J63" i="15" s="1"/>
  <c r="J67" i="18"/>
  <c r="J94" i="25"/>
  <c r="J65" i="25" s="1"/>
  <c r="J692" i="26"/>
  <c r="J74" i="26"/>
  <c r="BK687" i="29"/>
  <c r="J687" i="29" s="1"/>
  <c r="J71" i="29" s="1"/>
  <c r="J90" i="33"/>
  <c r="J64" i="33"/>
  <c r="J357" i="36"/>
  <c r="J64" i="36" s="1"/>
  <c r="J89" i="2"/>
  <c r="J65" i="2" s="1"/>
  <c r="J67" i="9"/>
  <c r="BK96" i="10"/>
  <c r="J96" i="10"/>
  <c r="J68" i="10"/>
  <c r="J97" i="19"/>
  <c r="J69" i="19" s="1"/>
  <c r="BK136" i="23"/>
  <c r="J136" i="23" s="1"/>
  <c r="J67" i="23" s="1"/>
  <c r="BK96" i="26"/>
  <c r="J96" i="26" s="1"/>
  <c r="J60" i="26" s="1"/>
  <c r="BK87" i="37"/>
  <c r="J87" i="37" s="1"/>
  <c r="J60" i="37" s="1"/>
  <c r="BK96" i="11"/>
  <c r="J96" i="11" s="1"/>
  <c r="J63" i="11" s="1"/>
  <c r="BK92" i="28"/>
  <c r="BK91" i="28"/>
  <c r="J91" i="28" s="1"/>
  <c r="J30" i="28" s="1"/>
  <c r="AG90" i="1" s="1"/>
  <c r="J91" i="33"/>
  <c r="J65" i="33"/>
  <c r="BK89" i="34"/>
  <c r="J89" i="34" s="1"/>
  <c r="J64" i="34" s="1"/>
  <c r="J592" i="26"/>
  <c r="J72" i="26"/>
  <c r="J143" i="30"/>
  <c r="J63" i="30" s="1"/>
  <c r="J87" i="31"/>
  <c r="J61" i="31" s="1"/>
  <c r="BK85" i="32"/>
  <c r="J85" i="32"/>
  <c r="J60" i="32"/>
  <c r="BK93" i="29"/>
  <c r="BK92" i="29" s="1"/>
  <c r="J92" i="29" s="1"/>
  <c r="J30" i="29" s="1"/>
  <c r="AG91" i="1" s="1"/>
  <c r="J35" i="3"/>
  <c r="AV57" i="1" s="1"/>
  <c r="AT57" i="1" s="1"/>
  <c r="J37" i="21"/>
  <c r="AV82" i="1" s="1"/>
  <c r="AT82" i="1" s="1"/>
  <c r="BB80" i="1"/>
  <c r="AX80" i="1" s="1"/>
  <c r="BC68" i="1"/>
  <c r="AY68" i="1" s="1"/>
  <c r="F37" i="20"/>
  <c r="AZ81" i="1" s="1"/>
  <c r="BC85" i="1"/>
  <c r="AY85" i="1" s="1"/>
  <c r="F33" i="29"/>
  <c r="AZ91" i="1"/>
  <c r="J35" i="15"/>
  <c r="AV73" i="1" s="1"/>
  <c r="AT73" i="1" s="1"/>
  <c r="J35" i="24"/>
  <c r="AV86" i="1"/>
  <c r="AT86" i="1" s="1"/>
  <c r="F33" i="30"/>
  <c r="AZ92" i="1"/>
  <c r="J33" i="27"/>
  <c r="AV89" i="1" s="1"/>
  <c r="AT89" i="1" s="1"/>
  <c r="BD80" i="1"/>
  <c r="BD55" i="1"/>
  <c r="J37" i="9"/>
  <c r="AV66" i="1" s="1"/>
  <c r="AT66" i="1" s="1"/>
  <c r="F37" i="7"/>
  <c r="AZ63" i="1" s="1"/>
  <c r="BD60" i="1"/>
  <c r="J35" i="33"/>
  <c r="AV96" i="1"/>
  <c r="AT96" i="1"/>
  <c r="BC95" i="1"/>
  <c r="AY95" i="1" s="1"/>
  <c r="BA68" i="1"/>
  <c r="AW68" i="1" s="1"/>
  <c r="BA64" i="1"/>
  <c r="AW64" i="1" s="1"/>
  <c r="BA95" i="1"/>
  <c r="AW95" i="1"/>
  <c r="F33" i="35"/>
  <c r="AZ98" i="1" s="1"/>
  <c r="J33" i="30"/>
  <c r="AV92" i="1" s="1"/>
  <c r="AT92" i="1" s="1"/>
  <c r="J34" i="19"/>
  <c r="AG79" i="1" s="1"/>
  <c r="F33" i="27"/>
  <c r="AZ89" i="1"/>
  <c r="F33" i="37"/>
  <c r="AZ100" i="1"/>
  <c r="F33" i="4"/>
  <c r="AZ58" i="1" s="1"/>
  <c r="F37" i="6"/>
  <c r="AZ62" i="1" s="1"/>
  <c r="J37" i="20"/>
  <c r="AV81" i="1"/>
  <c r="AT81" i="1" s="1"/>
  <c r="J35" i="13"/>
  <c r="AV71" i="1" s="1"/>
  <c r="AT71" i="1" s="1"/>
  <c r="F37" i="21"/>
  <c r="AZ82" i="1" s="1"/>
  <c r="BD85" i="1"/>
  <c r="BB85" i="1"/>
  <c r="AX85" i="1"/>
  <c r="J35" i="34"/>
  <c r="AV97" i="1" s="1"/>
  <c r="AT97" i="1" s="1"/>
  <c r="J33" i="31"/>
  <c r="AV93" i="1" s="1"/>
  <c r="AT93" i="1" s="1"/>
  <c r="BA76" i="1"/>
  <c r="F37" i="8"/>
  <c r="AZ65" i="1" s="1"/>
  <c r="F37" i="19"/>
  <c r="AZ79" i="1" s="1"/>
  <c r="F35" i="2"/>
  <c r="AZ56" i="1" s="1"/>
  <c r="F37" i="5"/>
  <c r="AZ61" i="1" s="1"/>
  <c r="F35" i="12"/>
  <c r="AZ70" i="1"/>
  <c r="F35" i="11"/>
  <c r="AZ69" i="1" s="1"/>
  <c r="BB55" i="1"/>
  <c r="AX55" i="1" s="1"/>
  <c r="J33" i="36"/>
  <c r="AV99" i="1" s="1"/>
  <c r="AT99" i="1" s="1"/>
  <c r="F33" i="23"/>
  <c r="AZ84" i="1" s="1"/>
  <c r="J33" i="26"/>
  <c r="AV88" i="1" s="1"/>
  <c r="AT88" i="1" s="1"/>
  <c r="J35" i="11"/>
  <c r="AV69" i="1" s="1"/>
  <c r="AT69" i="1" s="1"/>
  <c r="J37" i="18"/>
  <c r="AV78" i="1" s="1"/>
  <c r="AT78" i="1" s="1"/>
  <c r="F35" i="25"/>
  <c r="AZ87" i="1" s="1"/>
  <c r="J35" i="16"/>
  <c r="AV74" i="1" s="1"/>
  <c r="AT74" i="1" s="1"/>
  <c r="F33" i="28"/>
  <c r="AZ90" i="1" s="1"/>
  <c r="F33" i="36"/>
  <c r="AZ99" i="1" s="1"/>
  <c r="BA60" i="1"/>
  <c r="AW60" i="1"/>
  <c r="BD95" i="1"/>
  <c r="J37" i="22"/>
  <c r="AV83" i="1"/>
  <c r="AT83" i="1" s="1"/>
  <c r="J35" i="25"/>
  <c r="AV87" i="1" s="1"/>
  <c r="AT87" i="1" s="1"/>
  <c r="BB60" i="1"/>
  <c r="AX60" i="1" s="1"/>
  <c r="J37" i="8"/>
  <c r="AV65" i="1"/>
  <c r="AT65" i="1" s="1"/>
  <c r="J33" i="29"/>
  <c r="AV91" i="1" s="1"/>
  <c r="AT91" i="1" s="1"/>
  <c r="J33" i="35"/>
  <c r="AV98" i="1" s="1"/>
  <c r="AT98" i="1" s="1"/>
  <c r="J33" i="23"/>
  <c r="AV84" i="1" s="1"/>
  <c r="AT84" i="1" s="1"/>
  <c r="BC64" i="1"/>
  <c r="AY64" i="1" s="1"/>
  <c r="J33" i="28"/>
  <c r="AV90" i="1" s="1"/>
  <c r="AT90" i="1" s="1"/>
  <c r="J37" i="19"/>
  <c r="AV79" i="1" s="1"/>
  <c r="AT79" i="1" s="1"/>
  <c r="BA80" i="1"/>
  <c r="AW80" i="1" s="1"/>
  <c r="BB68" i="1"/>
  <c r="AX68" i="1" s="1"/>
  <c r="J35" i="12"/>
  <c r="AV70" i="1"/>
  <c r="AT70" i="1" s="1"/>
  <c r="J33" i="37"/>
  <c r="AV100" i="1" s="1"/>
  <c r="AT100" i="1" s="1"/>
  <c r="BC55" i="1"/>
  <c r="AY55" i="1" s="1"/>
  <c r="BB76" i="1"/>
  <c r="BB75" i="1"/>
  <c r="AX75" i="1" s="1"/>
  <c r="F33" i="31"/>
  <c r="AZ93" i="1" s="1"/>
  <c r="J35" i="14"/>
  <c r="AV72" i="1"/>
  <c r="AT72" i="1" s="1"/>
  <c r="BC76" i="1"/>
  <c r="F33" i="32"/>
  <c r="AZ94" i="1" s="1"/>
  <c r="F35" i="24"/>
  <c r="AZ86" i="1"/>
  <c r="BB95" i="1"/>
  <c r="AX95" i="1"/>
  <c r="BB64" i="1"/>
  <c r="AX64" i="1" s="1"/>
  <c r="F35" i="33"/>
  <c r="AZ96" i="1" s="1"/>
  <c r="J33" i="32"/>
  <c r="AV94" i="1"/>
  <c r="AT94" i="1" s="1"/>
  <c r="F37" i="10"/>
  <c r="AZ67" i="1"/>
  <c r="J37" i="5"/>
  <c r="AV61" i="1"/>
  <c r="AT61" i="1" s="1"/>
  <c r="F35" i="16"/>
  <c r="AZ74" i="1"/>
  <c r="F33" i="26"/>
  <c r="AZ88" i="1" s="1"/>
  <c r="AS54" i="1"/>
  <c r="J37" i="17"/>
  <c r="AV77" i="1"/>
  <c r="AT77" i="1" s="1"/>
  <c r="F35" i="34"/>
  <c r="AZ97" i="1"/>
  <c r="F37" i="22"/>
  <c r="AZ83" i="1" s="1"/>
  <c r="J37" i="6"/>
  <c r="AV62" i="1" s="1"/>
  <c r="AT62" i="1" s="1"/>
  <c r="J33" i="4"/>
  <c r="AV58" i="1" s="1"/>
  <c r="AT58" i="1" s="1"/>
  <c r="F35" i="14"/>
  <c r="AZ72" i="1" s="1"/>
  <c r="BD76" i="1"/>
  <c r="AU80" i="1"/>
  <c r="BA85" i="1"/>
  <c r="AW85" i="1"/>
  <c r="J37" i="7"/>
  <c r="AV63" i="1" s="1"/>
  <c r="AT63" i="1" s="1"/>
  <c r="F37" i="18"/>
  <c r="AZ78" i="1"/>
  <c r="J35" i="2"/>
  <c r="AV56" i="1" s="1"/>
  <c r="AT56" i="1" s="1"/>
  <c r="F35" i="13"/>
  <c r="AZ71" i="1" s="1"/>
  <c r="BD64" i="1"/>
  <c r="F37" i="17"/>
  <c r="AZ77" i="1" s="1"/>
  <c r="J37" i="10"/>
  <c r="AV67" i="1" s="1"/>
  <c r="AT67" i="1" s="1"/>
  <c r="F35" i="3"/>
  <c r="AZ57" i="1" s="1"/>
  <c r="BC60" i="1"/>
  <c r="AY60" i="1" s="1"/>
  <c r="BC80" i="1"/>
  <c r="AY80" i="1"/>
  <c r="F37" i="9"/>
  <c r="AZ66" i="1" s="1"/>
  <c r="BA55" i="1"/>
  <c r="AW55" i="1" s="1"/>
  <c r="BD68" i="1"/>
  <c r="AU55" i="1"/>
  <c r="F35" i="15"/>
  <c r="AZ73" i="1"/>
  <c r="BK87" i="30" l="1"/>
  <c r="J87" i="30" s="1"/>
  <c r="J30" i="30" s="1"/>
  <c r="AG92" i="1" s="1"/>
  <c r="BK93" i="23"/>
  <c r="J93" i="23"/>
  <c r="J59" i="23"/>
  <c r="J39" i="28"/>
  <c r="J43" i="17"/>
  <c r="J43" i="19"/>
  <c r="J39" i="30"/>
  <c r="J39" i="29"/>
  <c r="J41" i="14"/>
  <c r="J96" i="7"/>
  <c r="J68" i="7"/>
  <c r="BK95" i="10"/>
  <c r="J95" i="10"/>
  <c r="J67" i="10"/>
  <c r="J63" i="14"/>
  <c r="J94" i="23"/>
  <c r="J60" i="23"/>
  <c r="BK92" i="27"/>
  <c r="J92" i="27" s="1"/>
  <c r="J59" i="27" s="1"/>
  <c r="BK95" i="5"/>
  <c r="J95" i="5"/>
  <c r="J67" i="5" s="1"/>
  <c r="BK96" i="20"/>
  <c r="J96" i="20"/>
  <c r="BK89" i="24"/>
  <c r="J89" i="24" s="1"/>
  <c r="J32" i="24" s="1"/>
  <c r="AG86" i="1" s="1"/>
  <c r="AN86" i="1" s="1"/>
  <c r="J92" i="28"/>
  <c r="J60" i="28"/>
  <c r="J43" i="6"/>
  <c r="BK95" i="8"/>
  <c r="J95" i="8" s="1"/>
  <c r="J67" i="8" s="1"/>
  <c r="J96" i="22"/>
  <c r="J68" i="22" s="1"/>
  <c r="J59" i="30"/>
  <c r="BK85" i="36"/>
  <c r="J85" i="36"/>
  <c r="J59" i="36" s="1"/>
  <c r="BK87" i="4"/>
  <c r="J87" i="4"/>
  <c r="J59" i="4"/>
  <c r="BK93" i="21"/>
  <c r="J93" i="21"/>
  <c r="J67" i="17"/>
  <c r="BK92" i="25"/>
  <c r="J92" i="25" s="1"/>
  <c r="J32" i="25" s="1"/>
  <c r="AG87" i="1" s="1"/>
  <c r="AN87" i="1" s="1"/>
  <c r="J93" i="29"/>
  <c r="J60" i="29"/>
  <c r="BK88" i="35"/>
  <c r="J88" i="35" s="1"/>
  <c r="J30" i="35" s="1"/>
  <c r="AG98" i="1" s="1"/>
  <c r="AN98" i="1" s="1"/>
  <c r="J43" i="9"/>
  <c r="J98" i="17"/>
  <c r="J68" i="17"/>
  <c r="BK95" i="26"/>
  <c r="J95" i="26" s="1"/>
  <c r="J30" i="26" s="1"/>
  <c r="AG88" i="1" s="1"/>
  <c r="AN88" i="1" s="1"/>
  <c r="J59" i="28"/>
  <c r="BK84" i="32"/>
  <c r="J84" i="32" s="1"/>
  <c r="J59" i="32" s="1"/>
  <c r="BK88" i="3"/>
  <c r="J88" i="3"/>
  <c r="J63" i="3" s="1"/>
  <c r="BK86" i="37"/>
  <c r="J86" i="37"/>
  <c r="J43" i="18"/>
  <c r="J59" i="29"/>
  <c r="BK85" i="31"/>
  <c r="J85" i="31"/>
  <c r="J59" i="31"/>
  <c r="BK88" i="34"/>
  <c r="J88" i="34" s="1"/>
  <c r="J63" i="34" s="1"/>
  <c r="AN78" i="1"/>
  <c r="AN66" i="1"/>
  <c r="AN62" i="1"/>
  <c r="AN72" i="1"/>
  <c r="AN90" i="1"/>
  <c r="AN92" i="1"/>
  <c r="AN91" i="1"/>
  <c r="BD59" i="1"/>
  <c r="AN77" i="1"/>
  <c r="AN79" i="1"/>
  <c r="BC59" i="1"/>
  <c r="AY59" i="1"/>
  <c r="AU60" i="1"/>
  <c r="AU59" i="1" s="1"/>
  <c r="J32" i="33"/>
  <c r="AG96" i="1"/>
  <c r="AN96" i="1"/>
  <c r="J32" i="15"/>
  <c r="AG73" i="1" s="1"/>
  <c r="AN73" i="1" s="1"/>
  <c r="AZ60" i="1"/>
  <c r="AZ68" i="1"/>
  <c r="AV68" i="1" s="1"/>
  <c r="AT68" i="1" s="1"/>
  <c r="AZ80" i="1"/>
  <c r="AV80" i="1"/>
  <c r="AT80" i="1" s="1"/>
  <c r="J32" i="11"/>
  <c r="AG69" i="1"/>
  <c r="AN69" i="1"/>
  <c r="BD75" i="1"/>
  <c r="AU68" i="1"/>
  <c r="AZ55" i="1"/>
  <c r="AX76" i="1"/>
  <c r="AZ85" i="1"/>
  <c r="AV85" i="1" s="1"/>
  <c r="AT85" i="1" s="1"/>
  <c r="BC75" i="1"/>
  <c r="AY75" i="1" s="1"/>
  <c r="J34" i="20"/>
  <c r="AG81" i="1"/>
  <c r="AN81" i="1"/>
  <c r="AZ64" i="1"/>
  <c r="AV64" i="1" s="1"/>
  <c r="AT64" i="1" s="1"/>
  <c r="J32" i="13"/>
  <c r="AG71" i="1"/>
  <c r="AN71" i="1" s="1"/>
  <c r="J34" i="21"/>
  <c r="AG82" i="1"/>
  <c r="AN82" i="1"/>
  <c r="BA75" i="1"/>
  <c r="AW75" i="1"/>
  <c r="AG76" i="1"/>
  <c r="BA59" i="1"/>
  <c r="AW59" i="1" s="1"/>
  <c r="AZ76" i="1"/>
  <c r="AV76" i="1"/>
  <c r="BB59" i="1"/>
  <c r="AX59" i="1" s="1"/>
  <c r="AU95" i="1"/>
  <c r="J32" i="16"/>
  <c r="AG74" i="1"/>
  <c r="AN74" i="1" s="1"/>
  <c r="J34" i="22"/>
  <c r="AG83" i="1"/>
  <c r="AN83" i="1"/>
  <c r="J30" i="37"/>
  <c r="AG100" i="1" s="1"/>
  <c r="AN100" i="1" s="1"/>
  <c r="AY76" i="1"/>
  <c r="J34" i="7"/>
  <c r="AG63" i="1" s="1"/>
  <c r="AN63" i="1" s="1"/>
  <c r="J32" i="12"/>
  <c r="AG70" i="1"/>
  <c r="AN70" i="1" s="1"/>
  <c r="AW76" i="1"/>
  <c r="J32" i="2"/>
  <c r="AG56" i="1"/>
  <c r="AN56" i="1"/>
  <c r="AZ95" i="1"/>
  <c r="AV95" i="1" s="1"/>
  <c r="AT95" i="1" s="1"/>
  <c r="J41" i="2" l="1"/>
  <c r="J41" i="11"/>
  <c r="J63" i="24"/>
  <c r="J41" i="25"/>
  <c r="J41" i="15"/>
  <c r="J41" i="24"/>
  <c r="J63" i="25"/>
  <c r="J43" i="20"/>
  <c r="J67" i="20"/>
  <c r="J43" i="21"/>
  <c r="J67" i="21"/>
  <c r="J43" i="22"/>
  <c r="J43" i="7"/>
  <c r="J59" i="35"/>
  <c r="J59" i="26"/>
  <c r="J41" i="12"/>
  <c r="J41" i="16"/>
  <c r="J39" i="26"/>
  <c r="J41" i="33"/>
  <c r="J39" i="37"/>
  <c r="J59" i="37"/>
  <c r="J41" i="13"/>
  <c r="J39" i="35"/>
  <c r="BD54" i="1"/>
  <c r="W33" i="1" s="1"/>
  <c r="AZ59" i="1"/>
  <c r="AV59" i="1"/>
  <c r="AT59" i="1"/>
  <c r="J30" i="27"/>
  <c r="AG89" i="1" s="1"/>
  <c r="AN89" i="1" s="1"/>
  <c r="AT76" i="1"/>
  <c r="J34" i="8"/>
  <c r="AG65" i="1"/>
  <c r="AN65" i="1"/>
  <c r="J32" i="34"/>
  <c r="AG97" i="1"/>
  <c r="AN97" i="1" s="1"/>
  <c r="AG68" i="1"/>
  <c r="AN68" i="1"/>
  <c r="AU54" i="1"/>
  <c r="J34" i="5"/>
  <c r="AG61" i="1"/>
  <c r="AN61" i="1"/>
  <c r="J30" i="36"/>
  <c r="AG99" i="1" s="1"/>
  <c r="AN99" i="1" s="1"/>
  <c r="AZ75" i="1"/>
  <c r="AV75" i="1" s="1"/>
  <c r="AT75" i="1" s="1"/>
  <c r="J30" i="31"/>
  <c r="AG93" i="1"/>
  <c r="AN93" i="1" s="1"/>
  <c r="J30" i="23"/>
  <c r="AG84" i="1"/>
  <c r="AN84" i="1"/>
  <c r="J30" i="4"/>
  <c r="AG58" i="1"/>
  <c r="AN58" i="1"/>
  <c r="AG85" i="1"/>
  <c r="AN85" i="1" s="1"/>
  <c r="J32" i="3"/>
  <c r="AG57" i="1"/>
  <c r="AN57" i="1"/>
  <c r="BA54" i="1"/>
  <c r="AW54" i="1" s="1"/>
  <c r="AK30" i="1" s="1"/>
  <c r="BC54" i="1"/>
  <c r="W32" i="1" s="1"/>
  <c r="J30" i="32"/>
  <c r="AG94" i="1"/>
  <c r="AN94" i="1"/>
  <c r="AG80" i="1"/>
  <c r="AN80" i="1" s="1"/>
  <c r="J34" i="10"/>
  <c r="AG67" i="1"/>
  <c r="AN67" i="1"/>
  <c r="BB54" i="1"/>
  <c r="AX54" i="1" s="1"/>
  <c r="AV60" i="1"/>
  <c r="AT60" i="1" s="1"/>
  <c r="AV55" i="1"/>
  <c r="AT55" i="1"/>
  <c r="J41" i="3" l="1"/>
  <c r="J39" i="4"/>
  <c r="J39" i="23"/>
  <c r="J43" i="5"/>
  <c r="J39" i="32"/>
  <c r="J43" i="8"/>
  <c r="J43" i="10"/>
  <c r="J39" i="27"/>
  <c r="J39" i="31"/>
  <c r="J39" i="36"/>
  <c r="J41" i="34"/>
  <c r="AN76" i="1"/>
  <c r="AG64" i="1"/>
  <c r="AN64" i="1" s="1"/>
  <c r="W30" i="1"/>
  <c r="AG55" i="1"/>
  <c r="AG75" i="1"/>
  <c r="AN75" i="1" s="1"/>
  <c r="AG60" i="1"/>
  <c r="AG59" i="1"/>
  <c r="AN59" i="1" s="1"/>
  <c r="AG95" i="1"/>
  <c r="AN95" i="1"/>
  <c r="AY54" i="1"/>
  <c r="AZ54" i="1"/>
  <c r="AV54" i="1" s="1"/>
  <c r="AK29" i="1" s="1"/>
  <c r="W31" i="1"/>
  <c r="AN55" i="1" l="1"/>
  <c r="AN60" i="1"/>
  <c r="W29" i="1"/>
  <c r="AT54" i="1"/>
  <c r="AG54" i="1"/>
  <c r="AK26" i="1" s="1"/>
  <c r="AK35" i="1" s="1"/>
  <c r="AN54" i="1" l="1"/>
</calcChain>
</file>

<file path=xl/sharedStrings.xml><?xml version="1.0" encoding="utf-8"?>
<sst xmlns="http://schemas.openxmlformats.org/spreadsheetml/2006/main" count="46802" uniqueCount="5038">
  <si>
    <t>Export Komplet</t>
  </si>
  <si>
    <t>VZ</t>
  </si>
  <si>
    <t>2.0</t>
  </si>
  <si>
    <t>ZAMOK</t>
  </si>
  <si>
    <t>False</t>
  </si>
  <si>
    <t>{a6ab8060-2286-4912-9908-bb24715d445e}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</si>
  <si>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</si>
  <si>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</si>
  <si>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</si>
  <si>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</si>
  <si>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</si>
  <si>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</si>
  <si>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</si>
  <si>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</si>
  <si>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999615A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</si>
  <si>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</si>
  <si>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</si>
  <si>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Horoměřická S 071 - most, Praha 6, č. akce 999615</t>
  </si>
  <si>
    <t>KSO:</t>
  </si>
  <si>
    <t/>
  </si>
  <si>
    <t>CC-CZ:</t>
  </si>
  <si>
    <t>Místo:</t>
  </si>
  <si>
    <t>ul. Horoměřická / Pod Habrovkou</t>
  </si>
  <si>
    <t>Datum:</t>
  </si>
  <si>
    <t>12. 6. 2020</t>
  </si>
  <si>
    <t>Zadavatel:</t>
  </si>
  <si>
    <t>IČ:</t>
  </si>
  <si>
    <t>TSK hl.m. Prahy, a.s.</t>
  </si>
  <si>
    <t>DIČ:</t>
  </si>
  <si>
    <t>Uchazeč:</t>
  </si>
  <si>
    <t>Vyplň údaj</t>
  </si>
  <si>
    <t>Projektant:</t>
  </si>
  <si>
    <t>AGA Letiště, spol. s r.o.</t>
  </si>
  <si>
    <t>True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</si>
  <si>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</si>
  <si>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</si>
  <si>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</si>
  <si>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www.cs-urs.cz, sekce Cenové a technické podmínky.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</si>
  <si>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</si>
  <si>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</si>
  <si>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</si>
  <si>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</si>
  <si>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</si>
  <si>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</si>
  <si>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</si>
  <si>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</si>
  <si>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</si>
  <si>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</si>
  <si>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</si>
  <si>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</si>
  <si>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</si>
  <si>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</si>
  <si>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</si>
  <si>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</si>
  <si>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</si>
  <si>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</si>
  <si>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</si>
  <si>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</si>
  <si>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</si>
  <si>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</si>
  <si>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</si>
  <si>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</si>
  <si>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</si>
  <si>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</si>
  <si>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</si>
  <si>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</si>
  <si>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</si>
  <si>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</si>
  <si>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</si>
  <si>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</si>
  <si>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</si>
  <si>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</si>
  <si>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</si>
  <si>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</si>
  <si>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</si>
  <si>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</si>
  <si>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</si>
  <si>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Příprava území</t>
  </si>
  <si>
    <t>STA</t>
  </si>
  <si>
    <t>1</t>
  </si>
  <si>
    <t>{69275d77-c7be-43e8-9073-f2521f353fe6}</t>
  </si>
  <si>
    <t>2</t>
  </si>
  <si>
    <t>/</t>
  </si>
  <si>
    <t>SO 01.1</t>
  </si>
  <si>
    <t>Sejmutí ornice</t>
  </si>
  <si>
    <t>Soupis</t>
  </si>
  <si>
    <t>{44553ac3-d9c2-4853-b29d-e6af0a83c5e7}</t>
  </si>
  <si>
    <t>SO 01.2</t>
  </si>
  <si>
    <t>Kácení</t>
  </si>
  <si>
    <t>{57727779-32c6-4f31-afee-e9114a23bf02}</t>
  </si>
  <si>
    <t>SO 02</t>
  </si>
  <si>
    <t>Demolice</t>
  </si>
  <si>
    <t>{a7b93fe4-7e96-4a31-a3b5-509e5596f2c6}</t>
  </si>
  <si>
    <t>SO 03</t>
  </si>
  <si>
    <t>Přeložky vedení NN</t>
  </si>
  <si>
    <t>{bfab36bb-b44d-419d-a653-e8cd086b7544}</t>
  </si>
  <si>
    <t>SO 03.1</t>
  </si>
  <si>
    <t>Provizorní přeložka vedení NN PREdi</t>
  </si>
  <si>
    <t>{b0f5b04a-b52a-48f7-a91e-d80b95dc545e}</t>
  </si>
  <si>
    <t>1/M</t>
  </si>
  <si>
    <t>Zemní a montážní práce</t>
  </si>
  <si>
    <t>3</t>
  </si>
  <si>
    <t>{9d7241c0-f9fd-4e7c-a018-cbca42a3c346}</t>
  </si>
  <si>
    <t>1/MAT</t>
  </si>
  <si>
    <t>Materiál</t>
  </si>
  <si>
    <t>{ffec9dbe-9b43-4307-8d95-11e9ea384c3e}</t>
  </si>
  <si>
    <t>1/OST</t>
  </si>
  <si>
    <t>Ostatní</t>
  </si>
  <si>
    <t>{0ca92d6c-6c60-419e-aea9-eb99241a5f31}</t>
  </si>
  <si>
    <t>SO 03.2</t>
  </si>
  <si>
    <t>Definitivní přeložka vedení NN PREdi</t>
  </si>
  <si>
    <t>{69d92b86-2e93-4f86-85e8-e9199c3c3cbe}</t>
  </si>
  <si>
    <t>2/M</t>
  </si>
  <si>
    <t>{28f3bf66-a2f7-4ea1-855a-0def23e0a393}</t>
  </si>
  <si>
    <t>2/MAT</t>
  </si>
  <si>
    <t>{3fe9b0db-1348-40b9-bdbb-7dcfff71de5c}</t>
  </si>
  <si>
    <t>2/OST</t>
  </si>
  <si>
    <t>{910e5091-d5b2-467b-a880-7c0e2b42aad6}</t>
  </si>
  <si>
    <t>SO 04</t>
  </si>
  <si>
    <t>Přeložky sdělovacích kabelů</t>
  </si>
  <si>
    <t>{9cb0af76-27b7-4b0a-8005-9f7f5ac88720}</t>
  </si>
  <si>
    <t>SO 04.1</t>
  </si>
  <si>
    <t>Provizorní přeložka kabelů TELEFÓNICA O2 (CETIN)</t>
  </si>
  <si>
    <t>{493ce744-ec94-44c9-a9c8-3dbd193ff918}</t>
  </si>
  <si>
    <t>SO 04.2</t>
  </si>
  <si>
    <t>Definitivní přeložka kabelů TELEFÓNICA O2 (CETIN)</t>
  </si>
  <si>
    <t>{d3ab24f2-5885-4d1b-bae5-7798cdc03ec7}</t>
  </si>
  <si>
    <t>SO 04.3</t>
  </si>
  <si>
    <t>Přeložka nadzemního vedení TELEFÓNICA O2 (CETIN)</t>
  </si>
  <si>
    <t>{0c01c3f6-c636-42b9-8637-acaa34fc3fba}</t>
  </si>
  <si>
    <t>SO 04.4</t>
  </si>
  <si>
    <t>Přeložka kabelů Net4Gas</t>
  </si>
  <si>
    <t>{c8164e52-f9b7-4979-92e0-b2eeeb457a4b}</t>
  </si>
  <si>
    <t>SO 04.5</t>
  </si>
  <si>
    <t>Přeložka kabelů Sloane Park (UPC)</t>
  </si>
  <si>
    <t>{a7cd15c2-e913-40e4-b597-9313d51bd5be}</t>
  </si>
  <si>
    <t>SO 04.6</t>
  </si>
  <si>
    <t>Přeložka kabelů GTS Novera (T-Mobile)</t>
  </si>
  <si>
    <t>{632935ea-1cb8-4d91-9635-a58b5a102637}</t>
  </si>
  <si>
    <t>SO 05</t>
  </si>
  <si>
    <t>Přeložky veřejného osvětlení</t>
  </si>
  <si>
    <t>{0f5ee016-4e67-4d6d-b371-2e51abbadd8c}</t>
  </si>
  <si>
    <t>SO 05.1</t>
  </si>
  <si>
    <t>Provizorní přeložka veřejného osvětlení Eltodo (THMP)</t>
  </si>
  <si>
    <t>{5c4f2e99-db97-43d0-b75d-dbb84201f845}</t>
  </si>
  <si>
    <t>3/M</t>
  </si>
  <si>
    <t>{807e6084-99c3-4de1-b670-ecaeeef76d29}</t>
  </si>
  <si>
    <t>3/MAT</t>
  </si>
  <si>
    <t>{e82ae395-b6bb-4b64-8924-4a70663a7257}</t>
  </si>
  <si>
    <t>3/OST</t>
  </si>
  <si>
    <t>{5d027430-6b67-4b34-9280-f73ae61f61f5}</t>
  </si>
  <si>
    <t>SO 05.2</t>
  </si>
  <si>
    <t>Definitivní přeložka veřejného osvětlení Eltodo (THMP)</t>
  </si>
  <si>
    <t>{61a61902-6990-4890-a825-56e101df06a3}</t>
  </si>
  <si>
    <t>4/M</t>
  </si>
  <si>
    <t>{2fb0f601-2ecf-4c11-8bc6-bcbf0e82ab15}</t>
  </si>
  <si>
    <t>4/MAT</t>
  </si>
  <si>
    <t>{6a7fc598-296c-481e-a25d-828bd31846f4}</t>
  </si>
  <si>
    <t>4/OST</t>
  </si>
  <si>
    <t>{8ea5d55a-c84b-4cc8-9955-21d178605b88}</t>
  </si>
  <si>
    <t>SO 06</t>
  </si>
  <si>
    <t>Přeložka plynovodu</t>
  </si>
  <si>
    <t>{a90d28ec-8f1e-4f35-aed8-f8d1afa3978b}</t>
  </si>
  <si>
    <t>SO 07</t>
  </si>
  <si>
    <t>Přeložky vodovodních přípojek</t>
  </si>
  <si>
    <t>{05032f5b-5613-46e7-91ef-f534c6aef080}</t>
  </si>
  <si>
    <t>SO 07.1</t>
  </si>
  <si>
    <t>Provizorní vodovodní přeložky</t>
  </si>
  <si>
    <t>{a665a150-31c2-46cb-8e78-601ab2c138f7}</t>
  </si>
  <si>
    <t>SO 07.2</t>
  </si>
  <si>
    <t>Definitivní vodovodní přeložky</t>
  </si>
  <si>
    <t>{78093fd2-25f8-4fdb-b580-02ad7e2571cd}</t>
  </si>
  <si>
    <t>SO 10</t>
  </si>
  <si>
    <t>Most</t>
  </si>
  <si>
    <t>{70f0b1c3-a85e-4809-9a47-54fa5dd2b544}</t>
  </si>
  <si>
    <t>821 11 21</t>
  </si>
  <si>
    <t>SO 11</t>
  </si>
  <si>
    <t>Opěrné zdi</t>
  </si>
  <si>
    <t>{e34b223a-04aa-4fe1-80c5-e472f41fde86}</t>
  </si>
  <si>
    <t>815 41</t>
  </si>
  <si>
    <t>SO 23</t>
  </si>
  <si>
    <t>Kanalizace dešťová</t>
  </si>
  <si>
    <t>{f2e0310c-bf33-4a31-9844-2ff5293439c4}</t>
  </si>
  <si>
    <t>SO 24</t>
  </si>
  <si>
    <t>Komunikace a zpevněné plochy</t>
  </si>
  <si>
    <t>{8bb9fa58-dd78-4d73-9d55-65f5f8be9e2f}</t>
  </si>
  <si>
    <t>SO 25</t>
  </si>
  <si>
    <t>Sadové úpravy</t>
  </si>
  <si>
    <t>{ba6c7f54-f579-41fc-aeb0-afd8804b5160}</t>
  </si>
  <si>
    <t>SO 26</t>
  </si>
  <si>
    <t>Úprava potoka</t>
  </si>
  <si>
    <t>{9196b964-ff11-4be3-834f-63f4a24aecb6}</t>
  </si>
  <si>
    <t>SO 30</t>
  </si>
  <si>
    <t>Plochy zařízení staveniště</t>
  </si>
  <si>
    <t>{775dce0c-b40c-461b-bc5e-c0345de7051a}</t>
  </si>
  <si>
    <t>SO 33</t>
  </si>
  <si>
    <t>Staveništní přípojka NN</t>
  </si>
  <si>
    <t>{7f208cdb-c8a2-4f68-9f5e-b7d71621c090}</t>
  </si>
  <si>
    <t>5/PRE</t>
  </si>
  <si>
    <t>Stavební odběr, část PRE</t>
  </si>
  <si>
    <t>{e1056924-e9a3-4829-8786-2e9e2df3db98}</t>
  </si>
  <si>
    <t>5/ODB</t>
  </si>
  <si>
    <t>Stavební odběr, část odběratel</t>
  </si>
  <si>
    <t>{accb5e5a-c143-47ae-8575-fc2548d11b1c}</t>
  </si>
  <si>
    <t>SO 301</t>
  </si>
  <si>
    <t>Oprava odvodnění</t>
  </si>
  <si>
    <t>{40144d17-8ec1-4f33-845e-ad579b687f52}</t>
  </si>
  <si>
    <t>DIO</t>
  </si>
  <si>
    <t>Dopravně inženýrské opatření</t>
  </si>
  <si>
    <t>{d72d17b9-21ac-441a-bfa9-dd5f7911cad4}</t>
  </si>
  <si>
    <t>VON</t>
  </si>
  <si>
    <t>Vedlejší a ostatní náklady</t>
  </si>
  <si>
    <t>{99dafb6c-4516-4f84-840b-9cc61edc33ce}</t>
  </si>
  <si>
    <t>KRYCÍ LIST SOUPISU PRACÍ</t>
  </si>
  <si>
    <t>Objekt:</t>
  </si>
  <si>
    <t>SO 01 - Příprava území</t>
  </si>
  <si>
    <t>Soupis:</t>
  </si>
  <si>
    <t>SO 01.1 - Sejmutí ornice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</si>
  <si>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</si>
  <si>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</si>
  <si>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</si>
  <si>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</si>
  <si>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</si>
  <si>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</si>
  <si>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</si>
  <si>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</si>
  <si>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</si>
  <si>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</si>
  <si>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</si>
  <si>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</si>
  <si>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</si>
  <si>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</si>
  <si>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</si>
  <si>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</si>
  <si>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</si>
  <si>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</si>
  <si>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</si>
  <si>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</si>
  <si>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</si>
  <si>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</si>
  <si>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</si>
  <si>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</si>
  <si>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121151123</t>
  </si>
  <si>
    <t>Sejmutí ornice plochy přes 500 m2 tl vrstvy do 200 mm strojně</t>
  </si>
  <si>
    <t>m2</t>
  </si>
  <si>
    <t>CS ÚRS 2020 01</t>
  </si>
  <si>
    <t>4</t>
  </si>
  <si>
    <t>-922290936</t>
  </si>
  <si>
    <t>PP</t>
  </si>
  <si>
    <t>Sejmutí ornice strojně při souvislé ploše přes 500 m2, tl. vrstvy do 200 mm</t>
  </si>
  <si>
    <t>VV</t>
  </si>
  <si>
    <t>"Sejmutí ornice v tl. 200mm" 730,1+8,2</t>
  </si>
  <si>
    <t>162751117</t>
  </si>
  <si>
    <t>Vodorovné přemístění do 10000 m výkopku/sypaniny z horniny třídy těžitelnosti I, skupiny 1 až 3</t>
  </si>
  <si>
    <t>m3</t>
  </si>
  <si>
    <t>1335053835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</si>
  <si>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</si>
  <si>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"Sejmutí ornice v tl. 200mm" 730,1*0,2+8,2*0,2</t>
  </si>
  <si>
    <t>162751119</t>
  </si>
  <si>
    <t>Příplatek k vodorovnému přemístění výkopku/sypaniny z horniny třídy těžitelnosti I, skupiny 1 až 3 ZKD 1000 m přes 10000 m</t>
  </si>
  <si>
    <t>-1264944775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</si>
  <si>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</si>
  <si>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147,66*15 'Přepočtené koeficientem množství</t>
  </si>
  <si>
    <t>171201221</t>
  </si>
  <si>
    <t>Poplatek za uložení na skládce (skládkovné) zeminy a kamení kód odpadu 17 05 04</t>
  </si>
  <si>
    <t>t</t>
  </si>
  <si>
    <t>797443475</t>
  </si>
  <si>
    <t>Poplatek za uložení stavebního odpadu na skládce (skládkovné) zeminy a kamení zatříděného do Katalogu odpadů pod kódem 17 05 04</t>
  </si>
  <si>
    <t>147,66*1,8 'Přepočtené koeficientem množství</t>
  </si>
  <si>
    <t>SO 01.2 - Kácení</t>
  </si>
  <si>
    <t xml:space="preserve">    998 - Přesun hmot</t>
  </si>
  <si>
    <t>111251103</t>
  </si>
  <si>
    <t>Odstranění křovin a stromů průměru kmene do 100 mm i s kořeny sklonu terénu do 1:5 z celkové plochy přes 500 m2 strojně</t>
  </si>
  <si>
    <t>1273587139</t>
  </si>
  <si>
    <t>Odstranění křovin a stromů s odstraněním kořenů strojně průměru kmene do 100 mm v rovině nebo ve svahu sklonu terénu do 1:5, při celkové ploše přes 500 m2</t>
  </si>
  <si>
    <t>P</t>
  </si>
  <si>
    <t>Poznámka k položce:_x000D_
vč. odovzu mimo zastavěné území</t>
  </si>
  <si>
    <t>"Smýcení keřů" 501</t>
  </si>
  <si>
    <t>111201401</t>
  </si>
  <si>
    <t>Spálení křovin a stromů průměru kmene do 100 mm</t>
  </si>
  <si>
    <t>-1640826862</t>
  </si>
  <si>
    <t>Spálení odstraněných křovin a stromů na hromadách průměru kmene do 100 mm pro jakoukoliv plochu</t>
  </si>
  <si>
    <t>Poznámka k položce:_x000D_
příp. jiný způsob likvidace křovin vč. kořenů, dle dispozic zhotovitele</t>
  </si>
  <si>
    <t>112151111</t>
  </si>
  <si>
    <t>Směrové kácení stromů s rozřezáním a odvětvením D kmene do 200 mm</t>
  </si>
  <si>
    <t>kus</t>
  </si>
  <si>
    <t>223351410</t>
  </si>
  <si>
    <t>Pokácení stromu směrové v celku s odřezáním kmene a s odvětvením průměru kmene přes 100 do 200 mm</t>
  </si>
  <si>
    <t>Poznámka k položce:_x000D_
vč. likvidace dřevní hmoty dle dispozic zhotovitele</t>
  </si>
  <si>
    <t>"Kácení stromu průměru 100-200 mm vč. odstranění pařezu" 12</t>
  </si>
  <si>
    <t>112151112</t>
  </si>
  <si>
    <t>Směrové kácení stromů s rozřezáním a odvětvením D kmene do 300 mm</t>
  </si>
  <si>
    <t>-176121522</t>
  </si>
  <si>
    <t>Pokácení stromu směrové v celku s odřezáním kmene a s odvětvením průměru kmene přes 200 do 300 mm</t>
  </si>
  <si>
    <t>"Kácení stromu průměru 200-300 mm vč. odstranění pařezu" 7</t>
  </si>
  <si>
    <t>5</t>
  </si>
  <si>
    <t>112151113</t>
  </si>
  <si>
    <t>Směrové kácení stromů s rozřezáním a odvětvením D kmene do 400 mm</t>
  </si>
  <si>
    <t>1948050508</t>
  </si>
  <si>
    <t>Pokácení stromu směrové v celku s odřezáním kmene a s odvětvením průměru kmene přes 300 do 400 mm</t>
  </si>
  <si>
    <t>"Kácení stromu průměru 300-400 mm vč. odstranění pařezu" 5</t>
  </si>
  <si>
    <t>6</t>
  </si>
  <si>
    <t>112151511</t>
  </si>
  <si>
    <t>Řez a průklest stromů pomocí mobilní plošiny výšky do 10 m</t>
  </si>
  <si>
    <t>628160830</t>
  </si>
  <si>
    <t>Řez a průklest stromů pomocí mobilní plošiny výšky stromu do 10 m</t>
  </si>
  <si>
    <t>Poznámka k položce:_x000D_
vč. likvidace dřevní hmoty dle dispozic zhotovitele_x000D_
vč. odborného ošetření dřevin po řezu</t>
  </si>
  <si>
    <t>"prořez korun stromů" 5</t>
  </si>
  <si>
    <t>"prořez korun keřů (uvažováno 2m á kus)" 19,6/2</t>
  </si>
  <si>
    <t>7</t>
  </si>
  <si>
    <t>112201151</t>
  </si>
  <si>
    <t>Odstranění pařezů D do 0,2 m ve svahu do 1:1 s odklizením do 20 m a zasypáním jámy</t>
  </si>
  <si>
    <t>-353112978</t>
  </si>
  <si>
    <t>Odstranění pařezu na svahu přes 1:2 do 1:1 o průměru pařezu na řezné ploše do 200 mm</t>
  </si>
  <si>
    <t>8</t>
  </si>
  <si>
    <t>112201152</t>
  </si>
  <si>
    <t>Odstranění pařezů D do 0,3 m ve svahu do 1:1 s odklizením do 20 m a zasypáním jámy</t>
  </si>
  <si>
    <t>-1963848232</t>
  </si>
  <si>
    <t>Odstranění pařezu na svahu přes 1:2 do 1:1 o průměru pařezu na řezné ploše přes 200 do 300 mm</t>
  </si>
  <si>
    <t>9</t>
  </si>
  <si>
    <t>112201153</t>
  </si>
  <si>
    <t>Odstranění pařezů D do 0,4 m ve svahu do 1:1 s odklizením do 20 m a zasypáním jámy</t>
  </si>
  <si>
    <t>-761741380</t>
  </si>
  <si>
    <t>Odstranění pařezu na svahu přes 1:2 do 1:1 o průměru pařezu na řezné ploše přes 300 do 400 mm</t>
  </si>
  <si>
    <t>10</t>
  </si>
  <si>
    <t>184813232</t>
  </si>
  <si>
    <t>Ochranné oplocení kořenové zóny stromu na svahu do 1:1, výšky do 2000 mm</t>
  </si>
  <si>
    <t>m</t>
  </si>
  <si>
    <t>-955487270</t>
  </si>
  <si>
    <t>Ochranné oplocení kořenové zóny stromu na svahu přes 1:2 do 1:1, výšky přes 1500 do 2000 mm</t>
  </si>
  <si>
    <t xml:space="preserve">Poznámka k položce:_x000D_
Zachovávané stávající dřeviny budou po dobu výstavby ochráněny ve smyslu ČSN 83 9061 Technologie vegetačních úprav v krajině - Ochrana stromů, porostů a vegetačních ploch při stavebních pracích (bedněním z dřevěných prken s poly-styrenem do výšky 2,0 m) - stromy a keře_x000D_
</t>
  </si>
  <si>
    <t>"Ochrana zachovávaných 16ks stromů v. 2,0m" 16*4*1,5</t>
  </si>
  <si>
    <t>"Ochrana zachovávaných keřů v. 2,0m" 85,7</t>
  </si>
  <si>
    <t>11</t>
  </si>
  <si>
    <t>184813272</t>
  </si>
  <si>
    <t>Odstranění ochranného oplocení kořenové zóny stromu na svahu do 1:1, výšky do 2000 mm</t>
  </si>
  <si>
    <t>-2010330113</t>
  </si>
  <si>
    <t>Odstranění ochranného oplocení kořenové zóny stromu na svahu přes 1:2 do 1:1, výšky přes 1500 do 2000 mm</t>
  </si>
  <si>
    <t>998</t>
  </si>
  <si>
    <t>Přesun hmot</t>
  </si>
  <si>
    <t>12</t>
  </si>
  <si>
    <t>998231311</t>
  </si>
  <si>
    <t>Přesun hmot pro sadovnické a krajinářské úpravy vodorovně do 5000 m</t>
  </si>
  <si>
    <t>848763060</t>
  </si>
  <si>
    <t>Přesun hmot pro sadovnické a krajinářské úpravy - strojně dopravní vzdálenost do 5000 m</t>
  </si>
  <si>
    <t>SO 02 - Demolice</t>
  </si>
  <si>
    <t xml:space="preserve">    8 - Trubní vedení</t>
  </si>
  <si>
    <t xml:space="preserve">    9 - Ostatní konstrukce a práce, bourání</t>
  </si>
  <si>
    <t xml:space="preserve">    997 - Přesun sutě</t>
  </si>
  <si>
    <t>PSV - Práce a dodávky PSV</t>
  </si>
  <si>
    <t xml:space="preserve">    764 - Konstrukce klempířské</t>
  </si>
  <si>
    <t>113106134</t>
  </si>
  <si>
    <t>Rozebrání dlažeb ze zámkových dlaždic komunikací pro pěší strojně pl do 50 m2</t>
  </si>
  <si>
    <t>1884329016</t>
  </si>
  <si>
    <t>Rozebrání dlažeb komunikací pro pěší s přemístěním hmot na skládku na vzdálenost do 3 m nebo s naložením na dopravní prostředek s ložem z kameniva nebo živice a s jakoukoliv výplní spár strojně plochy jednotlivě do 50 m2 ze zámkové dlažby</t>
  </si>
  <si>
    <t>"Rozebrání dlážděného chodníku před č.p.2335 (předpoklad 60 mm bet. dlažba)" 26,1</t>
  </si>
  <si>
    <t>"Dlážděný chodník v rámci stavby Horoměřická 833 (60 mm bet. dlažba)" 33,3-31,2</t>
  </si>
  <si>
    <t>113107023</t>
  </si>
  <si>
    <t>Odstranění podkladu z kameniva drceného tl 300 mm při překopech ručně</t>
  </si>
  <si>
    <t>-414054833</t>
  </si>
  <si>
    <t>Odstranění podkladů nebo krytů při překopech inženýrských sítí s přemístěním hmot na skládku ve vzdálenosti do 3 m nebo s naložením na dopravní prostředek ručně z kameniva hrubého drceného, o tl. vrstvy přes 200 do 300 mm</t>
  </si>
  <si>
    <t>"Překop vozovky v místě přípojky vodovodu - předpoklad 250 mm nezpevněné vrstvy" 8,0</t>
  </si>
  <si>
    <t>113107163</t>
  </si>
  <si>
    <t>Odstranění podkladu z kameniva drceného tl 300 mm strojně pl přes 50 do 200 m2</t>
  </si>
  <si>
    <t>-1021793395</t>
  </si>
  <si>
    <t>Odstranění podkladů nebo krytů strojně plochy jednotlivě přes 50 m2 do 200 m2 s přemístěním hmot na skládku na vzdálenost do 20 m nebo s naložením na dopravní prostředek z kameniva hrubého drceného, o tl. vrstvy přes 200 do 300 mm</t>
  </si>
  <si>
    <t>"Asfaltová vozovka Pod Habrovkou – předpoklad 250mm nezpevněné vrstvy" 59,6+13</t>
  </si>
  <si>
    <t>113107182</t>
  </si>
  <si>
    <t>Odstranění podkladu živičného tl 100 mm strojně pl přes 50 do 200 m2</t>
  </si>
  <si>
    <t>-1410247600</t>
  </si>
  <si>
    <t>Odstranění podkladů nebo krytů strojně plochy jednotlivě přes 50 m2 do 200 m2 s přemístěním hmot na skládku na vzdálenost do 20 m nebo s naložením na dopravní prostředek živičných, o tl. vrstvy přes 50 do 100 mm</t>
  </si>
  <si>
    <t>"Asfaltová vozovka Pod Habrovkou – předpoklad 100mm asfalt" 59,6+13</t>
  </si>
  <si>
    <t>113107223</t>
  </si>
  <si>
    <t>Odstranění podkladu z kameniva drceného tl 300 mm strojně pl přes 200 m2</t>
  </si>
  <si>
    <t>-1296230168</t>
  </si>
  <si>
    <t>Odstranění podkladů nebo krytů strojně plochy jednotlivě přes 200 m2 s přemístěním hmot na skládku na vzdálenost do 20 m nebo s naložením na dopravní prostředek z kameniva hrubého drceného, o tl. vrstvy přes 200 do 300 mm</t>
  </si>
  <si>
    <t>"Asfaltová vozovka Horoměřická – předpoklad 250mm nezpevněné vrstvy" 607,3+54,5</t>
  </si>
  <si>
    <t>113107230</t>
  </si>
  <si>
    <t>Odstranění podkladu z betonu prostého tl 100 mm strojně pl přes 200 m2</t>
  </si>
  <si>
    <t>-1958133887</t>
  </si>
  <si>
    <t>Odstranění podkladů nebo krytů strojně plochy jednotlivě přes 200 m2 s přemístěním hmot na skládku na vzdálenost do 20 m nebo s naložením na dopravní prostředek z betonu prostého, o tl. vrstvy do 100 mm</t>
  </si>
  <si>
    <t>"Asfaltová vozovka Horoměřická – předpoklad 100mm beton" 607,3+54,5</t>
  </si>
  <si>
    <t>113107243</t>
  </si>
  <si>
    <t>Odstranění podkladu živičného tl 150 mm strojně pl přes 200 m2</t>
  </si>
  <si>
    <t>-835165948</t>
  </si>
  <si>
    <t>Odstranění podkladů nebo krytů strojně plochy jednotlivě přes 200 m2 s přemístěním hmot na skládku na vzdálenost do 20 m nebo s naložením na dopravní prostředek živičných, o tl. vrstvy přes 100 do 150 mm</t>
  </si>
  <si>
    <t>"Asfaltová vozovka Horoměřická – předpoklad 150mm asfalt" 607,3+54,5</t>
  </si>
  <si>
    <t>113107322</t>
  </si>
  <si>
    <t>Odstranění podkladu z kameniva drceného tl 200 mm strojně pl do 50 m2</t>
  </si>
  <si>
    <t>311308132</t>
  </si>
  <si>
    <t>Odstranění podkladů nebo krytů strojně plochy jednotlivě do 50 m2 s přemístěním hmot na skládku na vzdálenost do 3 m nebo s naložením na dopravní prostředek z kameniva hrubého drceného, o tl. vrstvy přes 100 do 200 mm</t>
  </si>
  <si>
    <t>"Vjezd asfalt – předpoklad 320 mm - 120mm nezpevněné vrstvy" 11,2</t>
  </si>
  <si>
    <t>"Nezpevněné plochy (předpoklad 200 mm štěrk)" 24,1+2,5</t>
  </si>
  <si>
    <t>1963622215</t>
  </si>
  <si>
    <t>"Dlážděný chodník v rámci stavby Horoměřická 833 (180 mm štěrkodrť)" 33,3-31,2</t>
  </si>
  <si>
    <t>-1818246227</t>
  </si>
  <si>
    <t>"Rozebrání dlážděného chodníku před č.p.2335 (předpoklad 180 mm štěrkodrť)" 26,1</t>
  </si>
  <si>
    <t>113107330</t>
  </si>
  <si>
    <t>Odstranění podkladu z betonu prostého tl 100 mm strojně pl do 50 m2</t>
  </si>
  <si>
    <t>-2071081852</t>
  </si>
  <si>
    <t>Odstranění podkladů nebo krytů strojně plochy jednotlivě do 50 m2 s přemístěním hmot na skládku na vzdálenost do 3 m nebo s naložením na dopravní prostředek z betonu prostého, o tl. vrstvy do 100 mm</t>
  </si>
  <si>
    <t>"Vjezd asfalt – předpoklad 320 mm - 100mm beton" 11,2</t>
  </si>
  <si>
    <t>113107332</t>
  </si>
  <si>
    <t>Odstranění podkladu z betonu prostého tl 300 mm strojně pl do 50 m2</t>
  </si>
  <si>
    <t>1438470651</t>
  </si>
  <si>
    <t>Odstranění podkladů nebo krytů strojně plochy jednotlivě do 50 m2 s přemístěním hmot na skládku na vzdálenost do 3 m nebo s naložením na dopravní prostředek z betonu prostého, o tl. vrstvy přes 150 do 300 mm</t>
  </si>
  <si>
    <t>"Betonový chodník tl. 200 mm" 0,5</t>
  </si>
  <si>
    <t>"Koryto Nebušického potoku – předpoklad 200 mm beton" 27,5</t>
  </si>
  <si>
    <t>13</t>
  </si>
  <si>
    <t>113107342</t>
  </si>
  <si>
    <t>Odstranění podkladu živičného tl 100 mm strojně pl do 50 m2</t>
  </si>
  <si>
    <t>-1659865250</t>
  </si>
  <si>
    <t>Odstranění podkladů nebo krytů strojně plochy jednotlivě do 50 m2 s přemístěním hmot na skládku na vzdálenost do 3 m nebo s naložením na dopravní prostředek živičných, o tl. vrstvy přes 50 do 100 mm</t>
  </si>
  <si>
    <t>"Vjezd asfalt – předpoklad 320 mm - 100mm asfalt" 11,2</t>
  </si>
  <si>
    <t>14</t>
  </si>
  <si>
    <t>113154114</t>
  </si>
  <si>
    <t>Frézování živičného krytu tl 100 mm pruh š 0,5 m pl do 500 m2 bez překážek v trase</t>
  </si>
  <si>
    <t>1067868768</t>
  </si>
  <si>
    <t>Frézování živičného podkladu nebo krytu s naložením na dopravní prostředek plochy do 500 m2 bez překážek v trase pruhu šířky do 0,5 m, tloušťky vrstvy 100 mm</t>
  </si>
  <si>
    <t>"Frézování asfaltu v tl. 100mm" 106,9</t>
  </si>
  <si>
    <t>113202111</t>
  </si>
  <si>
    <t>Vytrhání obrub krajníků obrubníků stojatých</t>
  </si>
  <si>
    <t>1582763245</t>
  </si>
  <si>
    <t>Vytrhání obrub s vybouráním lože, s přemístěním hmot na skládku na vzdálenost do 3 m nebo s naložením na dopravní prostředek z krajníků nebo obrubníků stojatých</t>
  </si>
  <si>
    <t>"Žulové obrubníky před č.p.2335 vč. obetonování" 2,2</t>
  </si>
  <si>
    <t>Trubní vedení</t>
  </si>
  <si>
    <t>16</t>
  </si>
  <si>
    <t>820391811</t>
  </si>
  <si>
    <t>Bourání stávajícího potrubí ze ŽB DN přes 200 do 400</t>
  </si>
  <si>
    <t>-1156857831</t>
  </si>
  <si>
    <t>Bourání stávajícího potrubí ze železobetonu v otevřeném výkopu DN přes 200 do 400</t>
  </si>
  <si>
    <t>"Kanalizační potrubí (propustek DN 300 pod ul. Horoměřická)" 15,5</t>
  </si>
  <si>
    <t>Ostatní konstrukce a práce, bourání</t>
  </si>
  <si>
    <t>17</t>
  </si>
  <si>
    <t>919735112</t>
  </si>
  <si>
    <t>Řezání stávajícího živičného krytu hl do 100 mm</t>
  </si>
  <si>
    <t>-1766058118</t>
  </si>
  <si>
    <t>Řezání stávajícího živičného krytu nebo podkladu hloubky přes 50 do 100 mm</t>
  </si>
  <si>
    <t>"Zaříznutí asf. vozovky na tl. 100 mm" 59,1+65,4</t>
  </si>
  <si>
    <t>18</t>
  </si>
  <si>
    <t>961043111-1</t>
  </si>
  <si>
    <t>Bourání uličních vpustí kompletních</t>
  </si>
  <si>
    <t>-88771382</t>
  </si>
  <si>
    <t>"Vybourání uličních vpustí kompletních, vč. mříže nebo poklopu" 2</t>
  </si>
  <si>
    <t>19</t>
  </si>
  <si>
    <t>962021112</t>
  </si>
  <si>
    <t>Bourání mostních zdí a pilířů z kamene</t>
  </si>
  <si>
    <t>-918928004</t>
  </si>
  <si>
    <t>Bourání mostních konstrukcí zdiva a pilířů z kamene nebo cihel</t>
  </si>
  <si>
    <t>"MOST"</t>
  </si>
  <si>
    <t>"zděná křídla a poprsní zídky, tl. 0,80, plocha 22,0m2, 2 ks" 0,80*22,0*2</t>
  </si>
  <si>
    <t>"šikmé zděné křídlo k č.p. 2335, délka 3,0m, výška 7,20m, tl. 0,80" 0,80*3,0*7,20</t>
  </si>
  <si>
    <t>"zděný sloupek" 0,3*0,3*1,2</t>
  </si>
  <si>
    <t>"šikmé přizdívky svahu z lomového kamene, plocha 8,0 m2, tl. odhad 0,30, 4ks" 0,30*8,0*4</t>
  </si>
  <si>
    <t>20</t>
  </si>
  <si>
    <t>962033111</t>
  </si>
  <si>
    <t>Bourání zdiva z tvárnic ztraceného bednění včetně výplně z betonu do 1 m3</t>
  </si>
  <si>
    <t>1755080018</t>
  </si>
  <si>
    <t>Bourání zdiva nadzákladového z tvárnic ztraceného bednění včetně výplně z betonu a výztuže objemu do 1 m3</t>
  </si>
  <si>
    <t>Poznámka k položce:_x000D_
použitelné tvárnice uschovat pro zpětné použití!</t>
  </si>
  <si>
    <t>"Rozebrání opěrné zídky výšky 1 m z betonových tvárnic před č.p.2335 vč. bet. Základu (0,25 m3/bm)" 2,3*1,0*0,3+2,3*0,25</t>
  </si>
  <si>
    <t>962042320</t>
  </si>
  <si>
    <t>Bourání zdiva nadzákladového z betonu prostého do 1 m3</t>
  </si>
  <si>
    <t>2051999615</t>
  </si>
  <si>
    <t>Bourání zdiva z betonu prostého nadzákladového objemu do 1 m3</t>
  </si>
  <si>
    <t>"Bet. podezdívka 0,30x2,00 m" 0,3*2,0*0,9</t>
  </si>
  <si>
    <t>22</t>
  </si>
  <si>
    <t>963021112</t>
  </si>
  <si>
    <t>Bourání mostní nosné konstrukce z kamene</t>
  </si>
  <si>
    <t>-411841294</t>
  </si>
  <si>
    <t>Bourání mostních konstrukcí nosných konstrukcí z kamene nebo cihel</t>
  </si>
  <si>
    <t>"MOST - tubus mostu cihelné zdivo, plocha příčného řezu 13,0 m2" 8,1*13,0</t>
  </si>
  <si>
    <t>23</t>
  </si>
  <si>
    <t>965043321</t>
  </si>
  <si>
    <t>Bourání podkladů pod dlažby betonových s potěrem nebo teracem tl do 100 mm pl do 1 m2</t>
  </si>
  <si>
    <t>277224051</t>
  </si>
  <si>
    <t>Bourání mazanin betonových s potěrem nebo teracem tl. do 100 mm, plochy do 1 m2</t>
  </si>
  <si>
    <t>"Betonový nájezd před vraty č.p.2335" 0,05</t>
  </si>
  <si>
    <t>24</t>
  </si>
  <si>
    <t>966001000-1</t>
  </si>
  <si>
    <t>Ochrana povrchových znaků inženýrských sítí</t>
  </si>
  <si>
    <t>kpl</t>
  </si>
  <si>
    <t>702538208</t>
  </si>
  <si>
    <t>"Ochrana povrchových znaků stávajících inž. sítí" 1</t>
  </si>
  <si>
    <t>25</t>
  </si>
  <si>
    <t>966003810</t>
  </si>
  <si>
    <t>Rozebrání oplocení s příčníky a dřevěnými sloupky z prken a latí</t>
  </si>
  <si>
    <t>-1547939999</t>
  </si>
  <si>
    <t>Rozebrání dřevěného oplocení se sloupky osové vzdálenosti do 4,00 m, výšky do 2,50 m, osazených do hloubky 1,00 m s příčníky a dřevěnými sloupky z prken a latí</t>
  </si>
  <si>
    <t>"šikmé zděné křídlo k č.p. 2335, vč. dřevěného plotu délky 2,35 m a výšky 1,0 m" 2,35</t>
  </si>
  <si>
    <t>26</t>
  </si>
  <si>
    <t>966005211</t>
  </si>
  <si>
    <t>Rozebrání a odstranění silničního zábradlí se sloupky osazenými do říms nebo krycích desek</t>
  </si>
  <si>
    <t>757546612</t>
  </si>
  <si>
    <t>Rozebrání a odstranění silničního zábradlí a ocelových svodidel s přemístěním hmot na skládku na vzdálenost do 10 m nebo s naložením na dopravní prostředek, se zásypem jam po odstraněných sloupcích a s jeho zhutněním silničního zábradlí se sloupky osazenými do říms nebo krycích desek</t>
  </si>
  <si>
    <t>Poznámka k položce:_x000D_
vč. odvozu do sběrných surovin</t>
  </si>
  <si>
    <t>"Zábradlí, ocelové trubkové, hmotnost 50 kg/bm, délky 7,50m" 7,5</t>
  </si>
  <si>
    <t>27</t>
  </si>
  <si>
    <t>966005311</t>
  </si>
  <si>
    <t>Rozebrání a odstranění silničního svodidla s jednou pásnicí</t>
  </si>
  <si>
    <t>2099234457</t>
  </si>
  <si>
    <t>Rozebrání a odstranění silničního zábradlí a ocelových svodidel s přemístěním hmot na skládku na vzdálenost do 10 m nebo s naložením na dopravní prostředek, se zásypem jam po odstraněných sloupcích a s jeho zhutněním svodidla včetně sloupků, s jednou pásnicí silničního</t>
  </si>
  <si>
    <t>"Ocelová svodidla vč. sloupků" 88,6</t>
  </si>
  <si>
    <t>28</t>
  </si>
  <si>
    <t>966006132-1</t>
  </si>
  <si>
    <t>Odstranění sloupků značek dopravních nebo orientačních s betonovými patkami</t>
  </si>
  <si>
    <t>993332962</t>
  </si>
  <si>
    <t>Odstranění sloupků dopravních nebo orientačních značek s uložením hmot na vzdálenost do 20 m nebo s naložením na dopravní prostředek, se zásypem jam a jeho zhutněním s betonovou patkou</t>
  </si>
  <si>
    <t>Poznámka k položce:_x000D_
sloupky se očistí a odvezou do sběrných surovin</t>
  </si>
  <si>
    <t>"Vybourání sloupků svislého dopravního značení vč. bet. základu" 3</t>
  </si>
  <si>
    <t>29</t>
  </si>
  <si>
    <t>966006211</t>
  </si>
  <si>
    <t>Odstranění svislých dopravních značek ze sloupů, sloupků nebo konzol</t>
  </si>
  <si>
    <t>685007560</t>
  </si>
  <si>
    <t>Odstranění (demontáž) svislých dopravních značek s odklizením materiálu na skládku na vzdálenost do 20 m nebo s naložením na dopravní prostředek ze sloupů, sloupků nebo konzol</t>
  </si>
  <si>
    <t>Poznámka k položce:_x000D_
použitelné tabule uskladnit pro zpětné osazení, případně předat správci</t>
  </si>
  <si>
    <t>"Demontáž tabule svislého dopravního značení ze sloupků (3ks)" 5</t>
  </si>
  <si>
    <t>"Demontáž tabule svislého dopravního značení ze sloupů VO" 5</t>
  </si>
  <si>
    <t>30</t>
  </si>
  <si>
    <t>966007111</t>
  </si>
  <si>
    <t>Odstranění vodorovného značení frézováním barvy z čáry š do 125 mm</t>
  </si>
  <si>
    <t>-1467214437</t>
  </si>
  <si>
    <t>Odstranění vodorovného dopravního značení frézováním značeného barvou čáry šířky do 125 mm</t>
  </si>
  <si>
    <t>"Odstranění vodorovného dopravního značení např. frézováním (v rámci stavby Horoměřická 833) š. 0,125" 14+4,7</t>
  </si>
  <si>
    <t>31</t>
  </si>
  <si>
    <t>966007112</t>
  </si>
  <si>
    <t>Odstranění vodorovného značení frézováním barvy z čáry š do 250 mm</t>
  </si>
  <si>
    <t>-1422628605</t>
  </si>
  <si>
    <t>Odstranění vodorovného dopravního značení frézováním značeného barvou čáry šířky do 250 mm</t>
  </si>
  <si>
    <t>"Odstranění vodorovného dopravního značení např. frézováním (v rámci stavby Horoměřická 833) š. 0,25" 15,3</t>
  </si>
  <si>
    <t>32</t>
  </si>
  <si>
    <t>966008212</t>
  </si>
  <si>
    <t>Bourání odvodňovacího žlabu z betonových příkopových tvárnic š do 800 mm</t>
  </si>
  <si>
    <t>-1086428712</t>
  </si>
  <si>
    <t>Bourání odvodňovacího žlabu s odklizením a uložením vybouraného materiálu na skládku na vzdálenost do 10 m nebo s naložením na dopravní prostředek z betonových příkopových tvárnic nebo desek šířky přes 500 do 800 mm</t>
  </si>
  <si>
    <t>"Betonové žlabovky š.0,60 m včetně obetonování" 32,0</t>
  </si>
  <si>
    <t>33</t>
  </si>
  <si>
    <t>966071711</t>
  </si>
  <si>
    <t>Bourání sloupků a vzpěr plotových ocelových do 2,5 m zabetonovaných</t>
  </si>
  <si>
    <t>1928163679</t>
  </si>
  <si>
    <t>Bourání plotových sloupků a vzpěr ocelových trubkových nebo profilovaných výšky do 2,50 m zabetonovaných</t>
  </si>
  <si>
    <t>"Drátěné oplocení výšky 1,60 m s ocelovými sloupky" 4</t>
  </si>
  <si>
    <t>"Oplocení s rámovou výplní výšky 0,90 m" 2</t>
  </si>
  <si>
    <t>34</t>
  </si>
  <si>
    <t>966071821</t>
  </si>
  <si>
    <t>Rozebrání oplocení z drátěného pletiva se čtvercovými oky výšky do 1,6 m</t>
  </si>
  <si>
    <t>1771655621</t>
  </si>
  <si>
    <t>Rozebrání oplocení z pletiva drátěného se čtvercovými oky, výšky do 1,6 m</t>
  </si>
  <si>
    <t>"Drátěné oplocení výšky 1,60 m s ocelovými sloupky" 5,8</t>
  </si>
  <si>
    <t>35</t>
  </si>
  <si>
    <t>966072810</t>
  </si>
  <si>
    <t>Rozebrání rámového oplocení na ocelové sloupky výšky do 1m</t>
  </si>
  <si>
    <t>652526250</t>
  </si>
  <si>
    <t>Rozebrání oplocení z dílců rámových na ocelové sloupky, výšky do 1 m</t>
  </si>
  <si>
    <t>Poznámka k položce:_x000D_
vč. odvozu do sběrných surovin_x000D_
_x000D_
(viz detail č.4, příloha č.C9-7)</t>
  </si>
  <si>
    <t>"Oplocení s rámovou výplní výšky 0,90 m" 1,6</t>
  </si>
  <si>
    <t>997</t>
  </si>
  <si>
    <t>Přesun sutě</t>
  </si>
  <si>
    <t>36</t>
  </si>
  <si>
    <t>997013601</t>
  </si>
  <si>
    <t>Poplatek za uložení na skládce (skládkovné) stavebního odpadu betonového kód odpadu 17 01 01</t>
  </si>
  <si>
    <t>141765098</t>
  </si>
  <si>
    <t>Poplatek za uložení stavebního odpadu na skládce (skládkovné) z prostého betonu zatříděného do Katalogu odpadů pod kódem 17 01 01</t>
  </si>
  <si>
    <t>"Horoměřická 833"</t>
  </si>
  <si>
    <t>"dlažba" 8,658-8,112</t>
  </si>
  <si>
    <t>"beton" 1,593+0,404+4,4+0,811-1,593-0,404-0,811</t>
  </si>
  <si>
    <t>37</t>
  </si>
  <si>
    <t>153282054</t>
  </si>
  <si>
    <t>"před č.p.2335"</t>
  </si>
  <si>
    <t>"dlažba" 6,786</t>
  </si>
  <si>
    <t>"beton" 0,11</t>
  </si>
  <si>
    <t>38</t>
  </si>
  <si>
    <t>-1746957159</t>
  </si>
  <si>
    <t>"MOST + ostatní"</t>
  </si>
  <si>
    <t>"beton" 145,752+2,688+17,5+2,657+1,188+11,2+13,08</t>
  </si>
  <si>
    <t>39</t>
  </si>
  <si>
    <t>997013602</t>
  </si>
  <si>
    <t>Poplatek za uložení na skládce (skládkovné) stavebního odpadu železobetonového kód odpadu 17 01 01</t>
  </si>
  <si>
    <t>-1586477729</t>
  </si>
  <si>
    <t>Poplatek za uložení stavebního odpadu na skládce (skládkovné) z armovaného betonu zatříděného do Katalogu odpadů pod kódem 17 01 01</t>
  </si>
  <si>
    <t>"železobeton" 5,58</t>
  </si>
  <si>
    <t>40</t>
  </si>
  <si>
    <t>997013603</t>
  </si>
  <si>
    <t>Poplatek za uložení na skládce (skládkovné) stavebního odpadu cihelného kód odpadu 17 01 02</t>
  </si>
  <si>
    <t>-50156829</t>
  </si>
  <si>
    <t>Poplatek za uložení stavebního odpadu na skládce (skládkovné) cihelného zatříděného do Katalogu odpadů pod kódem 17 01 02</t>
  </si>
  <si>
    <t>"cihelné zdivo" 52,588*2,49+262,197</t>
  </si>
  <si>
    <t>41</t>
  </si>
  <si>
    <t>997221551</t>
  </si>
  <si>
    <t>Vodorovná doprava suti ze sypkých materiálů do 1 km</t>
  </si>
  <si>
    <t>-484945327</t>
  </si>
  <si>
    <t>Vodorovná doprava suti bez naložení, ale se složením a s hrubým urovnáním ze sypkých materiálů, na vzdálenost do 1 km</t>
  </si>
  <si>
    <t>"kamenivo" 9,657+2,156-11,204</t>
  </si>
  <si>
    <t>"kamenivo" 7,569</t>
  </si>
  <si>
    <t>"kamenivo" 3,52+26,224+267,212+10,237+5,72+23,98+0,725</t>
  </si>
  <si>
    <t>"frézovaná" 27,366</t>
  </si>
  <si>
    <t>42</t>
  </si>
  <si>
    <t>997221559</t>
  </si>
  <si>
    <t>Příplatek ZKD 1 km u vodorovné dopravy suti ze sypkých materiálů</t>
  </si>
  <si>
    <t>-1917049575</t>
  </si>
  <si>
    <t>Vodorovná doprava suti bez naložení, ale se složením a s hrubým urovnáním Příplatek k ceně za každý další i započatý 1 km přes 1 km</t>
  </si>
  <si>
    <t>373,162*24 'Přepočtené koeficientem množství</t>
  </si>
  <si>
    <t>43</t>
  </si>
  <si>
    <t>997221561</t>
  </si>
  <si>
    <t>Vodorovná doprava suti z kusových materiálů do 1 km</t>
  </si>
  <si>
    <t>-269990698</t>
  </si>
  <si>
    <t>Vodorovná doprava suti bez naložení, ale se složením a s hrubým urovnáním z kusových materiálů, na vzdálenost do 1 km</t>
  </si>
  <si>
    <t>"kamen" 0,451</t>
  </si>
  <si>
    <t>"živice" 13,112+191,907+2,464+2,86+17,222</t>
  </si>
  <si>
    <t>"kamen" 9,6*2,49</t>
  </si>
  <si>
    <t>44</t>
  </si>
  <si>
    <t>997221569</t>
  </si>
  <si>
    <t>Příplatek ZKD 1 km u vodorovné dopravy suti z kusových materiálů</t>
  </si>
  <si>
    <t>-915546987</t>
  </si>
  <si>
    <t>856,548*24 'Přepočtené koeficientem množství</t>
  </si>
  <si>
    <t>45</t>
  </si>
  <si>
    <t>997221645</t>
  </si>
  <si>
    <t>Poplatek za uložení na skládce (skládkovné) odpadu asfaltového bez dehtu kód odpadu 17 03 02</t>
  </si>
  <si>
    <t>1658671458</t>
  </si>
  <si>
    <t>Poplatek za uložení stavebního odpadu na skládce (skládkovné) asfaltového bez obsahu dehtu zatříděného do Katalogu odpadů pod kódem 17 03 02</t>
  </si>
  <si>
    <t>46</t>
  </si>
  <si>
    <t>997221655</t>
  </si>
  <si>
    <t>363493014</t>
  </si>
  <si>
    <t>"kamenivo" 9,657+2,156-9,048-2,156</t>
  </si>
  <si>
    <t>47</t>
  </si>
  <si>
    <t>-1334739655</t>
  </si>
  <si>
    <t>48</t>
  </si>
  <si>
    <t>860311083</t>
  </si>
  <si>
    <t>"kamenivo" 3,52+26,224+267,212+10,237+0,725+23,98+5,72</t>
  </si>
  <si>
    <t>49</t>
  </si>
  <si>
    <t>998212111</t>
  </si>
  <si>
    <t>Přesun hmot pro mosty zděné, monolitické betonové nebo ocelové v do 20 m</t>
  </si>
  <si>
    <t>-2137646113</t>
  </si>
  <si>
    <t>Přesun hmot pro mosty zděné, betonové monolitické, spřažené ocelobetonové nebo kovové vodorovná dopravní vzdálenost do 100 m výška mostu do 20 m</t>
  </si>
  <si>
    <t>PSV</t>
  </si>
  <si>
    <t>Práce a dodávky PSV</t>
  </si>
  <si>
    <t>764</t>
  </si>
  <si>
    <t>Konstrukce klempířské</t>
  </si>
  <si>
    <t>50</t>
  </si>
  <si>
    <t>764002812-1</t>
  </si>
  <si>
    <t>Demontáž okapového svodu</t>
  </si>
  <si>
    <t>-1271597946</t>
  </si>
  <si>
    <t>Demontáž klempířských konstrukcí okapového svodu</t>
  </si>
  <si>
    <t>"Okapový svod na mostu (délka svodu 6,0m)" 6</t>
  </si>
  <si>
    <t>SO 03 - Přeložky vedení NN</t>
  </si>
  <si>
    <t>SO 03.1 - Provizorní přeložka vedení NN PREdi</t>
  </si>
  <si>
    <t>Úroveň 3:</t>
  </si>
  <si>
    <t>1/M - Zemní a montážní práce</t>
  </si>
  <si>
    <t>Ing. Martin Krupička</t>
  </si>
  <si>
    <t>M - Práce a dodávky M</t>
  </si>
  <si>
    <t xml:space="preserve">    21-M - Elektromontáže</t>
  </si>
  <si>
    <t xml:space="preserve">    46-M - Zemní práce při extr.mont.pracích</t>
  </si>
  <si>
    <t>OST - Ostatní</t>
  </si>
  <si>
    <t>M</t>
  </si>
  <si>
    <t>Práce a dodávky M</t>
  </si>
  <si>
    <t>21-M</t>
  </si>
  <si>
    <t>Elektromontáže</t>
  </si>
  <si>
    <t>210101234.P</t>
  </si>
  <si>
    <t>Propojení kabelů celoplastových spojkou do 1 kV venkovní smršťovací žíly do 4x25až35 mm2</t>
  </si>
  <si>
    <t>64</t>
  </si>
  <si>
    <t>-825010153</t>
  </si>
  <si>
    <t>Propojení kabelů nebo vodičů spojkou do 1 kV venkovní smršťovací kabelů celoplastových, počtu a průřezu žil do 4 x 25 až 35 mm2</t>
  </si>
  <si>
    <t>000108952</t>
  </si>
  <si>
    <t>spojka kabel. Al lis. 25 ALU-H</t>
  </si>
  <si>
    <t>ks</t>
  </si>
  <si>
    <t>128</t>
  </si>
  <si>
    <t>-878058739</t>
  </si>
  <si>
    <t>000110124</t>
  </si>
  <si>
    <t>spojka smršťovací SMH4 16-50/042 CELLPACK</t>
  </si>
  <si>
    <t>1707332042</t>
  </si>
  <si>
    <t>210101237.P</t>
  </si>
  <si>
    <t>Propojení kabelů celoplastových spojkou do 1 kV venkovní smršťovací do 3x185+90až240+120</t>
  </si>
  <si>
    <t>1223134284</t>
  </si>
  <si>
    <t>Propojení kabelů nebo vodičů spojkou do 1 kV venkovní smršťovací kabelů celoplastových, počtu a průřezu žil do 3 x 185 + 95 až 240 + 120 mm2</t>
  </si>
  <si>
    <t>000103586</t>
  </si>
  <si>
    <t>spojka kabel. Al lis. 240 ALU-H</t>
  </si>
  <si>
    <t>-1750507361</t>
  </si>
  <si>
    <t>000108950</t>
  </si>
  <si>
    <t>spojka kabel. Al lis. 95 ALU-H</t>
  </si>
  <si>
    <t>-152192308</t>
  </si>
  <si>
    <t>000103222</t>
  </si>
  <si>
    <t>spojka smršťovací SMH4 95-300/042 CELLPACK.</t>
  </si>
  <si>
    <t>-888706645</t>
  </si>
  <si>
    <t>210901070.P</t>
  </si>
  <si>
    <t xml:space="preserve">Montáž hliníkových kabelů AYKY, 1kV 4x25 mm2 volně uložených
</t>
  </si>
  <si>
    <t>-251711686</t>
  </si>
  <si>
    <t>Montáž kabelů hliníkových bez ukončení do 1 kV uložených volně AYKY, 1 kV, počtu a průřezu žil 4 x 25 mm2</t>
  </si>
  <si>
    <t>210901098.P</t>
  </si>
  <si>
    <t>Montáž hliníkových kabelů AYKY 1kV 3x240+120 mm2 volně uložených</t>
  </si>
  <si>
    <t>592511644</t>
  </si>
  <si>
    <t>Montáž kabelů hliníkových bez ukončení do 1 kV uložených pevně AYKY, 1 kV, počtu a průřezu žil 3 x 240 +120 mm2</t>
  </si>
  <si>
    <t>46-M</t>
  </si>
  <si>
    <t>Zemní práce při extr.mont.pracích</t>
  </si>
  <si>
    <t>460010024.P</t>
  </si>
  <si>
    <t>Vytyčení trati vedení kabelového podzemního v zástavbě</t>
  </si>
  <si>
    <t>km</t>
  </si>
  <si>
    <t>-1974522153</t>
  </si>
  <si>
    <t>Vytyčení trasy vedení včetně pochůzky projektovanou tratí, vyznačení budoucí trasy, rozmístění, očíslování a označení opěrných bodů, označení překážek a míst pro kabelové prostupy a podchodové štoly kabelového ( podzemního ) v zástavbě</t>
  </si>
  <si>
    <t>460010031.P</t>
  </si>
  <si>
    <t>Vytyčení a vypískání poduličního zařízení trasy vedení cizí firmou</t>
  </si>
  <si>
    <t>1090128956</t>
  </si>
  <si>
    <t>460010032.P</t>
  </si>
  <si>
    <t>Vytyčení a vypískání poduličního zařízení trasy vedení firmou SITEL</t>
  </si>
  <si>
    <t>1348655377</t>
  </si>
  <si>
    <t>460200163.P</t>
  </si>
  <si>
    <t>Hloubení kabelových zapažených a nezapažených rýh ručně š 35 cm, hl 80 cm, v hornině tř 3</t>
  </si>
  <si>
    <t>-1657133850</t>
  </si>
  <si>
    <t>Hloubení kabelových rýh včetně urovnání dna, přemístění výkopku do vzdálenosti 3 m od okraje jámy nebo naložení na dopravní prostředek ručně šířky 35 cm, hloubky 80 cm, v hornině třídy 3</t>
  </si>
  <si>
    <t>460200303.P</t>
  </si>
  <si>
    <t>Hloubení kabelových zapažených a nezapažených rýh ručně š 50 cm, hl 120 cm, v hornině tř 3</t>
  </si>
  <si>
    <t>-1294782140</t>
  </si>
  <si>
    <t>Hloubení kabelových rýh včetně urovnání dna, přemístění výkopku do vzdálenosti 3 m od okraje jámy nebo naložení na dopravní prostředek ručně šířky 50 cm, hloubky 120 cm, v hornině třídy 3</t>
  </si>
  <si>
    <t>460230003.P</t>
  </si>
  <si>
    <t>Hloubení zapažených a nezapažených jam kabelových spojek do 1 kV ručně v hornině tř 3 (1,2 m3)</t>
  </si>
  <si>
    <t>477916133</t>
  </si>
  <si>
    <t>Ostatní vykopávky ručně hloubení jam kabelových spojek včetně přemístění výkopku do 3 m nebo naložení na dopravní prostředek do 1 kV, v hornině třídy 3</t>
  </si>
  <si>
    <t>460421141.P</t>
  </si>
  <si>
    <t>Lože kabelů písek, štěrkopísek tl 10 cm nad kabel, beton nebo plast deska 50x25 cm, š lože do 35 cm</t>
  </si>
  <si>
    <t>-1032119011</t>
  </si>
  <si>
    <t>Kabelové lože včetně podsypu, zhutnění a urovnání povrchu z písku nebo štěrkopísku tloušťky 10 cm nad kabel zakryté betonovými nebo plastovými deskami vel. 50 x 25 cm, šířky lože do 35 cm</t>
  </si>
  <si>
    <t>000111978</t>
  </si>
  <si>
    <t>deska zákrytová PVC 300x1000x2-CWS potisk PREdi</t>
  </si>
  <si>
    <t>197239000</t>
  </si>
  <si>
    <t>460510056.P</t>
  </si>
  <si>
    <t>Kabelové prostupy z trub plastových do rýhy bez obsypu, průměru do 20 cm (pro chráničky 200)</t>
  </si>
  <si>
    <t>-1743132904</t>
  </si>
  <si>
    <t>Kabelové prostupy z trub plastových včetně osazení, utěsnění a spárování do rýhy, bez výkopových prací bez obsypu, vnitřního průměru přes 15 do 20 cm (pro chráničky 200)</t>
  </si>
  <si>
    <t>000999108</t>
  </si>
  <si>
    <t>chránička trubka vrapovaná, červená pr.200 dle KP</t>
  </si>
  <si>
    <t>1343567856</t>
  </si>
  <si>
    <t>460510055.P</t>
  </si>
  <si>
    <t>Kabelové prostupy z trub plastových do rýhy bez obsypu, průměru do 15 cm (pro chráničky 160)</t>
  </si>
  <si>
    <t>19094793</t>
  </si>
  <si>
    <t>Kabelové prostupy z trub plastových včetně osazení, utěsnění a spárování do rýhy, bez výkopových prací bez obsypu, vnitřního průměru přes 10 do 15 cm (pro chráničky 160)</t>
  </si>
  <si>
    <t>000999106111</t>
  </si>
  <si>
    <t>chránička trubka vrapovaná,červená pr.160 dle KP</t>
  </si>
  <si>
    <t>952729299</t>
  </si>
  <si>
    <t>000999105</t>
  </si>
  <si>
    <t>pěna montážní PUR 750ml</t>
  </si>
  <si>
    <t>1317450768</t>
  </si>
  <si>
    <t>460510055.P1</t>
  </si>
  <si>
    <t>-337747156</t>
  </si>
  <si>
    <t>0009991061</t>
  </si>
  <si>
    <t>chránička trubka vrapovaná,červená pr.160 dle KP NAKLAPAVACI</t>
  </si>
  <si>
    <t>-1779740644</t>
  </si>
  <si>
    <t>000999106</t>
  </si>
  <si>
    <t>-129719219</t>
  </si>
  <si>
    <t>460520151.P</t>
  </si>
  <si>
    <t>Křižovatka betonového kabelového žlabu s inženýrskými sítěmi bez zásypu</t>
  </si>
  <si>
    <t>-732849854</t>
  </si>
  <si>
    <t>Kabelové žlaby a kryty křižovatka betonového kabelového žlabu s inženýrskými sítěmi, včetně úpravy dna rýhy a zakrytím žlabu bez zásypu</t>
  </si>
  <si>
    <t>460560143.P</t>
  </si>
  <si>
    <t>Zásyp rýh ručně šířky 35 cm, hloubky 60 cm, z horniny třídy 3</t>
  </si>
  <si>
    <t>-1742147459</t>
  </si>
  <si>
    <t>Ruční zásyp rýh kabelových včetně zhutnění a uložení výkopku do vrstev a urovnání povrchu šířky 35 cm hloubky 60 cm, v hornině třídy 3</t>
  </si>
  <si>
    <t>460560273.P</t>
  </si>
  <si>
    <t>Zásyp rýh ručně šířky 50 cm, hloubky 90 cm, z horniny třídy 3</t>
  </si>
  <si>
    <t>355721951</t>
  </si>
  <si>
    <t>Ruční zásyp rýh kabelových včetně zhutnění a uložení výkopku do vrstev a urovnání povrchu šířky 50 cm hloubky 90 cm, v hornině třídy 3</t>
  </si>
  <si>
    <t>460561601.P</t>
  </si>
  <si>
    <t>Zásyp jam (sondy startovací jámy) ručně, z horniny třídy 3</t>
  </si>
  <si>
    <t>1736930941</t>
  </si>
  <si>
    <t>Ruční zásyp jam (sondy starovací jámy) včetně zhutnění a uložení výkopku do vrstev a urovnání povrchu, v hornině třídy 3</t>
  </si>
  <si>
    <t>460600023.P</t>
  </si>
  <si>
    <t>Vodorovné přemístění horniny jakékoliv třídy do 1000 m</t>
  </si>
  <si>
    <t>1159231729</t>
  </si>
  <si>
    <t>Přemístění (odvoz) horniny, suti a vybouraných hmot a poplatek za skládku vodorovné přemístění horniny, suti a vybouraných hmot na vzdálenost přes 500 do 1000 m</t>
  </si>
  <si>
    <t>460600031.P</t>
  </si>
  <si>
    <t>Příplatek k vodorovnému přemístění horniny za každých dalších 1000 m (km x m3)</t>
  </si>
  <si>
    <t>897626180</t>
  </si>
  <si>
    <t>Přemístění (odvoz) horniny, suti a vybouraných hmot a poplatek za skládku vodorovné přemístění horniny, suti a vybouraných hmot na vzdálenost Příplatek k ceně -0023 za každých dalších i započatých 1000 m</t>
  </si>
  <si>
    <t>3,755*20 'Přepočtené koeficientem množství</t>
  </si>
  <si>
    <t>460600082.P</t>
  </si>
  <si>
    <t>Poplatek za skládku zeminy</t>
  </si>
  <si>
    <t>-1336713655</t>
  </si>
  <si>
    <t>Přemístění (odvoz) horniny, suti a vybouraných hmot a poplatek za skládku poplatek za skládku zeminy</t>
  </si>
  <si>
    <t>OST</t>
  </si>
  <si>
    <t>119002121.A</t>
  </si>
  <si>
    <t>přechodová lávka do 2m - zřízení</t>
  </si>
  <si>
    <t>262144</t>
  </si>
  <si>
    <t>-472869977</t>
  </si>
  <si>
    <t>Pomocné konstrukce při zabezpečení výkopu přechodová lávka do 2m včetně zábradlí pro zabezpečení výkopů - zřízení</t>
  </si>
  <si>
    <t>119002122.A</t>
  </si>
  <si>
    <t>přechodová lávka do 2m - odstranění</t>
  </si>
  <si>
    <t>448344637</t>
  </si>
  <si>
    <t>Pomocné konstrukce při zabezpečení výkopu přechodová lávka do 2m včetně zábradlí pro zabezpečení výkopů - odstranění</t>
  </si>
  <si>
    <t>1/MAT - Materiál</t>
  </si>
  <si>
    <t>000120488</t>
  </si>
  <si>
    <t>kabel 1-AYKY 3x240+120  1kV</t>
  </si>
  <si>
    <t>-1939741187</t>
  </si>
  <si>
    <t>kabel 1-AYKY-J-OT 3x240+120  1kV</t>
  </si>
  <si>
    <t>000108158</t>
  </si>
  <si>
    <t>kabel AYKY 4x25  1kV</t>
  </si>
  <si>
    <t>109678221</t>
  </si>
  <si>
    <t>kabel AYKY 3x120+ 70  1kV</t>
  </si>
  <si>
    <t>000105031</t>
  </si>
  <si>
    <t>štítek kabelový s tiskem</t>
  </si>
  <si>
    <t>259962865</t>
  </si>
  <si>
    <t>000109863</t>
  </si>
  <si>
    <t>spray odmašťovací Nr.121/400ml</t>
  </si>
  <si>
    <t>-774873937</t>
  </si>
  <si>
    <t>735580100</t>
  </si>
  <si>
    <t>páska výstražná "VSTUP ZAKÁZÁN" 200 m</t>
  </si>
  <si>
    <t>783914344</t>
  </si>
  <si>
    <t>000VLASTNI SIGN</t>
  </si>
  <si>
    <t>Signalizační spray</t>
  </si>
  <si>
    <t>2096543236</t>
  </si>
  <si>
    <t>1/OST - Ostatní</t>
  </si>
  <si>
    <t>210280002.P</t>
  </si>
  <si>
    <t>Zkoušky a prohlídky el rozvodů a zařízení celková prohlídka pro objem mtž prací do 500 000 Kč</t>
  </si>
  <si>
    <t>984552821</t>
  </si>
  <si>
    <t>Zkoušky a prohlídky elektrických rozvodů a zařízení celková prohlídka, zkoušení, měření a vyhotovení revizní zprávy pro objem montážních prací přes 100 do 500 tisíc Kč</t>
  </si>
  <si>
    <t>210320001.P</t>
  </si>
  <si>
    <t>Ostatní práce nezahrnuté v katalogu - HZS manipulace v síti NN četa</t>
  </si>
  <si>
    <t>hod</t>
  </si>
  <si>
    <t>-313730746</t>
  </si>
  <si>
    <t>Ostatní práce nezahrnuté v katalogu HZS</t>
  </si>
  <si>
    <t>460561701.P</t>
  </si>
  <si>
    <t>Zkoušky hutnění zasypaných rýh</t>
  </si>
  <si>
    <t>-1690799934</t>
  </si>
  <si>
    <t>000010035.P</t>
  </si>
  <si>
    <t>Vypracování dokumentace skutečného provedení v digitální formě kabelů NN</t>
  </si>
  <si>
    <t>-906200466</t>
  </si>
  <si>
    <t>Projektové práce, inženýrská a kompletační činnost vypracování dokumentace skutečného provedení v digitální formě kabelů NN</t>
  </si>
  <si>
    <t>000010901.P</t>
  </si>
  <si>
    <t>Inženýrská činnost při realizaci stavby</t>
  </si>
  <si>
    <t>-969234266</t>
  </si>
  <si>
    <t>Projektové práce, inženýrská a kompletační činnost ostatní práce - inženýrská činnost při realizaci stavby</t>
  </si>
  <si>
    <t>000020011.P</t>
  </si>
  <si>
    <t>Geodetické zaměření kabelové trasy do 100 m</t>
  </si>
  <si>
    <t>-588099056</t>
  </si>
  <si>
    <t>Geodetické a geometrické zaměření stavby kabelové stavby geodetické a geometrické zaměření trasy do 100 m</t>
  </si>
  <si>
    <t>000020021.P</t>
  </si>
  <si>
    <t>Vytýčení hranice pozemku - trasa do 100 m vytýčení spojkovišť</t>
  </si>
  <si>
    <t>1648826597</t>
  </si>
  <si>
    <t>Geodetické a geometrické zaměření stavby ostatní geodetické práce vytýčení hranice pozemku trasa do 100 m</t>
  </si>
  <si>
    <t>SO 03.2 - Definitivní přeložka vedení NN PREdi</t>
  </si>
  <si>
    <t>2/M - Zemní a montážní práce</t>
  </si>
  <si>
    <t>210021057.P</t>
  </si>
  <si>
    <t>Montáž příchytek kovových typ Sonap profil do 74 mm</t>
  </si>
  <si>
    <t>-2037500336</t>
  </si>
  <si>
    <t>Ostatní elektromontážní doplňkové práce montáž příchytek pro kabely kovových typ Sonap, profilu přes 54 do 74 mm</t>
  </si>
  <si>
    <t>000102987</t>
  </si>
  <si>
    <t>příchytka kabel.KHF 35-54</t>
  </si>
  <si>
    <t>1971779677</t>
  </si>
  <si>
    <t>210100193.P</t>
  </si>
  <si>
    <t>Ukončení kabelů smršťovací rozdělovací hlavou nebo páskou se zapojením žíly do 3x240+120 mm2</t>
  </si>
  <si>
    <t>1835827560</t>
  </si>
  <si>
    <t>Ukončení kabelů smršťovací záklopkou nebo páskou se zapojením počtu a průřezu žil do 3 x 240 + 120 mm2</t>
  </si>
  <si>
    <t>000120973</t>
  </si>
  <si>
    <t>koncovka rozděl.SEH5 100-42- CELLPACK</t>
  </si>
  <si>
    <t>1297246269</t>
  </si>
  <si>
    <t>165667563</t>
  </si>
  <si>
    <t>886875134</t>
  </si>
  <si>
    <t>000103692</t>
  </si>
  <si>
    <t>spojka kabel. Al lis. 120 ALU-H</t>
  </si>
  <si>
    <t>-39600151</t>
  </si>
  <si>
    <t>1446505560</t>
  </si>
  <si>
    <t>Manipulace v síti - elektromontér</t>
  </si>
  <si>
    <t>-1158224414</t>
  </si>
  <si>
    <t>210901078.P</t>
  </si>
  <si>
    <t>-1788627235</t>
  </si>
  <si>
    <t>Montáž kabelů hliníkových bez ukončení do 1 kV uložených volně AYKY, 1 kV, počtu a průřezu žil 3 x 240 +120 mm2</t>
  </si>
  <si>
    <t>2016227795</t>
  </si>
  <si>
    <t>1359264520</t>
  </si>
  <si>
    <t>-510967808</t>
  </si>
  <si>
    <t>1089284360</t>
  </si>
  <si>
    <t>2044990824</t>
  </si>
  <si>
    <t>1595948065</t>
  </si>
  <si>
    <t>-355491501</t>
  </si>
  <si>
    <t>-1486850169</t>
  </si>
  <si>
    <t>-193172979</t>
  </si>
  <si>
    <t>419751311</t>
  </si>
  <si>
    <t>90709657</t>
  </si>
  <si>
    <t>139806027</t>
  </si>
  <si>
    <t>-1048917570</t>
  </si>
  <si>
    <t>460510075.P</t>
  </si>
  <si>
    <t>Kabelové prostupy z trub plastových do rýhy s obetonováním, průměru do 15 cm (pro chráničky 160)</t>
  </si>
  <si>
    <t>-133962441</t>
  </si>
  <si>
    <t>Kabelové prostupy z trub plastových včetně osazení, utěsnění a spárování do rýhy, bez výkopových prací s obetonováním, vnitřního průměru přes 10 do 15 cm (pro chráničky 160)</t>
  </si>
  <si>
    <t>625503544</t>
  </si>
  <si>
    <t>1060667003</t>
  </si>
  <si>
    <t>-163071246</t>
  </si>
  <si>
    <t>-1993802683</t>
  </si>
  <si>
    <t>2072208521</t>
  </si>
  <si>
    <t>1479244402</t>
  </si>
  <si>
    <t>12,978*20 'Přepočtené koeficientem množství</t>
  </si>
  <si>
    <t>-174200904</t>
  </si>
  <si>
    <t>-230893254</t>
  </si>
  <si>
    <t>přechodová lávka do 2m - odstraněníí</t>
  </si>
  <si>
    <t>273229202</t>
  </si>
  <si>
    <t>2/MAT - Materiál</t>
  </si>
  <si>
    <t>-212168698</t>
  </si>
  <si>
    <t>-1289804666</t>
  </si>
  <si>
    <t>316994497</t>
  </si>
  <si>
    <t>1313491030</t>
  </si>
  <si>
    <t>2/OST - Ostatní</t>
  </si>
  <si>
    <t>1867540490</t>
  </si>
  <si>
    <t>2087316141</t>
  </si>
  <si>
    <t>210320001.P1</t>
  </si>
  <si>
    <t>Příkaz B - trafostanice</t>
  </si>
  <si>
    <t>-2025993197</t>
  </si>
  <si>
    <t>529891468</t>
  </si>
  <si>
    <t>-1312371316</t>
  </si>
  <si>
    <t>-1017474134</t>
  </si>
  <si>
    <t>000020012.P</t>
  </si>
  <si>
    <t>Geodetické zaměření kabelové trasy - délka nad 100 m</t>
  </si>
  <si>
    <t>1311381338</t>
  </si>
  <si>
    <t>Geodetické a geometrické zaměření stavby kabelové stavby geodetické zaměření trasy - délka nad 100 m</t>
  </si>
  <si>
    <t>000020013.P</t>
  </si>
  <si>
    <t>Geometrické zaměření kabelové trasy - délka nad 100 m</t>
  </si>
  <si>
    <t>1020129868</t>
  </si>
  <si>
    <t>Geodetické a geometrické zaměření stavby kabelové stavby geometrické zaměření trasy - délka nad 100 m</t>
  </si>
  <si>
    <t>871318547</t>
  </si>
  <si>
    <t>SO 04 - Přeložky sdělovacích kabelů</t>
  </si>
  <si>
    <t>SO 04.1 - Provizorní přeložka kabelů TELEFÓNICA O2 (CETIN)</t>
  </si>
  <si>
    <t>0 - PŘÍPRAVA</t>
  </si>
  <si>
    <t>1 - ZEMNÍ PRÁCE</t>
  </si>
  <si>
    <t>2 - MONTÁŽ</t>
  </si>
  <si>
    <t>3 - GEODETICKÉ PRÁCE PŘÍPRAVA</t>
  </si>
  <si>
    <t>4 - GEODETICKÉ PRÁCE REALIZACE</t>
  </si>
  <si>
    <t>5 - VĚCNÁ BŘEMENA PŘÍPRAVA</t>
  </si>
  <si>
    <t>6 - VĚCNÁ BŘEMENA REALIZACE</t>
  </si>
  <si>
    <t>7 - VBŘ pro TSK</t>
  </si>
  <si>
    <t>8 - POPLATKY</t>
  </si>
  <si>
    <t>9.1 - MATERIÁL ZHOTOVITELE - Vykazovaný</t>
  </si>
  <si>
    <t>9.2 - MATERIÁL ZHOTOVITELE - Nevykazovaný</t>
  </si>
  <si>
    <t>PŘÍPRAVA</t>
  </si>
  <si>
    <t>953634</t>
  </si>
  <si>
    <t>Projekt tlkm liniové metalické sítě</t>
  </si>
  <si>
    <t>JV</t>
  </si>
  <si>
    <t>ZEMNÍ PRÁCE</t>
  </si>
  <si>
    <t>954970</t>
  </si>
  <si>
    <t>Pokládka PE nebo vrapované chráničky</t>
  </si>
  <si>
    <t>954979</t>
  </si>
  <si>
    <t>Povrchy nad rámec litý asfalt podk.štěrk</t>
  </si>
  <si>
    <t>958554</t>
  </si>
  <si>
    <t>Práce zemní do 50 m-ostatní činnosti</t>
  </si>
  <si>
    <t>955265</t>
  </si>
  <si>
    <t>Práce zemní pro podzemní tratě síťové</t>
  </si>
  <si>
    <t>958327</t>
  </si>
  <si>
    <t>Rýha bez povrchu  35/70 -100</t>
  </si>
  <si>
    <t>Rýha bez povrchu 35/70 -100</t>
  </si>
  <si>
    <t>958329</t>
  </si>
  <si>
    <t>Rýha bez povrchu rozšíření o10cm</t>
  </si>
  <si>
    <t>955570</t>
  </si>
  <si>
    <t>Rýha ve vozovce litý asfalt 50/100</t>
  </si>
  <si>
    <t>952378</t>
  </si>
  <si>
    <t>Sondáž pro zaměř. stáv. tras neodpov.TSM</t>
  </si>
  <si>
    <t>955054</t>
  </si>
  <si>
    <t>Vytyčení trasy podél silnice,železnice</t>
  </si>
  <si>
    <t>955053</t>
  </si>
  <si>
    <t>Vytyčení trasy v zastavěném terénu</t>
  </si>
  <si>
    <t>954972</t>
  </si>
  <si>
    <t>Znovuosazení obrubníků chodníkových</t>
  </si>
  <si>
    <t>MONTÁŽ</t>
  </si>
  <si>
    <t>952641</t>
  </si>
  <si>
    <t>Měření kapacitních nerovnováh během stavby</t>
  </si>
  <si>
    <t>952649</t>
  </si>
  <si>
    <t>Měření stejnosměrné během stavby- první čtyřka</t>
  </si>
  <si>
    <t>952650</t>
  </si>
  <si>
    <t>Měření stejnosměrné během stavby - další čtyřka</t>
  </si>
  <si>
    <t>952644</t>
  </si>
  <si>
    <t>Měření střídavé během stavby - další čtyřka</t>
  </si>
  <si>
    <t>952643</t>
  </si>
  <si>
    <t>Měření střídavé během stavby - první čtyřka</t>
  </si>
  <si>
    <t>952647</t>
  </si>
  <si>
    <t>Měření útlumu během stavby- první čtyřka</t>
  </si>
  <si>
    <t>955000</t>
  </si>
  <si>
    <t>Montáž jedné čtyřky s oboustr.číslováním</t>
  </si>
  <si>
    <t>955001</t>
  </si>
  <si>
    <t>Montáž jedné čtyřky za provozu</t>
  </si>
  <si>
    <t>955288</t>
  </si>
  <si>
    <t>Montáž koncovky SKH</t>
  </si>
  <si>
    <t>955268</t>
  </si>
  <si>
    <t>Montáž podzemní tratě síťové metalické</t>
  </si>
  <si>
    <t>955281</t>
  </si>
  <si>
    <t>Montáž spojky smrštitelné do 50 čtyřek</t>
  </si>
  <si>
    <t>955266</t>
  </si>
  <si>
    <t>Montáž trubky ochranné</t>
  </si>
  <si>
    <t>Poznámka k položce:_x000D_
Dřevěné podpěry pro vyvešení trasy na líci mostu, včetně montáže</t>
  </si>
  <si>
    <t>954990</t>
  </si>
  <si>
    <t>Montáž úložných kabelů do 15 XN</t>
  </si>
  <si>
    <t>958592</t>
  </si>
  <si>
    <t>Provádění PEW v maintenance window</t>
  </si>
  <si>
    <t>52</t>
  </si>
  <si>
    <t>958469</t>
  </si>
  <si>
    <t>Uvedení stavby do provozu</t>
  </si>
  <si>
    <t>54</t>
  </si>
  <si>
    <t>Poznámka k položce:_x000D_
Uvedení stavby do provozu</t>
  </si>
  <si>
    <t>955630</t>
  </si>
  <si>
    <t>Vyhledání průběhu tlk. kabelu při výstavbě</t>
  </si>
  <si>
    <t>56</t>
  </si>
  <si>
    <t>955567</t>
  </si>
  <si>
    <t>Vyhledání průběhu tlkm. kabelu při stav.opravě</t>
  </si>
  <si>
    <t>58</t>
  </si>
  <si>
    <t>958555</t>
  </si>
  <si>
    <t>Zpracování dok. skut. provedení do 50 m</t>
  </si>
  <si>
    <t>60</t>
  </si>
  <si>
    <t>GEODETICKÉ PRÁCE PŘÍPRAVA</t>
  </si>
  <si>
    <t>956278</t>
  </si>
  <si>
    <t>Předměření trasy do 100 m</t>
  </si>
  <si>
    <t>62</t>
  </si>
  <si>
    <t>GEODETICKÉ PRÁCE REALIZACE</t>
  </si>
  <si>
    <t>956281</t>
  </si>
  <si>
    <t>Doměření trasy do 100 m</t>
  </si>
  <si>
    <t>955198</t>
  </si>
  <si>
    <t>Plán geom.pro VBŘ do 200m vč.(kus=100m)</t>
  </si>
  <si>
    <t>66</t>
  </si>
  <si>
    <t>952731</t>
  </si>
  <si>
    <t>Vyhotovení knihy plánů</t>
  </si>
  <si>
    <t>68</t>
  </si>
  <si>
    <t>VĚCNÁ BŘEMENA PŘÍPRAVA</t>
  </si>
  <si>
    <t>955313</t>
  </si>
  <si>
    <t>Uzavření sml. o SB o VBŘ</t>
  </si>
  <si>
    <t>70</t>
  </si>
  <si>
    <t>957721</t>
  </si>
  <si>
    <t>Uzavření smlouvy o umístění zařízení</t>
  </si>
  <si>
    <t>72</t>
  </si>
  <si>
    <t>VĚCNÁ BŘEMENA REALIZACE</t>
  </si>
  <si>
    <t>954830</t>
  </si>
  <si>
    <t>Projednání Smlouvy o zřízení věcného břemene</t>
  </si>
  <si>
    <t>74</t>
  </si>
  <si>
    <t>VBŘ pro TSK</t>
  </si>
  <si>
    <t>955315</t>
  </si>
  <si>
    <t>Uzavření sml.na zákl.SSB a přípr.vkl.VBŘ</t>
  </si>
  <si>
    <t>76</t>
  </si>
  <si>
    <t>958085</t>
  </si>
  <si>
    <t>Zajištění vkladu/výmazu věcného břemene do/z KN</t>
  </si>
  <si>
    <t>78</t>
  </si>
  <si>
    <t>POPLATKY</t>
  </si>
  <si>
    <t>955367</t>
  </si>
  <si>
    <t>Poplatky k podzemním tratím síť.metalic.</t>
  </si>
  <si>
    <t>80</t>
  </si>
  <si>
    <t>9.1</t>
  </si>
  <si>
    <t>MATERIÁL ZHOTOVITELE - Vykazovaný</t>
  </si>
  <si>
    <t>303910</t>
  </si>
  <si>
    <t>Deska krycí plast. 300x500 mm</t>
  </si>
  <si>
    <t>82</t>
  </si>
  <si>
    <t>303795</t>
  </si>
  <si>
    <t>Fólie výstražná 220mm PE oranžová</t>
  </si>
  <si>
    <t>84</t>
  </si>
  <si>
    <t>303813</t>
  </si>
  <si>
    <t>Fólie výstražná 330mm PE oranžová</t>
  </si>
  <si>
    <t>86</t>
  </si>
  <si>
    <t>300000</t>
  </si>
  <si>
    <t>Kabel plastový TCEPKPFLE 3x4x0,4</t>
  </si>
  <si>
    <t>88</t>
  </si>
  <si>
    <t>316534</t>
  </si>
  <si>
    <t>Koncovka smršť. SKH 2  9/20 mm</t>
  </si>
  <si>
    <t>90</t>
  </si>
  <si>
    <t>320879</t>
  </si>
  <si>
    <t>Materiál pro tratě síťové</t>
  </si>
  <si>
    <t>92</t>
  </si>
  <si>
    <t>302532</t>
  </si>
  <si>
    <t>Mini Marker 1255 80-6102-2191-5</t>
  </si>
  <si>
    <t>94</t>
  </si>
  <si>
    <t>312425</t>
  </si>
  <si>
    <t>Modul konektor. 9700-10P</t>
  </si>
  <si>
    <t>96</t>
  </si>
  <si>
    <t>407578</t>
  </si>
  <si>
    <t>Souprava čistící 4413L</t>
  </si>
  <si>
    <t>98</t>
  </si>
  <si>
    <t>312845</t>
  </si>
  <si>
    <t>Spojka kabelová XAGA 500  43/ 8- 150/FLE</t>
  </si>
  <si>
    <t>100</t>
  </si>
  <si>
    <t>51</t>
  </si>
  <si>
    <t>302381</t>
  </si>
  <si>
    <t>Trubka vrapovaná 63/51 s lankem</t>
  </si>
  <si>
    <t>102</t>
  </si>
  <si>
    <t>9.2</t>
  </si>
  <si>
    <t>MATERIÁL ZHOTOVITELE - Nevykazovaný</t>
  </si>
  <si>
    <t>304535</t>
  </si>
  <si>
    <t>Pásek vázací 300x4,8 mm</t>
  </si>
  <si>
    <t>104</t>
  </si>
  <si>
    <t>SO 04.2 - Definitivní přeložka kabelů TELEFÓNICA O2 (CETIN)</t>
  </si>
  <si>
    <t>7 - PROVOZNÍ PRÁCE</t>
  </si>
  <si>
    <t>9 - MATERIÁL ZHOTOVITELE - Vykazovaný</t>
  </si>
  <si>
    <t>955310</t>
  </si>
  <si>
    <t>Montáž skříň.rozv.na omítku do 10 čtyř.</t>
  </si>
  <si>
    <t>955298</t>
  </si>
  <si>
    <t>Ukončení jedné čtyřky v rozvaděči</t>
  </si>
  <si>
    <t>955066</t>
  </si>
  <si>
    <t>Zrušení spojky smrštitelné do 50 čtyř.</t>
  </si>
  <si>
    <t>955081</t>
  </si>
  <si>
    <t>Zrušení ukončení jedné čtyřky v rozvad.</t>
  </si>
  <si>
    <t>956279</t>
  </si>
  <si>
    <t>Předměření trasy nad 100 m do 1km pevná částka</t>
  </si>
  <si>
    <t>956282</t>
  </si>
  <si>
    <t>Doměření trasy nad 100 m do 1km pevná částka</t>
  </si>
  <si>
    <t>PROVOZNÍ PRÁCE</t>
  </si>
  <si>
    <t>955208</t>
  </si>
  <si>
    <t>Zřízení převodu v rozvaděči-Zřízení-1. pár</t>
  </si>
  <si>
    <t>955209</t>
  </si>
  <si>
    <t>Zřízení převodu v rozvaděči-Zřízení-další pár</t>
  </si>
  <si>
    <t>Poznámka k položce:_x000D_
Ekologická likvidace demontovaného materiálu - kabely</t>
  </si>
  <si>
    <t>53</t>
  </si>
  <si>
    <t>306328</t>
  </si>
  <si>
    <t>Skříň rozváděče MRK 20-QT 10-20p-na omítku</t>
  </si>
  <si>
    <t>106</t>
  </si>
  <si>
    <t>407582</t>
  </si>
  <si>
    <t>Souprava čistící 4413S</t>
  </si>
  <si>
    <t>108</t>
  </si>
  <si>
    <t>55</t>
  </si>
  <si>
    <t>110</t>
  </si>
  <si>
    <t>309380</t>
  </si>
  <si>
    <t>Svorkovnice zář. rozp.SID-C 79103-53400</t>
  </si>
  <si>
    <t>112</t>
  </si>
  <si>
    <t>57</t>
  </si>
  <si>
    <t>312905</t>
  </si>
  <si>
    <t>Rámeček LSA + rámeček odklopný</t>
  </si>
  <si>
    <t>114</t>
  </si>
  <si>
    <t>302672</t>
  </si>
  <si>
    <t>Trubka PE 110/6,3/6000mm</t>
  </si>
  <si>
    <t>116</t>
  </si>
  <si>
    <t>59</t>
  </si>
  <si>
    <t>303465</t>
  </si>
  <si>
    <t>Víčko plastové trubky 110/100 mm</t>
  </si>
  <si>
    <t>118</t>
  </si>
  <si>
    <t>SO 04.3 - Přeložka nadzemního vedení TELEFÓNICA O2 (CETIN)</t>
  </si>
  <si>
    <t>955020</t>
  </si>
  <si>
    <t>Demontáž dvojitého patkovaného stožáru</t>
  </si>
  <si>
    <t>955017</t>
  </si>
  <si>
    <t>Demontáž jednoduch. patkovaného stožáru</t>
  </si>
  <si>
    <t>955267</t>
  </si>
  <si>
    <t>Montáž nadzemní tratě síťové</t>
  </si>
  <si>
    <t>954981</t>
  </si>
  <si>
    <t>Montáž samonosných kabelů do 5 XN</t>
  </si>
  <si>
    <t>958173</t>
  </si>
  <si>
    <t>Snesení samonosných kabelů</t>
  </si>
  <si>
    <t>954988</t>
  </si>
  <si>
    <t>Vystrojení dvojitého patkovaného stožáru</t>
  </si>
  <si>
    <t>954985</t>
  </si>
  <si>
    <t>Vystrojení jednoduchého patkov.stožáru</t>
  </si>
  <si>
    <t>955021</t>
  </si>
  <si>
    <t>Vystrojení na stávajících podpěrách - demontáž</t>
  </si>
  <si>
    <t>954989</t>
  </si>
  <si>
    <t>Vystrojení na stávajících podpěrách</t>
  </si>
  <si>
    <t>958556</t>
  </si>
  <si>
    <t>Zpracování dok. skut. provedení nad 50 m</t>
  </si>
  <si>
    <t>Poznámka k položce:_x000D_
VBŘ pro TSK</t>
  </si>
  <si>
    <t>955366</t>
  </si>
  <si>
    <t>Poplatky k nadzemním tratím síťovým</t>
  </si>
  <si>
    <t>307631</t>
  </si>
  <si>
    <t>Číslo sloupové č.0</t>
  </si>
  <si>
    <t>305789</t>
  </si>
  <si>
    <t>Drát ocelový pozink. D 4,0 mm</t>
  </si>
  <si>
    <t>kg</t>
  </si>
  <si>
    <t>315633</t>
  </si>
  <si>
    <t>Hmoždina sloupová 16x16x30 cm</t>
  </si>
  <si>
    <t>300175</t>
  </si>
  <si>
    <t>Kabel samonosný TCEKFLES  3x4x0,6</t>
  </si>
  <si>
    <t>307737</t>
  </si>
  <si>
    <t>Konzola 360 mm sloupová</t>
  </si>
  <si>
    <t>306701</t>
  </si>
  <si>
    <t>Napínač šroubový oko-hák  M 16</t>
  </si>
  <si>
    <t>303272</t>
  </si>
  <si>
    <t>Očnice kovová FeZn pro lano 7,1mm</t>
  </si>
  <si>
    <t>305506</t>
  </si>
  <si>
    <t>Patka stožárová EZP 16x20x290 cm</t>
  </si>
  <si>
    <t>301331</t>
  </si>
  <si>
    <t>Sloup dřevěný 6,5m-impregnace Korasit CK</t>
  </si>
  <si>
    <t>313998</t>
  </si>
  <si>
    <t>Svorka kabelová SH2 pro up. samon.kabelů</t>
  </si>
  <si>
    <t>306997</t>
  </si>
  <si>
    <t>Svorka lanová D 4-6 mm</t>
  </si>
  <si>
    <t>306824</t>
  </si>
  <si>
    <t>Svorník M 20x370x90x25</t>
  </si>
  <si>
    <t>306843</t>
  </si>
  <si>
    <t>Svorník M 20x410x90x25</t>
  </si>
  <si>
    <t>306457</t>
  </si>
  <si>
    <t>Šroub s okem M 16 x 140 ČSN021371</t>
  </si>
  <si>
    <t>401646</t>
  </si>
  <si>
    <t>Matice šestihranná M 16,0 ČSN 021601</t>
  </si>
  <si>
    <t>401706</t>
  </si>
  <si>
    <t>Matice šestihranná M 20,0 ČSN 021601</t>
  </si>
  <si>
    <t>404063</t>
  </si>
  <si>
    <t>Podložka D 17 mm ČSN 021702</t>
  </si>
  <si>
    <t>404231</t>
  </si>
  <si>
    <t>Podložka pro dřev.kon.D22mm FeZn pro M20</t>
  </si>
  <si>
    <t>120</t>
  </si>
  <si>
    <t>408324</t>
  </si>
  <si>
    <t>Šroub s šestihr.hl. M16x180 ČSN021301</t>
  </si>
  <si>
    <t>122</t>
  </si>
  <si>
    <t>61</t>
  </si>
  <si>
    <t>408348</t>
  </si>
  <si>
    <t>Šroub s šestihr.hl. M16x45 ČSN021301</t>
  </si>
  <si>
    <t>124</t>
  </si>
  <si>
    <t>402871</t>
  </si>
  <si>
    <t>Vrut s šestihr.hl. 10x80 mm ČSN021810</t>
  </si>
  <si>
    <t>126</t>
  </si>
  <si>
    <t>63</t>
  </si>
  <si>
    <t>404280</t>
  </si>
  <si>
    <t>Podložka pérová D16,3 mm ČSN 021740</t>
  </si>
  <si>
    <t>SO 04.4 - Přeložka kabelů Net4Gas</t>
  </si>
  <si>
    <t>Zemní práce v lokalitě S071-most budou dodávkou SO 04.5 Přeložka kabelů Sloane Park (UPC) - výkop rýhy, pískové lože, fólie, krycí desky, zához, hutnění, htú.</t>
  </si>
  <si>
    <t>D1 - Zemní práce</t>
  </si>
  <si>
    <t>D2 - Elektroinstalační materiál</t>
  </si>
  <si>
    <t>D3 - Měření</t>
  </si>
  <si>
    <t>D4 - Ostatní</t>
  </si>
  <si>
    <t>D1</t>
  </si>
  <si>
    <t>Pol1</t>
  </si>
  <si>
    <t>Ručně kopaná sonda pro ověření průběhu inženýrských sítí, vč. zpětného zásypu</t>
  </si>
  <si>
    <t>Pol2</t>
  </si>
  <si>
    <t>Ruční odkopání stávající trasy HDPE 40/33 pro záfuk - rozměr výkopu 3m x 0,5m x 0,7m mimo stavbu. vč. Odstranění a zpětné úpravy povrchů</t>
  </si>
  <si>
    <t>Pol3</t>
  </si>
  <si>
    <t>Zásyp a hutnění výkopu 3m x 0,5m x 0,7m, vč. Odstranění a zpětné úpravy povrchů</t>
  </si>
  <si>
    <t>Pol4</t>
  </si>
  <si>
    <t>Písek zásypový frakce 0-8mm, vč. dopravy</t>
  </si>
  <si>
    <t>Pol5</t>
  </si>
  <si>
    <t>Zhotovení pískového lože</t>
  </si>
  <si>
    <t>Pol6</t>
  </si>
  <si>
    <t>Krycí deska PE, šířka 30cm, vč. pokládky do výkopu</t>
  </si>
  <si>
    <t>Pol7</t>
  </si>
  <si>
    <t>Výstražná fólie PE, šířka 30cm, vč. pokládky do výkopu</t>
  </si>
  <si>
    <t>Pol8</t>
  </si>
  <si>
    <t>Odvoz přebytečného výkopku a uložení na skládku</t>
  </si>
  <si>
    <t>D2</t>
  </si>
  <si>
    <t>Elektroinstalační materiál</t>
  </si>
  <si>
    <t>Pol9</t>
  </si>
  <si>
    <t>Trubka HDPE 40/33 barva B, vč. uložení do výkopu</t>
  </si>
  <si>
    <t>Pol10</t>
  </si>
  <si>
    <t>Spojka trubky HDPE 40/33</t>
  </si>
  <si>
    <t>Pol11</t>
  </si>
  <si>
    <t>Koncovka trubky HDPE 40/33</t>
  </si>
  <si>
    <t>Pol12</t>
  </si>
  <si>
    <t>Dělená 10bar opravná spojka pro trubku HDPE 40/33</t>
  </si>
  <si>
    <t>Pol13</t>
  </si>
  <si>
    <t>Dělená 10bar opravná trubka dl. 2m pro trubku HDPE 40/33 (volitelná položka)</t>
  </si>
  <si>
    <t>Pol14</t>
  </si>
  <si>
    <t>Vytyčovací vodič CYY 6mm2, barva nesmí být zelenožlutá, vč. uložení do výkopu</t>
  </si>
  <si>
    <t>Pol15</t>
  </si>
  <si>
    <t>Pájený ovíjený spoj, krytý teplem smrštitelnou manžetou s tavným lepidlem</t>
  </si>
  <si>
    <t>Pol16</t>
  </si>
  <si>
    <t>Chránička PE 110mm, vč. uložení do výkopu</t>
  </si>
  <si>
    <t>D3</t>
  </si>
  <si>
    <t>Měření</t>
  </si>
  <si>
    <t>Pol17</t>
  </si>
  <si>
    <t>Kalibrace trubky HDPE 40/33</t>
  </si>
  <si>
    <t>Pol18</t>
  </si>
  <si>
    <t>Tlaková zkouška trubky HDPE 40/33</t>
  </si>
  <si>
    <t>Pol19</t>
  </si>
  <si>
    <t>Kontrolní měření kontinuity vytyčovacího vodiče před přeložkou</t>
  </si>
  <si>
    <t>Pol20</t>
  </si>
  <si>
    <t>Kontrolní měření kontinuity vytyčovacího vodiče po přeložce</t>
  </si>
  <si>
    <t>D4</t>
  </si>
  <si>
    <t>Pol21</t>
  </si>
  <si>
    <t>Manipulace se stávající trasou HDPE a CYY 6mm - stranový přesun</t>
  </si>
  <si>
    <t>Pol22</t>
  </si>
  <si>
    <t>Vytyčení trasy přeložky</t>
  </si>
  <si>
    <t>Pol23</t>
  </si>
  <si>
    <t>Vytěžení rušené trasy z výkopu a ekologická likvidace</t>
  </si>
  <si>
    <t>Pol24</t>
  </si>
  <si>
    <t>Geodetické zaměření situační a výškové</t>
  </si>
  <si>
    <t>Pol25</t>
  </si>
  <si>
    <t>Revize a vyhotovení revizní dokumentace</t>
  </si>
  <si>
    <t>Pol26</t>
  </si>
  <si>
    <t>Realizace optické akce - ostatní činnosti</t>
  </si>
  <si>
    <t>Pol27</t>
  </si>
  <si>
    <t>Dokumentace skutečného provedení stavby</t>
  </si>
  <si>
    <t>SO 04.5 - Přeložka kabelů Sloane Park (UPC)</t>
  </si>
  <si>
    <t>Zemní práce zahrnují společný výkop pro pokládku SO 04.4 a SO 04.5</t>
  </si>
  <si>
    <t>D3 - Montáž</t>
  </si>
  <si>
    <t>D4 - Měření</t>
  </si>
  <si>
    <t>D5 - Ostatní</t>
  </si>
  <si>
    <t>Pol28</t>
  </si>
  <si>
    <t>Výkop kabelové rýhy š.0,5m x h. 1,1m v místě vjezdu - v ochranném pásmu ručně, pouze výkop pod úroveň zemní pláně, bez odstranění povrchů</t>
  </si>
  <si>
    <t>Pol29</t>
  </si>
  <si>
    <t>Výkop kabelové rýhy š.0,3m x h.0,5m v chodníku - v ochranném pásmu ručně, pouze výkop pod úroveň zemní pláně, bez odstranění povrchů</t>
  </si>
  <si>
    <t>Pol30</t>
  </si>
  <si>
    <t>Výkop kabelové rýhy š.0,5m x h.0,7m ve volném terénu - v ochranném pásmu ručně, pouze výkop pod úroveň zemní pláně, bez odstranění povrchů</t>
  </si>
  <si>
    <t>Pol31</t>
  </si>
  <si>
    <t>Zpětný zához výkopu š.0,5x x h.1,1m - pouze do úrovně zemní pláně, hutnění</t>
  </si>
  <si>
    <t>Pol32</t>
  </si>
  <si>
    <t>Zpětný zához výkopu š.0,3x x h.0,5m - pouze do úrovně zemní pláně, hutnění</t>
  </si>
  <si>
    <t>Pol33</t>
  </si>
  <si>
    <t>Zpětný zához výkopu š.0,5x x h.0,7m - pouze do úrovně zemní pláně, hutnění</t>
  </si>
  <si>
    <t>Pol34</t>
  </si>
  <si>
    <t>Ruční odkopání stávající trasy HDPE 40/33 pro stranový posun - rozměr výkopu d.10m x š.0,5-0,8m x h.0,7m</t>
  </si>
  <si>
    <t>Pol35</t>
  </si>
  <si>
    <t>Zásyp a hutnění výkopu10m x 0,-0,8m x 0,7m, vč. htú</t>
  </si>
  <si>
    <t>Pol36</t>
  </si>
  <si>
    <t>Trubka HDPE 40/33 barva Omm, vč. uložení do výkopu</t>
  </si>
  <si>
    <t>Pol37</t>
  </si>
  <si>
    <t>Trubka HDPE 40/33 barva Čžž, vč. uložení do výkopu</t>
  </si>
  <si>
    <t>Pol38</t>
  </si>
  <si>
    <t>Pol39</t>
  </si>
  <si>
    <t>Mini Marker</t>
  </si>
  <si>
    <t>Pol40</t>
  </si>
  <si>
    <t>A-DQ(ZN)2Y 72vl. ITU-T-G.657A1</t>
  </si>
  <si>
    <t>Pol41</t>
  </si>
  <si>
    <t>A-DQ(ZN)2Y 36vl. ITU-T-G.657A1</t>
  </si>
  <si>
    <t>Pol42</t>
  </si>
  <si>
    <t>FIST-GCO2-BC6, součástí tělo, kazety pro 48vl., těsnění prostupů</t>
  </si>
  <si>
    <t>Pol43</t>
  </si>
  <si>
    <t>Ochrana sváru v OS</t>
  </si>
  <si>
    <t>Pol44</t>
  </si>
  <si>
    <t>Pigtail s konektorem E2000/APC</t>
  </si>
  <si>
    <t>Pol45</t>
  </si>
  <si>
    <t>Adaptér E2000/APC, součástí pružina</t>
  </si>
  <si>
    <t>Pol46</t>
  </si>
  <si>
    <t>Ochrana sváru v ODF</t>
  </si>
  <si>
    <t>Pol47</t>
  </si>
  <si>
    <t>Připevnění kabelu v ODF</t>
  </si>
  <si>
    <t>Pol48</t>
  </si>
  <si>
    <t>Kříž s krytem pro uložení rezervy OK v kabelovně</t>
  </si>
  <si>
    <t>Pol49</t>
  </si>
  <si>
    <t>Ubrousek čistící pro opt. vlákno</t>
  </si>
  <si>
    <t>Pol50</t>
  </si>
  <si>
    <t>Průchodka HDPE těsnící OK</t>
  </si>
  <si>
    <t>Pol51</t>
  </si>
  <si>
    <t>Ucpávka 10mm do těsnící průchodky HDPE</t>
  </si>
  <si>
    <t>Pol52</t>
  </si>
  <si>
    <t>Trubka ohebná bezhalogenová dn 25mm/di 18mm, součástí držáky a kotvy</t>
  </si>
  <si>
    <t>Pol53</t>
  </si>
  <si>
    <t>Pásek vázací 350 x 9 mm</t>
  </si>
  <si>
    <t>Pol54</t>
  </si>
  <si>
    <t>Kabelové štítky</t>
  </si>
  <si>
    <t>Montáž</t>
  </si>
  <si>
    <t>Pol55</t>
  </si>
  <si>
    <t>Zafukování OK 72vl. do HDPE - přifouknutí ke stávajícímu OK</t>
  </si>
  <si>
    <t>Pol56</t>
  </si>
  <si>
    <t>Zafukování OK 36vl. do HDPE - přifouknutí ke stávajícímu OK</t>
  </si>
  <si>
    <t>Pol57</t>
  </si>
  <si>
    <t>Vyfukování OK 72vl. z HDPE - vyfouknutí z trubky obsazené dalším OK</t>
  </si>
  <si>
    <t>Pol58</t>
  </si>
  <si>
    <t>Vyfukování OK 48vl. z HDPE - vyfouknutí z trubky obsazené dalším OK</t>
  </si>
  <si>
    <t>Pol59</t>
  </si>
  <si>
    <t>Vyfukování OK 36vl. z HDPE - vyfouknutí z trubky obsazené dalším OK</t>
  </si>
  <si>
    <t>Pol60</t>
  </si>
  <si>
    <t>Montáž rezervy OK v KK</t>
  </si>
  <si>
    <t>Pol61</t>
  </si>
  <si>
    <t>Svaření vlákna v OS</t>
  </si>
  <si>
    <t>Pol62</t>
  </si>
  <si>
    <t>Demontáž vlákna v OS</t>
  </si>
  <si>
    <t>Pol63</t>
  </si>
  <si>
    <t>Stávající OS - demontáž těla</t>
  </si>
  <si>
    <t>Pol64</t>
  </si>
  <si>
    <t>Stávající OS - montáž těla</t>
  </si>
  <si>
    <t>Pol65</t>
  </si>
  <si>
    <t>Demontáž vlákna v ODF</t>
  </si>
  <si>
    <t>Pol66</t>
  </si>
  <si>
    <t>Montáž vlákna v ODF</t>
  </si>
  <si>
    <t>Pol67</t>
  </si>
  <si>
    <t>Měření OK přímou metodou (1310, 1550 a 1625 nm), vyprac. měř. protokolů</t>
  </si>
  <si>
    <t>Pol68</t>
  </si>
  <si>
    <t>Měření OK oboustranné OTDR (1310, 1550 a 1625 nm), vyprac. měř. protokolů</t>
  </si>
  <si>
    <t>D5</t>
  </si>
  <si>
    <t>Pol69</t>
  </si>
  <si>
    <t>Pol70</t>
  </si>
  <si>
    <t>Vytýčení stáv. inženýrských sítí</t>
  </si>
  <si>
    <t>Pol71</t>
  </si>
  <si>
    <t>Manipulace se stávající trasou 2x HDPE - stranový přesun</t>
  </si>
  <si>
    <t>Pol72</t>
  </si>
  <si>
    <t>Pol73</t>
  </si>
  <si>
    <t>Pol74</t>
  </si>
  <si>
    <t>Realizace optické akce - činnosti při výluce provozu 0:00-6:00</t>
  </si>
  <si>
    <t>Pol75</t>
  </si>
  <si>
    <t>65</t>
  </si>
  <si>
    <t>SO 04.6 - Přeložka kabelů GTS Novera (T-Mobile)</t>
  </si>
  <si>
    <t>Zemní práce budou dodávkou SO 04.5 Přeložka kabelů Sloane Park (UPC) - výkop rýhy, pískové lože, fólie, krycí desky, zához, hutnění, htú. Přeložka trasy HDPE je dodávkou SO 04.4 Přeložka kabelů Net4Gas. Instalace mikrotrubiček 3x 10/8mm je dodávkou samostatné stavby Dial Telecom.</t>
  </si>
  <si>
    <t>D1 - Elektroinstalační materiál</t>
  </si>
  <si>
    <t>D2 - Montáž</t>
  </si>
  <si>
    <t>Pol76</t>
  </si>
  <si>
    <t>Mikrokabel optický 48vl. (8x ribb) OFS Diel</t>
  </si>
  <si>
    <t>Pol77</t>
  </si>
  <si>
    <t>Průchodka mikrotrubičky 10/8 těsnící mikrokabel</t>
  </si>
  <si>
    <t>Pol78</t>
  </si>
  <si>
    <t>Průchodka HDPE 40/33 těsnící mikrotrubičky</t>
  </si>
  <si>
    <t>Pol79</t>
  </si>
  <si>
    <t>Pol80</t>
  </si>
  <si>
    <t>Zafukování mikrokabelu 48vl. do MT 10/8 B</t>
  </si>
  <si>
    <t>Pol81</t>
  </si>
  <si>
    <t>Vyfukování OK 48vl. z HDPE</t>
  </si>
  <si>
    <t>Pol82</t>
  </si>
  <si>
    <t>Kalibrace trubky MT 10/8</t>
  </si>
  <si>
    <t>Pol83</t>
  </si>
  <si>
    <t>Tlaková zkouška MT 10/8</t>
  </si>
  <si>
    <t>SO 05 - Přeložky veřejného osvětlení</t>
  </si>
  <si>
    <t>SO 05.1 - Provizorní přeložka veřejného osvětlení Eltodo (THMP)</t>
  </si>
  <si>
    <t>3/M - Zemní a montážní práce</t>
  </si>
  <si>
    <t>N00 - Nepojmenované práce</t>
  </si>
  <si>
    <t xml:space="preserve">    N01 - Nepojmenovaný díl</t>
  </si>
  <si>
    <t>210100151.P</t>
  </si>
  <si>
    <t>Ukončení kabelů smršťovací záklopkou nebo páskou se zapojením žíly do 4x16 mm2</t>
  </si>
  <si>
    <t>1999594370</t>
  </si>
  <si>
    <t>Ukončení kabelů smršťovací záklopkou nebo páskou se zapojením počtu a průřezu žil do 4 x 16 mm2</t>
  </si>
  <si>
    <t>000110125</t>
  </si>
  <si>
    <t>koncovka rozděl.SEH4 35-12/6-35  -CELLPACK</t>
  </si>
  <si>
    <t>-1946944851</t>
  </si>
  <si>
    <t>210220022.P</t>
  </si>
  <si>
    <t>Montáž uzemňovacího vedení vodičů FeZn pomocí svorek v zemi drátem do 10 mm ve městské zástavbě</t>
  </si>
  <si>
    <t>352786047</t>
  </si>
  <si>
    <t>Montáž uzemňovacího vedení s upevněním, propojením a připojením pomocí svorek na povrchu vodičů Al drátem nebo lanem průměru do 10 mm v městské zástavbě</t>
  </si>
  <si>
    <t>000102316</t>
  </si>
  <si>
    <t>drát zemnicí - pozink 10mm</t>
  </si>
  <si>
    <t>256</t>
  </si>
  <si>
    <t>-797012883</t>
  </si>
  <si>
    <t>pásek zemnicí - pozink 30x4mm</t>
  </si>
  <si>
    <t>210220302.P</t>
  </si>
  <si>
    <t>Montáž svorek typu ST, SJ, SK, SZ, SR 01, 02 se 3 a více šrouby</t>
  </si>
  <si>
    <t>1678573097</t>
  </si>
  <si>
    <t>Montáž uzemňovacího vedení s upevněním, propojením a připojením pomocí svorek svorek se 3 a vícešrouby, typ</t>
  </si>
  <si>
    <t>000103709</t>
  </si>
  <si>
    <t>svorka zemnicí SR 03 (pásek-drát)</t>
  </si>
  <si>
    <t>363780592</t>
  </si>
  <si>
    <t>210810014.P1</t>
  </si>
  <si>
    <t xml:space="preserve">Montáž měděných kabelů CYKY,  1 kV 4x16 mm2 uložených volně
</t>
  </si>
  <si>
    <t>-217669797</t>
  </si>
  <si>
    <t>Montáž kabelů měděných bez ukončení do 1 kV uložených volně CYKY, počtu a průřezu žil 4 x 16 mm2</t>
  </si>
  <si>
    <t>901597485</t>
  </si>
  <si>
    <t>-286938338</t>
  </si>
  <si>
    <t>514819816</t>
  </si>
  <si>
    <t>1404928911</t>
  </si>
  <si>
    <t>460421141.P1</t>
  </si>
  <si>
    <t>-1081201679</t>
  </si>
  <si>
    <t>00011170711</t>
  </si>
  <si>
    <t>deska zákrytová PVC 250x1000x2-CWS potisk PREdi</t>
  </si>
  <si>
    <t>-2059271799</t>
  </si>
  <si>
    <t>460510074.P</t>
  </si>
  <si>
    <t>Kabelové prostupy z trub plastových do rýhy s obetonováním, průměru do 10 cm (pro chráničky 110)</t>
  </si>
  <si>
    <t>1413055164</t>
  </si>
  <si>
    <t>Kabelové prostupy z trub plastových včetně osazení, utěsnění a spárování do rýhy, bez výkopových prací s obetonováním, vnitřního průměru do 10 cm (pro chráničky 110)</t>
  </si>
  <si>
    <t>000999107</t>
  </si>
  <si>
    <t>chránička trubka vrapovaná,červená pr.110 dle KP</t>
  </si>
  <si>
    <t>1042259216</t>
  </si>
  <si>
    <t>110812748</t>
  </si>
  <si>
    <t>-1481246887</t>
  </si>
  <si>
    <t>460560123.P1</t>
  </si>
  <si>
    <t>Zásyp rýh ručně šířky 35 cm, hloubky 40 cm, z horniny třídy 3</t>
  </si>
  <si>
    <t>-1498933835</t>
  </si>
  <si>
    <t>Ruční zásyp rýh kabelových včetně zhutnění a uložení výkopku do vrstev a urovnání povrchu šířky 35 cm hloubky 40 cm, v hornině třídy 3</t>
  </si>
  <si>
    <t>-234042273</t>
  </si>
  <si>
    <t>-1654558127</t>
  </si>
  <si>
    <t>3,534*20 'Přepočtené koeficientem množství</t>
  </si>
  <si>
    <t>599735386</t>
  </si>
  <si>
    <t>Přemístění (odvoz) horniny, suti a vybouraných hmot a poplatek za skládku vodorovné přemístění horniny, suti a vybouraných hmot na vzdálenost poplatek za skládku zeminy</t>
  </si>
  <si>
    <t>N00</t>
  </si>
  <si>
    <t>Nepojmenované práce</t>
  </si>
  <si>
    <t>N01</t>
  </si>
  <si>
    <t>Nepojmenovaný díl</t>
  </si>
  <si>
    <t>vlastní</t>
  </si>
  <si>
    <t>výkop drážky 10 x 10 cm ručně, zem. tř. 3 na uzemnění</t>
  </si>
  <si>
    <t>512</t>
  </si>
  <si>
    <t>-2109881153</t>
  </si>
  <si>
    <t>vlastni01</t>
  </si>
  <si>
    <t>přisypání uzemnění</t>
  </si>
  <si>
    <t>-1140233564</t>
  </si>
  <si>
    <t>913121111.P</t>
  </si>
  <si>
    <t>Demontáž sloupu VO vč. odvozu a skládkovného</t>
  </si>
  <si>
    <t>-1789119138</t>
  </si>
  <si>
    <t>Montáž a demontáž dočasných dopravních značek kompletních značek vč. podstavce a sloupku základních</t>
  </si>
  <si>
    <t>3/MAT - Materiál</t>
  </si>
  <si>
    <t>kabel CYKY 4Jx16mm2 1kV</t>
  </si>
  <si>
    <t>1396077497</t>
  </si>
  <si>
    <t>912656487</t>
  </si>
  <si>
    <t>1080563911</t>
  </si>
  <si>
    <t>1057453350</t>
  </si>
  <si>
    <t>3/OST - Ostatní</t>
  </si>
  <si>
    <t>210280001.P</t>
  </si>
  <si>
    <t>Zkoušky a prohlídky el rozvodů a zařízení celková prohlídka pro objem mtž prací do 100 000 Kč</t>
  </si>
  <si>
    <t>740283536</t>
  </si>
  <si>
    <t>Zkoušky a prohlídky elektrických rozvodů a zařízení celková prohlídka, zkoušení, měření a vyhotovení revizní zprávy pro objem montážních prací do 100 tisíc Kč</t>
  </si>
  <si>
    <t xml:space="preserve">Zkoušky hutnění zasypaných rýh </t>
  </si>
  <si>
    <t>1049984372</t>
  </si>
  <si>
    <t>-293000427</t>
  </si>
  <si>
    <t>320568380</t>
  </si>
  <si>
    <t>Geodetické a zaměření kabelové trasy do 100 m</t>
  </si>
  <si>
    <t>1230961495</t>
  </si>
  <si>
    <t>000020011.P1</t>
  </si>
  <si>
    <t>Geodetické zaměření hranice pozemku do 100 m</t>
  </si>
  <si>
    <t>546326137</t>
  </si>
  <si>
    <t>SO 05.2 - Definitivní přeložka veřejného osvětlení Eltodo (THMP)</t>
  </si>
  <si>
    <t>4/M - Zemní a montážní práce</t>
  </si>
  <si>
    <t>210100001.P</t>
  </si>
  <si>
    <t>Ukončení vodičů v rozváděči nebo na přístroji včetně zapojení průřezu žíly do 2,5 mm2</t>
  </si>
  <si>
    <t>673472975</t>
  </si>
  <si>
    <t>Ukončení vodičů izolovaných s označením a zapojením v rozváděči nebo na přístroji průřezu žíly do 2,5 mm2</t>
  </si>
  <si>
    <t>000117214</t>
  </si>
  <si>
    <t>koncovka rozděl.SEH4 28-9/1.5-10 - CELLPACK</t>
  </si>
  <si>
    <t>-1270513365</t>
  </si>
  <si>
    <t>250212472</t>
  </si>
  <si>
    <t>1457994595</t>
  </si>
  <si>
    <t>210200070.P</t>
  </si>
  <si>
    <t>Montáž svítidel žárovkových průmyslových nástěnných přisazených 1 zdroj s košem</t>
  </si>
  <si>
    <t>-1171104427</t>
  </si>
  <si>
    <t>Montáž svítidel žárovkových se zapojením vodičů průmyslových nástěnných přisazených 1 zdroj s košem</t>
  </si>
  <si>
    <t>-1192274493</t>
  </si>
  <si>
    <t>1480441185</t>
  </si>
  <si>
    <t>-700506655</t>
  </si>
  <si>
    <t>440899713</t>
  </si>
  <si>
    <t>210810012.P1</t>
  </si>
  <si>
    <t>Montáž měděných kabelů CYKY,  1 kV do 4x6 mm2 uložených volně</t>
  </si>
  <si>
    <t>-1742048803</t>
  </si>
  <si>
    <t>Montáž měděných kabelů CYKY, 1 kV 4x6 mm2 uložených volně</t>
  </si>
  <si>
    <t>-1688059917</t>
  </si>
  <si>
    <t>-1491107565</t>
  </si>
  <si>
    <t>-765334292</t>
  </si>
  <si>
    <t>-1374187018</t>
  </si>
  <si>
    <t>659708687</t>
  </si>
  <si>
    <t>-1697907005</t>
  </si>
  <si>
    <t>448700550</t>
  </si>
  <si>
    <t>-148293782</t>
  </si>
  <si>
    <t>460510054.P</t>
  </si>
  <si>
    <t>Kabelové prostupy z trub plastových do rýhy bez obsypu, průměru do 10 cm (pro chráničky 110)</t>
  </si>
  <si>
    <t>1284988222</t>
  </si>
  <si>
    <t>Kabelové prostupy z trub plastových včetně osazení, utěsnění a spárování do rýhy, bez výkopových prací bez obsypu, vnitřního průměru do 10 cm (pro chráničky 110)</t>
  </si>
  <si>
    <t>502034433</t>
  </si>
  <si>
    <t>910782720</t>
  </si>
  <si>
    <t>460510054.P1</t>
  </si>
  <si>
    <t>1182862247</t>
  </si>
  <si>
    <t>0009991071</t>
  </si>
  <si>
    <t>chránička trubka vrapovaná,červená pr.63mm</t>
  </si>
  <si>
    <t>-1956463874</t>
  </si>
  <si>
    <t>-358330027</t>
  </si>
  <si>
    <t>59039370</t>
  </si>
  <si>
    <t>-291757858</t>
  </si>
  <si>
    <t>-1615527947</t>
  </si>
  <si>
    <t>1138185485</t>
  </si>
  <si>
    <t>vlastní11</t>
  </si>
  <si>
    <t>Montáž elektrovýzbroje SCHM 1,5-35</t>
  </si>
  <si>
    <t>-725711094</t>
  </si>
  <si>
    <t>elektrovýzbroj SCHM 1,5-35</t>
  </si>
  <si>
    <t>vlastní4</t>
  </si>
  <si>
    <t>základ pro stožár do 10m vč. obetonování</t>
  </si>
  <si>
    <t>-1213462954</t>
  </si>
  <si>
    <t>základ pro stožár do 6m</t>
  </si>
  <si>
    <t>vlastní3</t>
  </si>
  <si>
    <t>základ pro stožár do 6m vč. obetonování</t>
  </si>
  <si>
    <t>1244725810</t>
  </si>
  <si>
    <t>vlastní7</t>
  </si>
  <si>
    <t>stožár sadový bezpaticový SB Brno 6m - osazení, kompletace + doprava + mezisklad</t>
  </si>
  <si>
    <t>-1210056018</t>
  </si>
  <si>
    <t>stožár ohraněný OSV-050.30.060</t>
  </si>
  <si>
    <t>vlastní6</t>
  </si>
  <si>
    <t>stožár bezpaticový přírubový JB 10 P - osazení, kompletace + doprava + mezisklad</t>
  </si>
  <si>
    <t>809965331</t>
  </si>
  <si>
    <t>vlastní5</t>
  </si>
  <si>
    <t>stožár bezpaticový vetknutý JB 10 - osazení, kompletace + doprava + mezisklad</t>
  </si>
  <si>
    <t>-18940938</t>
  </si>
  <si>
    <t>4/MAT - Materiál</t>
  </si>
  <si>
    <t>118224461</t>
  </si>
  <si>
    <t>387284033</t>
  </si>
  <si>
    <t>-1087005738</t>
  </si>
  <si>
    <t>345234150</t>
  </si>
  <si>
    <t>vložka pojistková E27 normální 2410 6A</t>
  </si>
  <si>
    <t>1918697292</t>
  </si>
  <si>
    <t>Části pojistek E 27, 25 A vložky pojistkové normální 2410   6 A</t>
  </si>
  <si>
    <t>999100000</t>
  </si>
  <si>
    <t>Elektrovýzbroj SCHM 1,5-35</t>
  </si>
  <si>
    <t>Kč</t>
  </si>
  <si>
    <t>1833641605</t>
  </si>
  <si>
    <t>MATERIÁLY POMOCNÉ BLÍŽE NEURČENÉ materiály ostatní: jiný materiál</t>
  </si>
  <si>
    <t>347604080</t>
  </si>
  <si>
    <t>výbojka sodíková vysokotlaká SON-T Pro 70W E27</t>
  </si>
  <si>
    <t>1525677441</t>
  </si>
  <si>
    <t>Výbojky sodíkové vysokotlaké Philips-náhrada za SHC SON Pro   50 W    E 27</t>
  </si>
  <si>
    <t>3481211001</t>
  </si>
  <si>
    <t>svítidlo SAFIR1 70W</t>
  </si>
  <si>
    <t>793788745</t>
  </si>
  <si>
    <t>Svítidla pro byty a společenské místnosti - nástěnná zářivková BÍGL-S, 1x11W, IP43</t>
  </si>
  <si>
    <t>3476040801</t>
  </si>
  <si>
    <t>výbojka sodíková vysokotlaká SON-T Pro 50W E27</t>
  </si>
  <si>
    <t>-1570727468</t>
  </si>
  <si>
    <t>34812110011</t>
  </si>
  <si>
    <t>svítidlo SAFIR1 50W</t>
  </si>
  <si>
    <t>1557317092</t>
  </si>
  <si>
    <t>-835668010</t>
  </si>
  <si>
    <t xml:space="preserve">stožár bezpaticový vetknutý JB 10 </t>
  </si>
  <si>
    <t>125686080</t>
  </si>
  <si>
    <t xml:space="preserve">stožár bezpaticový přírubový JB 10 P </t>
  </si>
  <si>
    <t>-978694819</t>
  </si>
  <si>
    <t>stožár sadový bezpaticový SB Brno 6m</t>
  </si>
  <si>
    <t>1584269316</t>
  </si>
  <si>
    <t>3411103001</t>
  </si>
  <si>
    <t>kabel silový s Cu jádrem CYKY 3x1,5 mm2</t>
  </si>
  <si>
    <t>-626751617</t>
  </si>
  <si>
    <t>Kabely silové s měděným jádrem pro jmenovité napětí 750 V CYKY   PN-KV-061-00 3 x 1,5</t>
  </si>
  <si>
    <t>4/OST - Ostatní</t>
  </si>
  <si>
    <t>-186517778</t>
  </si>
  <si>
    <t>919023163</t>
  </si>
  <si>
    <t>1721994674</t>
  </si>
  <si>
    <t>1338130524</t>
  </si>
  <si>
    <t>Geodetické a geometrické zaměření kabelové trasy do 100 m</t>
  </si>
  <si>
    <t>1559586702</t>
  </si>
  <si>
    <t>-76214163</t>
  </si>
  <si>
    <t>SO 06 - Přeložka plynovodu</t>
  </si>
  <si>
    <t>Ing. Zdeněk Havlín</t>
  </si>
  <si>
    <t xml:space="preserve">    4 - Vodorovné konstrukce</t>
  </si>
  <si>
    <t xml:space="preserve">    783 - Dokončovací práce - nátěry</t>
  </si>
  <si>
    <t xml:space="preserve">    789 - Povrchové úpravy ocelových konstrukcí a technologických zařízení</t>
  </si>
  <si>
    <t xml:space="preserve">    23-M - Montáže potrubí</t>
  </si>
  <si>
    <t xml:space="preserve">    58-M - Revize vyhrazených technických zařízení</t>
  </si>
  <si>
    <t>002 - Propoje</t>
  </si>
  <si>
    <t>VRN - Vedlejší rozpočtové náklady</t>
  </si>
  <si>
    <t>130001101</t>
  </si>
  <si>
    <t>Příplatek za ztížení vykopávky v blízkosti podzemního vedení</t>
  </si>
  <si>
    <t>-1212877147</t>
  </si>
  <si>
    <t>Příplatek k cenám hloubených vykopávek za ztížení vykopávky v blízkosti podzemního vedení nebo výbušnin pro jakoukoliv třídu horniny</t>
  </si>
  <si>
    <t>132251251</t>
  </si>
  <si>
    <t>Hloubení rýh nezapažených š do 2000 mm v hornině třídy těžitelnosti I, skupiny 3 objem do 20 m3 strojně</t>
  </si>
  <si>
    <t>-1432956785</t>
  </si>
  <si>
    <t>Hloubení nezapažených rýh šířky přes 800 do 2 000 mm strojně s urovnáním dna do předepsaného profilu a spádu v hornině třídy těžitelnosti I skupiny 3 do 20 m3</t>
  </si>
  <si>
    <t>-914491002</t>
  </si>
  <si>
    <t>1534297046</t>
  </si>
  <si>
    <t>12*15 'Přepočtené koeficientem množství</t>
  </si>
  <si>
    <t>-1924383178</t>
  </si>
  <si>
    <t>174101101</t>
  </si>
  <si>
    <t>Zásyp jam, šachet rýh nebo kolem objektů sypaninou se zhutněním</t>
  </si>
  <si>
    <t>-487884062</t>
  </si>
  <si>
    <t>Zásyp sypaninou z jakékoliv horniny s uložením výkopku ve vrstvách se zhutněním jam, šachet, rýh nebo kolem objektů v těchto vykopávkách</t>
  </si>
  <si>
    <t>175111101</t>
  </si>
  <si>
    <t>Obsypání potrubí ručně sypaninou bez prohození sítem, uloženou do 3 m</t>
  </si>
  <si>
    <t>-931192371</t>
  </si>
  <si>
    <t>Obsypání potrubí ručně sypaninou z vhodných hornin tř. 1 až 4 nebo materiálem připraveným podél výkopu ve vzdálenosti do 3 m od jeho kraje, pro jakoukoliv hloubku výkopu a míru zhutnění bez prohození sypaniny sítem</t>
  </si>
  <si>
    <t>58337302</t>
  </si>
  <si>
    <t>štěrkopísek frakce 0/16</t>
  </si>
  <si>
    <t>986824065</t>
  </si>
  <si>
    <t>Vodorovné konstrukce</t>
  </si>
  <si>
    <t>451573111</t>
  </si>
  <si>
    <t>Lože pod potrubí otevřený výkop ze štěrkopísku</t>
  </si>
  <si>
    <t>-1274069405</t>
  </si>
  <si>
    <t>Lože pod potrubí, stoky a drobné objekty v otevřeném výkopu z písku a štěrkopísku do 63 mm</t>
  </si>
  <si>
    <t>899911111</t>
  </si>
  <si>
    <t>Osazení ocelových součástí pro potrubí závěsných a úložných hmotnosti jednotlivě do 5 kg</t>
  </si>
  <si>
    <t>-695745921</t>
  </si>
  <si>
    <t>Osazení ocelových součástí závěsných a úložných pro potrubí na mostech, konstrukcích apod. hmotnosti jednotlivě do 5 kg</t>
  </si>
  <si>
    <t>372228</t>
  </si>
  <si>
    <t>Závěs  obj. potr. MP-MXI 3" M10/M12</t>
  </si>
  <si>
    <t>147286362</t>
  </si>
  <si>
    <t>Závěs obj. potr. MP-MXI 3" M10/M12</t>
  </si>
  <si>
    <t>783</t>
  </si>
  <si>
    <t>Dokončovací práce - nátěry</t>
  </si>
  <si>
    <t>783601729</t>
  </si>
  <si>
    <t>Bezoplachové odrezivění potrubí DN do 100 mm</t>
  </si>
  <si>
    <t>464688881</t>
  </si>
  <si>
    <t>Příprava podkladu armatur a kovových potrubí před provedením nátěru potrubí přes DN 50 do DN 100 mm odrezivěním, odrezovačem bezoplachovým</t>
  </si>
  <si>
    <t>783634551</t>
  </si>
  <si>
    <t>Základní jednonásobný epoxidový nátěr potrubí DN do 50 mm</t>
  </si>
  <si>
    <t>1845874563</t>
  </si>
  <si>
    <t>Základní nátěr armatur a kovových potrubí jednonásobný potrubí do DN 50 mm epoxidový</t>
  </si>
  <si>
    <t>783634561</t>
  </si>
  <si>
    <t>Základní jednonásobný epoxidový nátěr potrubí DN do 100 mm</t>
  </si>
  <si>
    <t>55255909</t>
  </si>
  <si>
    <t>Základní nátěr armatur a kovových potrubí jednonásobný potrubí přes DN 50 do DN 100 mm epoxidový</t>
  </si>
  <si>
    <t>783637621</t>
  </si>
  <si>
    <t>Krycí jednonásobný epoxidový nátěr potrubí DN do 100 mm</t>
  </si>
  <si>
    <t>-1846884841</t>
  </si>
  <si>
    <t>Krycí nátěr (email) armatur a kovových potrubí potrubí přes DN 50 do DN 100 mm jednonásobný epoxidový</t>
  </si>
  <si>
    <t>789</t>
  </si>
  <si>
    <t>Povrchové úpravy ocelových konstrukcí a technologických zařízení</t>
  </si>
  <si>
    <t>789231212</t>
  </si>
  <si>
    <t>Provedení otryskání potrubí do DN 50 stupeň zarezavění A stupeň přípravy Sa 2 1/2</t>
  </si>
  <si>
    <t>466556957</t>
  </si>
  <si>
    <t>Provedení otryskání povrchů potrubí do DN 50 stupeň zarezivění A, stupeň přípravy Sa 2½</t>
  </si>
  <si>
    <t>210800411</t>
  </si>
  <si>
    <t>Montáž vodiče Cu izolovaný plný a laněný s PVC pláštěm do 1 kV žíla 0,15 až 16 mm2 zatažený (CY, CHAH-R(V))</t>
  </si>
  <si>
    <t>465244308</t>
  </si>
  <si>
    <t>Montáž izolovaných vodičů měděných do 1 kV bez ukončení uložených v trubkách nebo lištách zatažených plných a laněných s PVC pláštěm, bezhalogenových, ohniodolných (CY, CHAH-R(V),...) průřezu žíly 0,5 až 16 mm2</t>
  </si>
  <si>
    <t>34140841</t>
  </si>
  <si>
    <t>vodič izolovaný s Cu jádrem 2,50mm2</t>
  </si>
  <si>
    <t>-1838299115</t>
  </si>
  <si>
    <t>230250002</t>
  </si>
  <si>
    <t>Montáž kontrolní vývod napěťový zemní KVZ</t>
  </si>
  <si>
    <t>1318119011</t>
  </si>
  <si>
    <t>Montáž kontrolního měřícího vývodu napěťového zemního na potrubí</t>
  </si>
  <si>
    <t>23-M</t>
  </si>
  <si>
    <t>Montáže potrubí</t>
  </si>
  <si>
    <t>230081040</t>
  </si>
  <si>
    <t>Demontáž potrubí do šrotu do 10 kg D 57 mm, tl 3,6 mm</t>
  </si>
  <si>
    <t>-1346374057</t>
  </si>
  <si>
    <t>Demontáž ocelového potrubí do šrotu hmotnosti do 10 kg připojovací rozměr Ø 57, tl. 3,6 mm</t>
  </si>
  <si>
    <t>230201011</t>
  </si>
  <si>
    <t>Montáž plynovodů D 60,3 mm tl stěny 2,9 mm</t>
  </si>
  <si>
    <t>-488361315</t>
  </si>
  <si>
    <t>Montáž potrubí z oceli Ø do 60,3 mm, tl. stěny 2,9 mm</t>
  </si>
  <si>
    <t>14011024</t>
  </si>
  <si>
    <t>trubka ocelová bezešvá hladká jakost 11 353 48,3x2,6mm</t>
  </si>
  <si>
    <t>-1371963568</t>
  </si>
  <si>
    <t>230201105</t>
  </si>
  <si>
    <t>Montáž trubních dílů přivařovacích D 60,3 mm tl stěny 2,9 mm</t>
  </si>
  <si>
    <t>1630349236</t>
  </si>
  <si>
    <t>Montáž trubních dílů ocelových přivařovacích Ø do 60,3 mm, tl. stěny 2,9 mm</t>
  </si>
  <si>
    <t>31630513</t>
  </si>
  <si>
    <t>oblouk trubkový  typ 3D tvar 90° - K3 D 44,5 mm tl 2,6 mm</t>
  </si>
  <si>
    <t>1179829969</t>
  </si>
  <si>
    <t>612782</t>
  </si>
  <si>
    <t>USTR d50, PE100, SDR11, přechodový kus PE-HD / ocel, elektro</t>
  </si>
  <si>
    <t>1067621269</t>
  </si>
  <si>
    <t>230205035</t>
  </si>
  <si>
    <t>Montáž potrubí plastového svařované na tupo nebo elektrospojkou dn 50 mm en 4,6 mm</t>
  </si>
  <si>
    <t>-1579025969</t>
  </si>
  <si>
    <t>Montáž potrubí PE průměru do 110 mm návin nebo tyč, svařované na tupo nebo elektrospojkou Ø 50, tl. stěny 4,6 mm</t>
  </si>
  <si>
    <t>28613913</t>
  </si>
  <si>
    <t>potrubí plynovodní PE 100RC SDR 11 PN 0,4MPa D 50x4,6mm</t>
  </si>
  <si>
    <t>1824111446</t>
  </si>
  <si>
    <t>612684</t>
  </si>
  <si>
    <t>FRIALEN MB d 50, PE100, SDR11, spojka s lehce vyrazitelným dorazem, elektro</t>
  </si>
  <si>
    <t>-626922175</t>
  </si>
  <si>
    <t>230205235</t>
  </si>
  <si>
    <t>Montáž trubního dílu PE elektrotvarovky nebo svařovaného na tupo dn 50 mm en 4,5 mm</t>
  </si>
  <si>
    <t>1331297356</t>
  </si>
  <si>
    <t>Montáž trubních dílů PE průměru do 110 mm elektrotvarovky nebo svařované na tupo Ø 50, tl. stěny 4,6 mm</t>
  </si>
  <si>
    <t>NCL.612029</t>
  </si>
  <si>
    <t>FRIALEN - MV d 50, PE100, SDR11, záslepka, elektro</t>
  </si>
  <si>
    <t>-34463753</t>
  </si>
  <si>
    <t>NCL.612097</t>
  </si>
  <si>
    <t>FRIALEN - W90 d50, PE100, SDR11, koleno 90°, elektro</t>
  </si>
  <si>
    <t>-422372128</t>
  </si>
  <si>
    <t>230011058</t>
  </si>
  <si>
    <t>Montáž potrubí trouby ocelové hladké tř.11-13 D 89 mm, tl 4,0 mm</t>
  </si>
  <si>
    <t>1459513954</t>
  </si>
  <si>
    <t>Montáž potrubí z trub ocelových hladkých tř. 11 až 13 Ø 89 mm, tl. 4,0 mm</t>
  </si>
  <si>
    <t>140110820</t>
  </si>
  <si>
    <t>trubka ocelová bezešvá hladká jakost 11 353 114x4,0mm</t>
  </si>
  <si>
    <t>-1969668338</t>
  </si>
  <si>
    <t>230200116</t>
  </si>
  <si>
    <t>Nasunutí potrubní sekce do ocelové chráničky DN 50</t>
  </si>
  <si>
    <t>-1526164738</t>
  </si>
  <si>
    <t>Nasunutí potrubní sekce do chráničky jmenovitá světlost nasouvaného potrubí DN 50</t>
  </si>
  <si>
    <t>230205055</t>
  </si>
  <si>
    <t>Montáž potrubí plastového svařované na tupo nebo elektrospojkou dn 110 mm en 6,3 mm</t>
  </si>
  <si>
    <t>1845112738</t>
  </si>
  <si>
    <t>Montáž potrubí PE průměru do 110 mm návin nebo tyč, svařované na tupo nebo elektrospojkou Ø 110, tl. stěny 6,3 mm</t>
  </si>
  <si>
    <t>28613966</t>
  </si>
  <si>
    <t>trubka ochranná pro plyn PEHD 110x4,2mm</t>
  </si>
  <si>
    <t>721123593</t>
  </si>
  <si>
    <t>230220006a</t>
  </si>
  <si>
    <t>Montáž litinového poklopu - KVZ + VSV</t>
  </si>
  <si>
    <t>508764878</t>
  </si>
  <si>
    <t>FRI085/3P</t>
  </si>
  <si>
    <t>RENKO-EBS, KH-T, REN-PLUS, A  RENKO plovoucí poklop čtvercový, žlutý, plyn</t>
  </si>
  <si>
    <t>326259356</t>
  </si>
  <si>
    <t>MR201</t>
  </si>
  <si>
    <t>Deska betonová pod poklop</t>
  </si>
  <si>
    <t>-2013221685</t>
  </si>
  <si>
    <t>R505b</t>
  </si>
  <si>
    <t>Odstavení a odplynění plynovodu DN 40 + dn 50 - 32 m</t>
  </si>
  <si>
    <t>úsek</t>
  </si>
  <si>
    <t>-2024318271</t>
  </si>
  <si>
    <t>230170002</t>
  </si>
  <si>
    <t>Tlakové zkoušky těsnosti potrubí - příprava DN do 80</t>
  </si>
  <si>
    <t>sada</t>
  </si>
  <si>
    <t>1737124833</t>
  </si>
  <si>
    <t>Příprava pro zkoušku těsnosti potrubí DN přes 40 do 80</t>
  </si>
  <si>
    <t>230230016</t>
  </si>
  <si>
    <t>Hlavní tlaková zkouška vzduchem 0,6 MPa DN 50</t>
  </si>
  <si>
    <t>-1614644607</t>
  </si>
  <si>
    <t>Tlakové zkoušky hlavní vzduchem 0,6 MPa DN 50</t>
  </si>
  <si>
    <t>230230076</t>
  </si>
  <si>
    <t>Čištění potrubí PN 38 6416 DN 200</t>
  </si>
  <si>
    <t>-494074857</t>
  </si>
  <si>
    <t>Čištění potrubí DN 200</t>
  </si>
  <si>
    <t>460490012</t>
  </si>
  <si>
    <t>Krytí kabelů výstražnou fólií šířky 25 cm</t>
  </si>
  <si>
    <t>-1611898112</t>
  </si>
  <si>
    <t>Krytí kabelů, spojek, koncovek a odbočnic kabelů výstražnou fólií z PVC včetně vyrovnání povrchu rýhy, rozvinutí a uložení fólie do rýhy, fólie šířky do 25cm</t>
  </si>
  <si>
    <t>58-M</t>
  </si>
  <si>
    <t>Revize vyhrazených technických zařízení</t>
  </si>
  <si>
    <t>R102</t>
  </si>
  <si>
    <t>Revize STL</t>
  </si>
  <si>
    <t>1881987586</t>
  </si>
  <si>
    <t>002</t>
  </si>
  <si>
    <t>Propoje</t>
  </si>
  <si>
    <t>R052</t>
  </si>
  <si>
    <t>Odpoj pod plynem D50</t>
  </si>
  <si>
    <t>-840397232</t>
  </si>
  <si>
    <t>230200251</t>
  </si>
  <si>
    <t>Jednostranné přerušení průtoku plynu stlačením plastového potrubí dn 63 mm</t>
  </si>
  <si>
    <t>-1327639790</t>
  </si>
  <si>
    <t>Jednostranné přerušení průtoku plynu za použití stlačení potrubí v PE potrubí dn do 63 mm</t>
  </si>
  <si>
    <t>R072</t>
  </si>
  <si>
    <t>Propoj pod plynem D50</t>
  </si>
  <si>
    <t>-649809060</t>
  </si>
  <si>
    <t>VRN</t>
  </si>
  <si>
    <t>Vedlejší rozpočtové náklady</t>
  </si>
  <si>
    <t>012303000R01</t>
  </si>
  <si>
    <t>Geodetické práce po výstavbě - zaměření nového plynovodu</t>
  </si>
  <si>
    <t>1024</t>
  </si>
  <si>
    <t>-1780908035</t>
  </si>
  <si>
    <t>SO 07 - Přeložky vodovodních přípojek</t>
  </si>
  <si>
    <t>SO 07.1 - Provizorní vodovodní přeložky</t>
  </si>
  <si>
    <t>97309188</t>
  </si>
  <si>
    <t>"ztížená vykopávka 30%"</t>
  </si>
  <si>
    <t>"překopové sondy - ověření trasy 4 m3/kus - odhad 4 sondy" 4*4</t>
  </si>
  <si>
    <t>"výkop rýhy" 0,6*80*0,45</t>
  </si>
  <si>
    <t>37,6*0,3 'Přepočtené koeficientem množství</t>
  </si>
  <si>
    <t>131251100</t>
  </si>
  <si>
    <t>Hloubení jam nezapažených v hornině třídy těžitelnosti I, skupiny 3 objem do 20 m3 strojně</t>
  </si>
  <si>
    <t>-1911039262</t>
  </si>
  <si>
    <t>Hloubení nezapažených jam a zářezů strojně s urovnáním dna do předepsaného profilu a spádu v hornině třídy těžitelnosti I skupiny 3 do 20 m3</t>
  </si>
  <si>
    <t>132251102</t>
  </si>
  <si>
    <t>Hloubení rýh nezapažených  š do 800 mm v hornině třídy těžitelnosti I, skupiny 3 objem do 50 m3 strojně</t>
  </si>
  <si>
    <t>-1391357856</t>
  </si>
  <si>
    <t>Hloubení nezapažených rýh šířky do 800 mm strojně s urovnáním dna do předepsaného profilu a spádu v hornině třídy těžitelnosti I skupiny 3 přes 20 do 50 m3</t>
  </si>
  <si>
    <t>162351103</t>
  </si>
  <si>
    <t>Vodorovné přemístění do 500 m výkopku/sypaniny z horniny třídy těžitelnosti I, skupiny 1 až 3</t>
  </si>
  <si>
    <t>379664195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</si>
  <si>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</si>
  <si>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"na meziskládku a zpět"</t>
  </si>
  <si>
    <t>"zpětný zásyp výkopkem" (21,6-14,4+16)*2</t>
  </si>
  <si>
    <t>1747876004</t>
  </si>
  <si>
    <t>"odvoz výkopku na skládku"</t>
  </si>
  <si>
    <t>"zpětný zásyp výkopkem" -(21,6-14,4+16)</t>
  </si>
  <si>
    <t>1456700846</t>
  </si>
  <si>
    <t>14,4*15 'Přepočtené koeficientem množství</t>
  </si>
  <si>
    <t>167151101</t>
  </si>
  <si>
    <t>Nakládání výkopku z hornin třídy těžitelnosti I, skupiny 1 až 3 do 100 m3</t>
  </si>
  <si>
    <t>689027629</t>
  </si>
  <si>
    <t>Nakládání, skládání a překládání neulehlého výkopku nebo sypaniny strojně nakládání, množství do 100 m3, z horniny třídy těžitelnosti I, skupiny 1 až 3</t>
  </si>
  <si>
    <t>"zpětný zásyp výkopkem" 21,6-14,4+16</t>
  </si>
  <si>
    <t>171201201</t>
  </si>
  <si>
    <t>Uložení sypaniny na skládky</t>
  </si>
  <si>
    <t>388672833</t>
  </si>
  <si>
    <t>"na meziskládku"</t>
  </si>
  <si>
    <t>"zpětný zásyp výkopkem" (21,6-14,4+16)</t>
  </si>
  <si>
    <t>1052557664</t>
  </si>
  <si>
    <t>14,4*1,9 'Přepočtené koeficientem množství</t>
  </si>
  <si>
    <t>-692313757</t>
  </si>
  <si>
    <t>175151101</t>
  </si>
  <si>
    <t>Obsypání potrubí strojně sypaninou bez prohození, uloženou do 3 m</t>
  </si>
  <si>
    <t>2117501004</t>
  </si>
  <si>
    <t>Obsypání potrubí strojně sypaninou z vhodných hornin tř. 1 až 4 nebo materiálem připraveným podél výkopu ve vzdálenosti do 3 m od jeho kraje, pro jakoukoliv hloubku výkopu a míru zhutnění bez prohození sypaniny</t>
  </si>
  <si>
    <t xml:space="preserve">"lože + obsyp potrubí - písčitá zemina do 16 mm" </t>
  </si>
  <si>
    <t>0,6*0,3*80</t>
  </si>
  <si>
    <t>-972489590</t>
  </si>
  <si>
    <t>14,4*2 'Přepočtené koeficientem množství</t>
  </si>
  <si>
    <t>871171141</t>
  </si>
  <si>
    <t>Montáž potrubí z PE100 SDR 11 otevřený výkop svařovaných na tupo D 40 x 3,7 mm</t>
  </si>
  <si>
    <t>-930736403</t>
  </si>
  <si>
    <t>Montáž vodovodního potrubí z plastů v otevřeném výkopu z polyetylenu PE 100 svařovaných na tupo SDR 11/PN16 D 40 x 3,7 mm</t>
  </si>
  <si>
    <t>"tlakové potrubí a tvarovky z HDPE, PE100, SDR11 pro pitnou vodu - potrubí D40/3,7 mm" 80</t>
  </si>
  <si>
    <t>28613596</t>
  </si>
  <si>
    <t>potrubí dvouvrstvé PE100 s 10% signalizační vrstvou SDR 11 40x3,7 dl 12m</t>
  </si>
  <si>
    <t>1018265799</t>
  </si>
  <si>
    <t>998276101</t>
  </si>
  <si>
    <t>Přesun hmot pro trubní vedení z trub z plastických hmot otevřený výkop</t>
  </si>
  <si>
    <t>1786784898</t>
  </si>
  <si>
    <t>Přesun hmot pro trubní vedení hloubené z trub z plastických hmot nebo sklolaminátových pro vodovody nebo kanalizace v otevřeném výkopu dopravní vzdálenost do 15 m</t>
  </si>
  <si>
    <t>SO 07.2 - Definitivní vodovodní přeložky</t>
  </si>
  <si>
    <t xml:space="preserve">Uspořádání zemních prací, uložení potrubí – viz přílohy č.1-Technická zpráva,  č.5 - Vzorový řez a č.7 - Šachta na přípojce. Zřízení šachty DN1000 na přípojce pro č.p. 2335 - výkopy/zásypy zahrnuté v tomto objektu se týkají pouze spodní části šachty k úrovni křídla mostní opěry. Zemní práce horní části šachty probíhají s výstavbou opěrné zdí a jsou již zahrnuty v tomto objektu (SO 10). Manipulace se zeminou, skládky, přepravní vzdálenosti  - viz  ZOV stavby. </t>
  </si>
  <si>
    <t xml:space="preserve">    2 - Zakládání</t>
  </si>
  <si>
    <t xml:space="preserve">    5 - Komunikace pozemní</t>
  </si>
  <si>
    <t>115101201</t>
  </si>
  <si>
    <t>Čerpání vody na dopravní výšku do 10 m průměrný přítok do 500 l/min</t>
  </si>
  <si>
    <t>-1799643253</t>
  </si>
  <si>
    <t>Čerpání vody na dopravní výšku do 10 m s uvažovaným průměrným přítokem do 500 l/min</t>
  </si>
  <si>
    <t>"čerpání vody během stavby (průsaky) do 300 l/min - 15 dní" 15*24</t>
  </si>
  <si>
    <t>"výkop pažených rýh - bez výskytu podzemní vody"</t>
  </si>
  <si>
    <t>"šířka rýhy 0,8 m" 0,8*23*1,3</t>
  </si>
  <si>
    <t>"šířka rýhy 1,0 m (společná rýha pro 2 potrubí)" 1*22*1,3</t>
  </si>
  <si>
    <t>"výkop pažených rýh - s výskytem podzemní vody"</t>
  </si>
  <si>
    <t>"šířka rýhy 0,8 m" 0,8*10*1,45</t>
  </si>
  <si>
    <t>"šířka rýhy 1,0 m (společná rýha pro 2 potrubí)" 1*16*1,45</t>
  </si>
  <si>
    <t>"rozšíření výkopu u VŠ" 1,5*2*1,4*3</t>
  </si>
  <si>
    <t>"výkop pro založení šachty DN1000" 2,5*2*2,5</t>
  </si>
  <si>
    <t>112,42*0,3 'Přepočtené koeficientem množství</t>
  </si>
  <si>
    <t>132251253</t>
  </si>
  <si>
    <t>Hloubení rýh nezapažených š do 2000 mm v hornině třídy těžitelnosti I, skupiny 3 objem do 100 m3 strojně</t>
  </si>
  <si>
    <t>586431800</t>
  </si>
  <si>
    <t>Hloubení nezapažených rýh šířky přes 800 do 2 000 mm strojně s urovnáním dna do předepsaného profilu a spádu v hornině třídy těžitelnosti I skupiny 3 přes 50 do 100 m3</t>
  </si>
  <si>
    <t>133251102</t>
  </si>
  <si>
    <t>Hloubení šachet nezapažených v hornině třídy těžitelnosti I, skupiny 3 objem do 50 m3</t>
  </si>
  <si>
    <t>218133782</t>
  </si>
  <si>
    <t>Hloubení nezapažených šachet strojně v hornině třídy těžitelnosti I skupiny 3 přes 20 do 50 m3</t>
  </si>
  <si>
    <t>1520680807</t>
  </si>
  <si>
    <t>-1404397126</t>
  </si>
  <si>
    <t>112,42*15 'Přepočtené koeficientem množství</t>
  </si>
  <si>
    <t>112,42*1,9 'Přepočtené koeficientem množství</t>
  </si>
  <si>
    <t>"zásyp rýh se zhutněním (náhradní zeminou)"</t>
  </si>
  <si>
    <t>112,42-6,44-3,6-21,9-1,5-1,5-9,81</t>
  </si>
  <si>
    <t>58331200</t>
  </si>
  <si>
    <t>štěrkopísek netříděný zásypový</t>
  </si>
  <si>
    <t>-85431932</t>
  </si>
  <si>
    <t>67,67*2 'Přepočtené koeficientem množství</t>
  </si>
  <si>
    <t xml:space="preserve">"obsyp potrubí - písčitá zemina do 16 mm, 300 mm nad vrchol potrubí" </t>
  </si>
  <si>
    <t>0,8*(23+10)*0,34</t>
  </si>
  <si>
    <t>1*(22+16)*0,34</t>
  </si>
  <si>
    <t>21,896*2 'Přepočtené koeficientem množství</t>
  </si>
  <si>
    <t>Zakládání</t>
  </si>
  <si>
    <t>212752111</t>
  </si>
  <si>
    <t>Trativod z drenážních trubek korugovaných PE-HD SN 4 perforace 220° včetně lože otevřený výkop DN 100 pro liniové stavby</t>
  </si>
  <si>
    <t>-1542589004</t>
  </si>
  <si>
    <t>Trativody z drenážních trubek pro liniové stavby a komunikace se zřízením štěrkového lože pod trubky a s jejich obsypem v otevřeném výkopu trubka korugovaná sendvičová PE-HD SN 4 perforace 220° DN 100</t>
  </si>
  <si>
    <t>"drenážní potrubí DN100" 26</t>
  </si>
  <si>
    <t>451317777</t>
  </si>
  <si>
    <t>Podklad nebo lože pod dlažbu vodorovný nebo do sklonu 1:5 z betonu prostého tl do 100 mm</t>
  </si>
  <si>
    <t>367462138</t>
  </si>
  <si>
    <t>Podklad nebo lože pod dlažbu (přídlažbu) v ploše vodorovné nebo ve sklonu do 1:5, tloušťky od 50 do 100 mm z betonu prostého</t>
  </si>
  <si>
    <t>"zřízení kamenné dlažby kolem poklopu"</t>
  </si>
  <si>
    <t>"podkladní beton C16/20 - tl. 100 mm" 0,67</t>
  </si>
  <si>
    <t>451541111</t>
  </si>
  <si>
    <t>Lože pod potrubí otevřený výkop ze štěrkodrtě</t>
  </si>
  <si>
    <t>-1003961028</t>
  </si>
  <si>
    <t>Lože pod potrubí, stoky a drobné objekty v otevřeném výkopu ze štěrkodrtě 0-63 mm</t>
  </si>
  <si>
    <t>"podkladní štěrkový polštář tl. 100 mm"</t>
  </si>
  <si>
    <t>"pod VŠ1+VŠ3" 2*2*0,1*2</t>
  </si>
  <si>
    <t>"pod VŠ2" 2*1,5*0,1</t>
  </si>
  <si>
    <t>"pod šachtou DN1000" 2*2*0,1</t>
  </si>
  <si>
    <t>-1718202089</t>
  </si>
  <si>
    <t>Poznámka k položce:_x000D_
písčitá zemina do 16 mm</t>
  </si>
  <si>
    <t>"lože pro potrubí - písčitá zemina - do 16 mm tl. 100 mm"</t>
  </si>
  <si>
    <t>0,8*(23+10)*0,1</t>
  </si>
  <si>
    <t>1*(22+16)*0,1</t>
  </si>
  <si>
    <t>452311141</t>
  </si>
  <si>
    <t>Podkladní desky z betonu prostého tř. C 16/20 otevřený výkop</t>
  </si>
  <si>
    <t>-417955328</t>
  </si>
  <si>
    <t>Podkladní a zajišťovací konstrukce z betonu prostého v otevřeném výkopu desky pod potrubí, stoky a drobné objekty z betonu tř. C 16/20</t>
  </si>
  <si>
    <t>"podkladní betonová deska - beton C16/20 tl. 100 mm"</t>
  </si>
  <si>
    <t>452311171-1</t>
  </si>
  <si>
    <t>Zabetonování otvoru DN250 v šachetním dně po osazení ochranného potrubí D110 - beton tř. C 30/37 XF3</t>
  </si>
  <si>
    <t>266968092</t>
  </si>
  <si>
    <t>"zabetonování otvoru" 0,04</t>
  </si>
  <si>
    <t>Komunikace pozemní</t>
  </si>
  <si>
    <t>591241111</t>
  </si>
  <si>
    <t>Kladení dlažby z kostek drobných z kamene na MC tl 50 mm</t>
  </si>
  <si>
    <t>-401148170</t>
  </si>
  <si>
    <t>Kladení dlažby z kostek s provedením lože do tl. 50 mm, s vyplněním spár, s dvojím beraněním a se smetením přebytečného materiálu na krajnici drobných z kamene, do lože z cementové malty</t>
  </si>
  <si>
    <t>"kamenné kostky 100x100x100 mm" 0,67</t>
  </si>
  <si>
    <t>58381007</t>
  </si>
  <si>
    <t>kostka dlažební žula drobná 8/10</t>
  </si>
  <si>
    <t>1673603706</t>
  </si>
  <si>
    <t>0,67*1,02 'Přepočtené koeficientem množství</t>
  </si>
  <si>
    <t>"tlakové potrubí a tvarovky z HDPE, PE100, SDR11 pro pitnou vodu - potrubí D40/3,7 mm" 114</t>
  </si>
  <si>
    <t>871251141</t>
  </si>
  <si>
    <t>Montáž potrubí z PE100 SDR 11 otevřený výkop svařovaných na tupo D 110 x 10,0 mm</t>
  </si>
  <si>
    <t>-1665842473</t>
  </si>
  <si>
    <t>Montáž vodovodního potrubí z plastů v otevřeném výkopu z polyetylenu PE 100 svařovaných na tupo SDR 11/PN16 D 110 x 10,0 mm</t>
  </si>
  <si>
    <t>"tlakové potrubí a tvarovky z HDPE, PE100, SDR11 pro pitnou vodu"</t>
  </si>
  <si>
    <t>"ochranné potrubí D110/10 mm" 5</t>
  </si>
  <si>
    <t>28613601</t>
  </si>
  <si>
    <t>potrubí dvouvrstvé PE100 s 10% signalizační vrstvou SDR 11 110x10,0 dl 12m</t>
  </si>
  <si>
    <t>-1678657928</t>
  </si>
  <si>
    <t>877171110</t>
  </si>
  <si>
    <t>Montáž elektrokolen 45° na vodovodním potrubí z PE trub d 40</t>
  </si>
  <si>
    <t>-900445796</t>
  </si>
  <si>
    <t>Montáž tvarovek na vodovodním plastovém potrubí z polyetylenu PE 100 elektrotvarovek SDR 11/PN16 kolen 45° d 40</t>
  </si>
  <si>
    <t>"elektrokoleno D40 45 st." 6</t>
  </si>
  <si>
    <t>28614944</t>
  </si>
  <si>
    <t>elektrokoleno 45° PE 100 PN 16 D 40mm</t>
  </si>
  <si>
    <t>915452818</t>
  </si>
  <si>
    <t>877171112</t>
  </si>
  <si>
    <t>Montáž elektrokolen 90° na vodovodním potrubí z PE trub d 40</t>
  </si>
  <si>
    <t>-1793861842</t>
  </si>
  <si>
    <t>Montáž tvarovek na vodovodním plastovém potrubí z polyetylenu PE 100 elektrotvarovek SDR 11/PN16 kolen 90° d 40</t>
  </si>
  <si>
    <t>"elektrokoleno D40 90 st." 4</t>
  </si>
  <si>
    <t>28653053</t>
  </si>
  <si>
    <t>elektrokoleno 90° PE 100 D 40mm</t>
  </si>
  <si>
    <t>-771157113</t>
  </si>
  <si>
    <t>891183111-1</t>
  </si>
  <si>
    <t>Montáž vodoměrné sestavy pro přípojky DN 40</t>
  </si>
  <si>
    <t>CS ÚRS 2019 01</t>
  </si>
  <si>
    <t>654424570</t>
  </si>
  <si>
    <t xml:space="preserve">Poznámka k položce:_x000D_
Uspořádání a vystrojení vodoměrných šachet – viz přílohy č.1 - Technická zpráva a č.6 - Vodoměrné šachty. </t>
  </si>
  <si>
    <t>"Vodoměrná šachta z PP - VŠ1 DN1200" 1</t>
  </si>
  <si>
    <t>"vodoměrná šachta z PP - VŠ2 0,9*1,2 m" 1</t>
  </si>
  <si>
    <t>"vodoměrná šachta z betonu - VŠ3 DN1200" 1</t>
  </si>
  <si>
    <t>551100000-1</t>
  </si>
  <si>
    <t>armatury vodoměrné sestavy viz montážní schéma a specifikace materiálu dle výkresu část C5, příl. č. 6</t>
  </si>
  <si>
    <t>-1711196239</t>
  </si>
  <si>
    <t>892233122</t>
  </si>
  <si>
    <t>Proplach a dezinfekce vodovodního potrubí DN od 40 do 70</t>
  </si>
  <si>
    <t>-951287506</t>
  </si>
  <si>
    <t>"dezinfekce potrubí D40" 114</t>
  </si>
  <si>
    <t>892241111</t>
  </si>
  <si>
    <t>Tlaková zkouška vodou potrubí do 80</t>
  </si>
  <si>
    <t>-1380357516</t>
  </si>
  <si>
    <t>Tlakové zkoušky vodou na potrubí DN do 80</t>
  </si>
  <si>
    <t>"tlaková zkouška" 114</t>
  </si>
  <si>
    <t>893212111-1</t>
  </si>
  <si>
    <t>Šachty armaturní z prostého betonu se stropem z dílců půdorysné pl do 1,50 m2 včetně kompletní dodávky</t>
  </si>
  <si>
    <t>-1130820247</t>
  </si>
  <si>
    <t>Šachty armaturní z prostého betonu se stropem z dílců, vnitřní půdorysné plochy do 1,50 m2 včetně kompletní dodávky</t>
  </si>
  <si>
    <t>893811113</t>
  </si>
  <si>
    <t>Osazení vodoměrné šachty hranaté z PP samonosné pro běžné zatížení plochy do 1,1 m2 hloubky do 1,6 m</t>
  </si>
  <si>
    <t>-938726315</t>
  </si>
  <si>
    <t>Osazení vodoměrné šachty z polypropylenu PP samonosné pro běžné zatížení hranaté, půdorysné plochy do 1,1 m2, světlé hloubky od 1,4 m do 1,6 m</t>
  </si>
  <si>
    <t>56230514</t>
  </si>
  <si>
    <t>šachta vodoměrná hranatá tl 8mm včetně výztuhy 0,9/1,2/1,6 m</t>
  </si>
  <si>
    <t>-186713322</t>
  </si>
  <si>
    <t>893811163</t>
  </si>
  <si>
    <t>Osazení vodoměrné šachty kruhové z PP samonosné pro běžné zatížení průměru do 1,2 m hloubky do 1,6 m</t>
  </si>
  <si>
    <t>1910073427</t>
  </si>
  <si>
    <t>Osazení vodoměrné šachty z polypropylenu PP samonosné pro běžné zatížení kruhové, průměru D do 1,2 m, světlé hloubky od 1,4 m do 1,6 m</t>
  </si>
  <si>
    <t>56230575</t>
  </si>
  <si>
    <t>šachta vodoměrná kruhová k obetonování 1,2/1,6 m</t>
  </si>
  <si>
    <t>-2015235262</t>
  </si>
  <si>
    <t>894411311</t>
  </si>
  <si>
    <t>Osazení železobetonových dílců pro šachty skruží rovných</t>
  </si>
  <si>
    <t>1319981326</t>
  </si>
  <si>
    <t>"vstupní šachta 1000"</t>
  </si>
  <si>
    <t>"skruž přímá" 5</t>
  </si>
  <si>
    <t>"vyrovnávací prstence" 3</t>
  </si>
  <si>
    <t>59224052</t>
  </si>
  <si>
    <t>skruž pro kanalizační šachty se zabudovanými stupadly 100 x 100 x 12 cm</t>
  </si>
  <si>
    <t>551739190</t>
  </si>
  <si>
    <t>59224052-1</t>
  </si>
  <si>
    <t>skruž pro kanalizační šachty se zabudovanými stupadly 100 x 100 x 12 cm - otvor DN110</t>
  </si>
  <si>
    <t>1919219993</t>
  </si>
  <si>
    <t xml:space="preserve">skruž pro kanalizační šachty se zabudovanými stupadly 100 x 100 x 12 cm - otvor DN110
</t>
  </si>
  <si>
    <t>59224010</t>
  </si>
  <si>
    <t>prstenec šachtový vyrovnávací betonový 600x100x40mm</t>
  </si>
  <si>
    <t>-1894963077</t>
  </si>
  <si>
    <t>894412411</t>
  </si>
  <si>
    <t>Osazení železobetonových dílců pro šachty skruží přechodových</t>
  </si>
  <si>
    <t>-1197233998</t>
  </si>
  <si>
    <t>"přechodová skruž - kónus" 1</t>
  </si>
  <si>
    <t>59224168-1</t>
  </si>
  <si>
    <t>skruž betonová přechodová 600/1000x625/120, stupadla poplastovaná kapsová</t>
  </si>
  <si>
    <t>24294404</t>
  </si>
  <si>
    <t>894414111</t>
  </si>
  <si>
    <t>Osazení železobetonových dílců pro šachty skruží základových (dno)</t>
  </si>
  <si>
    <t>-81826352</t>
  </si>
  <si>
    <t xml:space="preserve">"kompaktní jednolité šachtové dno bez kynety s otvorem DN25" </t>
  </si>
  <si>
    <t>59224339</t>
  </si>
  <si>
    <t>dno betonové šachty kanalizační přímé 100x100x60 cm</t>
  </si>
  <si>
    <t>239342594</t>
  </si>
  <si>
    <t>899103112</t>
  </si>
  <si>
    <t>Osazení poklopů litinových nebo ocelových včetně rámů pro třídu zatížení B125, C250</t>
  </si>
  <si>
    <t>-1559534637</t>
  </si>
  <si>
    <t>Osazení poklopů litinových a ocelových včetně rámů pro třídu zatížení B125, C250</t>
  </si>
  <si>
    <t>"vstupní šachta DN1000"</t>
  </si>
  <si>
    <t>"litinový poklop s rámem tř. únosnosti B125" 1</t>
  </si>
  <si>
    <t>28661933</t>
  </si>
  <si>
    <t>poklop šachtový litinový dno DN 600 pro třídu zatížení B125</t>
  </si>
  <si>
    <t>-652791545</t>
  </si>
  <si>
    <t>899721111</t>
  </si>
  <si>
    <t>Signalizační vodič DN do 150 mm na potrubí</t>
  </si>
  <si>
    <t>267554264</t>
  </si>
  <si>
    <t>Signalizační vodič na potrubí DN do 150 mm</t>
  </si>
  <si>
    <t>"identifikační vodič CYKY 4 mm2" 140</t>
  </si>
  <si>
    <t>899722113</t>
  </si>
  <si>
    <t>Krytí potrubí z plastů výstražnou fólií z PVC 34cm</t>
  </si>
  <si>
    <t>896233613</t>
  </si>
  <si>
    <t>Krytí potrubí z plastů výstražnou fólií z PVC šířky 34cm</t>
  </si>
  <si>
    <t>"výstražná fólie š. 350 mm" 110</t>
  </si>
  <si>
    <t>899911000-1</t>
  </si>
  <si>
    <t xml:space="preserve"> Nerezové objímky pro potrubí D40 navrtané do stěny šachty včetně dodávky</t>
  </si>
  <si>
    <t>1275424566</t>
  </si>
  <si>
    <t>Nerezové objímky pro potrubí D40 navrtané do stěny šachty včetně dodávky</t>
  </si>
  <si>
    <t>SO 10 - Most</t>
  </si>
  <si>
    <t>2141</t>
  </si>
  <si>
    <t>CZ-CPA:</t>
  </si>
  <si>
    <t>42.13.10</t>
  </si>
  <si>
    <t>B.Gruntorádová</t>
  </si>
  <si>
    <t xml:space="preserve">    3 - Svislé a kompletní konstrukce</t>
  </si>
  <si>
    <t xml:space="preserve">    6 - Úpravy povrchů, podlahy a osazování výplní</t>
  </si>
  <si>
    <t xml:space="preserve">    711 - Izolace proti vodě, vlhkosti a plynům</t>
  </si>
  <si>
    <t xml:space="preserve">    VRN1 - Průzkumné, geodetické a projektové práce</t>
  </si>
  <si>
    <t xml:space="preserve">    VRN4 - Inženýrská činnost</t>
  </si>
  <si>
    <t>113151111</t>
  </si>
  <si>
    <t>Rozebrání zpevněných ploch ze silničních dílců</t>
  </si>
  <si>
    <t>1976716950</t>
  </si>
  <si>
    <t>Rozebírání zpevněných ploch s přemístěním na skládku na vzdálenost do 20 m nebo s naložením na dopravní prostředek ze silničních panelů</t>
  </si>
  <si>
    <t>Poznámka k položce:_x000D_
odstranění zpevněné plochy pod mostní skruží vč. lože ze ŠD</t>
  </si>
  <si>
    <t>-407170248</t>
  </si>
  <si>
    <t>Poznámka k položce:_x000D_
čerpání vody (průsaků) z čerpacích jímek</t>
  </si>
  <si>
    <t>16*35*2    "16 hod./den (odhad) x 35 dnů x 2 jímky</t>
  </si>
  <si>
    <t>122251405</t>
  </si>
  <si>
    <t>Vykopávky v zemníku na suchu v hornině třídy těžitelnosti I, skupiny 3 objem do 1000 m3 strojně</t>
  </si>
  <si>
    <t>2080319180</t>
  </si>
  <si>
    <t>Vykopávky v zemnících na suchu strojně zapažených i nezapažených v hornině třídy těžitelnosti I skupiny 3 přes 500 do 1 000 m3</t>
  </si>
  <si>
    <t xml:space="preserve">Poznámka k položce:_x000D_
natěžení zeminy pro zásypy opěr dle pol. 174101101 s naložením na dopravní prostředek </t>
  </si>
  <si>
    <t>122202001R</t>
  </si>
  <si>
    <t>Poplatek za zemník - zemina pro zásyp a násyp</t>
  </si>
  <si>
    <t>242011877</t>
  </si>
  <si>
    <t>Poplatek za zemník</t>
  </si>
  <si>
    <t>Poznámka k položce:_x000D_
velmi vhodná zemina pro zásypy dle ČSN 72 1002 - dle položky 174101101, vynásobeno koef. 1,8 (1,8 t/m3)</t>
  </si>
  <si>
    <t>773,33*1,8 'Přepočtené koeficientem množství</t>
  </si>
  <si>
    <t>131251205</t>
  </si>
  <si>
    <t>Hloubení jam zapažených v hornině třídy těžitelnosti I, skupiny 3 objem do 1000 m3 strojně</t>
  </si>
  <si>
    <t>-1879950139</t>
  </si>
  <si>
    <t>Hloubení zapažených jam a zářezů strojně s urovnáním dna do předepsaného profilu a spádu v hornině třídy těžitelnosti I skupiny 3 přes 500 do 1 000 m3</t>
  </si>
  <si>
    <t>Poznámka k položce:_x000D_
výkop vč. naložení na DP</t>
  </si>
  <si>
    <t>421    "výkop pro opěru 10</t>
  </si>
  <si>
    <t>509    "výkop pro opěru 20</t>
  </si>
  <si>
    <t>Mezisoučet</t>
  </si>
  <si>
    <t>0,15*(4,0+2,5)*10,23    "výkop rýhy pro PB - hl. x (součet š. O 10+ O 20) x dl.</t>
  </si>
  <si>
    <t>Součet</t>
  </si>
  <si>
    <t>133254101</t>
  </si>
  <si>
    <t>Hloubení šachet zapažených v hornině třídy těžitelnosti I, skupiny 3 objem do 20 m3</t>
  </si>
  <si>
    <t>-1552236596</t>
  </si>
  <si>
    <t>Hloubení zapažených šachet strojně v hornině třídy těžitelnosti I skupiny 3 do 20 m3</t>
  </si>
  <si>
    <t>(3,14*0,3*0,3)*0,6*2    "A x v. x 2 jímky</t>
  </si>
  <si>
    <t>151711111</t>
  </si>
  <si>
    <t>Osazení zápor ocelových dl do 8 m</t>
  </si>
  <si>
    <t>-605280114</t>
  </si>
  <si>
    <t>Osazení ocelových zápor pro pažení hloubených vykopávek do předem provedených vrtů se zabetonováním spodního konce, s příp. nutným obsypem zápory pískem délky od 0 do 8 m</t>
  </si>
  <si>
    <t>5,0*3    "zápory č. 1+2+12 (dl. x ks)</t>
  </si>
  <si>
    <t>8,0+7,0    "zápory č. 10+11 (součet délek)</t>
  </si>
  <si>
    <t>151711121</t>
  </si>
  <si>
    <t>Osazení zápor ocelových dl do 14 m</t>
  </si>
  <si>
    <t>-455994118</t>
  </si>
  <si>
    <t>Osazení ocelových zápor pro pažení hloubených vykopávek do předem provedených vrtů se zabetonováním spodního konce, s příp. nutným obsypem zápory pískem délky od 0 do 14 m</t>
  </si>
  <si>
    <t>10,0*7    "zápory č. 3-9 (dl. x ks)</t>
  </si>
  <si>
    <t>15210053R</t>
  </si>
  <si>
    <t>ocel profilová HE-A 400 jakost 11 375</t>
  </si>
  <si>
    <t>-2089111973</t>
  </si>
  <si>
    <t xml:space="preserve">Poznámka k položce:_x000D_
násobeno koef. 0,125 (125 kg/bm) </t>
  </si>
  <si>
    <t>100*0,125 'Přepočtené koeficientem množství</t>
  </si>
  <si>
    <t>58931963</t>
  </si>
  <si>
    <t>beton C 8/10 kamenivo frakce 0/8</t>
  </si>
  <si>
    <t>-791984189</t>
  </si>
  <si>
    <t>Poznámka k položce:_x000D_
zabetonování spodních konců zápor vč. 15% rezervy - násobeno koef. 1,15</t>
  </si>
  <si>
    <t>(3,14*0,3*0,3)*(5,0*8+4,0*2)    "plocha x součet (dl. x ks)</t>
  </si>
  <si>
    <t>13,565*1,15 'Přepočtené koeficientem množství</t>
  </si>
  <si>
    <t>151721112</t>
  </si>
  <si>
    <t>Zřízení pažení do ocelových zápor hl výkopu do 10 m s jeho následným odstraněním</t>
  </si>
  <si>
    <t>-1392120579</t>
  </si>
  <si>
    <t>Pažení do ocelových zápor bez ohledu na druh pažin, s odstraněním pažení, hloubky výkopu přes 4 do 10 m</t>
  </si>
  <si>
    <t>Poznámka k položce:_x000D_
15% na prořez - násobeno koef. 1,15</t>
  </si>
  <si>
    <t>35,0*2    "plocha x 2 opěry</t>
  </si>
  <si>
    <t>70*1,15 'Přepočtené koeficientem množství</t>
  </si>
  <si>
    <t>153111001R</t>
  </si>
  <si>
    <t>Příčné řezání ocelových zápor</t>
  </si>
  <si>
    <t>-1418568744</t>
  </si>
  <si>
    <t>Úprava ocelových štětovnic pro štětové stěny řezání z terénu, štětovnic na skládce příčné</t>
  </si>
  <si>
    <t>Poznámka k položce:_x000D_
odříznutí konců zápor vč. odvozu</t>
  </si>
  <si>
    <t>153211002</t>
  </si>
  <si>
    <t>Zřízení stříkaného betonu tl do 100 mm skalních a poloskalních ploch</t>
  </si>
  <si>
    <t>-1354339725</t>
  </si>
  <si>
    <t>Zřízení stříkaného betonu skalních a poloskalních ploch průměrné tloušťky přes 50 do 100 mm</t>
  </si>
  <si>
    <t>Poznámka k položce:_x000D_
odvoz odpadu ze stříkaného betonu je započítán jako odvoz zeminy (dle technické specifikace v poznámce k položce) v množství cca 5% z celkového objemu betonu</t>
  </si>
  <si>
    <t>2,6*4,4    "u O 10 - š. x v.</t>
  </si>
  <si>
    <t>5,2*4,4    "u O 20</t>
  </si>
  <si>
    <t>-614285742</t>
  </si>
  <si>
    <t>Poznámka k položce:_x000D_
beton pro torkret tl. 0,1 m, připočítáno ztratné 15% -  násobeno koef. 1,15</t>
  </si>
  <si>
    <t>0,1*34,2    "tl. torkretu x plocha</t>
  </si>
  <si>
    <t>3,42*1,15 'Přepočtené koeficientem množství</t>
  </si>
  <si>
    <t>153271121</t>
  </si>
  <si>
    <t>Kotvičky pro výztuž stříkaného betonu do malty hl do 0,4 m z oceli BSt 500 D do 10 mm</t>
  </si>
  <si>
    <t>1020957134</t>
  </si>
  <si>
    <t>Kotvičky pro výztuž stříkaného betonu z betonářské oceli BSt 500 do malty hloubky přes 200 do 400 mm, průměru do 10 mm</t>
  </si>
  <si>
    <t>Poznámka k položce:_x000D_
hřebíkování torkretu</t>
  </si>
  <si>
    <t>35*4    "cca 4 ks/m2 - plocha x 4 ks</t>
  </si>
  <si>
    <t>-779729698</t>
  </si>
  <si>
    <t>392087482</t>
  </si>
  <si>
    <t>969,088*15 'Přepočtené koeficientem množství</t>
  </si>
  <si>
    <t>99056671</t>
  </si>
  <si>
    <t>947429410</t>
  </si>
  <si>
    <t>Poznámka k položce:_x000D_
naložení zeminy z vrtů a odpadu ze stříkaného betonu na dopravní prostředek</t>
  </si>
  <si>
    <t>"zemina z vrtů</t>
  </si>
  <si>
    <t>(3,14*0,3*0,3)*100,0    "plocha x celková dl. vrtů</t>
  </si>
  <si>
    <t>-3,956    "odečet horniny ve tř. 5 dle pol. 167101151</t>
  </si>
  <si>
    <t>"odpad ze stříkaného betonu dle pol. 153211002</t>
  </si>
  <si>
    <t>3,432*0,15    "celkový objem betonu + 15%</t>
  </si>
  <si>
    <t>167111102</t>
  </si>
  <si>
    <t>Nakládání výkopku z hornin třídy těžitelnosti II, skupiny 4 a 5 do 100 m3 ručně</t>
  </si>
  <si>
    <t>-457775911</t>
  </si>
  <si>
    <t>Nakládání, skládání a překládání neulehlého výkopku nebo sypaniny ručně nakládání, z hornin třídy těžitelnosti II, skupiny 4 a 5</t>
  </si>
  <si>
    <t>(3,14*0,3*0,3)*14,0    "plocha x celková dl. vrtů dle pol. 226112212</t>
  </si>
  <si>
    <t>-1486134583</t>
  </si>
  <si>
    <t>Poznámka k položce:_x000D_
rozprostření sypaniny ve vrstvách s hrubým urovnáním na skládce</t>
  </si>
  <si>
    <t>965,132    "dle pol. 162701105</t>
  </si>
  <si>
    <t>3,956    "dle pol. 162701155</t>
  </si>
  <si>
    <t>-71654580</t>
  </si>
  <si>
    <t>Poznámka k položce:_x000D_
množství dle pol. 171201201 x koef. 1,8 (hmotnost 1,8 t/m3)</t>
  </si>
  <si>
    <t>969,088*1,8 'Přepočtené koeficientem množství</t>
  </si>
  <si>
    <t>1003920588</t>
  </si>
  <si>
    <t>Poznámka k položce:_x000D_
1/ zásyp opěr pod těsnící vrstvou ze zemin vhodných do násypu dle ČSN 72 1002 s hutněním po vrstvách tl. max. 300 mm na Id=0,8, resp. D=95% PS_x000D_
2/ zásyp opěr a křídel nad těsnící vrstvou ze zemin vhodných nebo velmi vhodných do násypu dle ČSN 72 1002 s hutněním po vrstvách tl. max. 300 mm na Id=0,85 až 0,9, resp. D=100% PS</t>
  </si>
  <si>
    <t>" 1/ zásyp opěr pod těsnící vrstvou, hutnění D=95% PS</t>
  </si>
  <si>
    <t>3,3*9,0    "O 10 - plocha příč.řezu x dl.</t>
  </si>
  <si>
    <t>-21,08    "odečet základu O 10 dle pol. 274321117</t>
  </si>
  <si>
    <t>4,5*9,0    "O 20 - plocha příč.řezu x dl.</t>
  </si>
  <si>
    <t>-23,3    "odečet základu O 20 dle pol. 274321117</t>
  </si>
  <si>
    <t>0,339    "zásyp čerpacích šachet ve výkopu</t>
  </si>
  <si>
    <t>"2/ zásyp opěr a křídel nad těsnící vrstvou, hutnění D=100% PS</t>
  </si>
  <si>
    <t>421,3    "výkop pro O 10</t>
  </si>
  <si>
    <t>-(21,08+42,94+10,06)    "odečet základu, dříku a křídel vč. šikmých O 10</t>
  </si>
  <si>
    <t>509,3    "výkop pro O 20</t>
  </si>
  <si>
    <t>-(23,3+3,74+46,49+13,5)    "odečet základu, dříku a křídel vč. šikmých za O 20</t>
  </si>
  <si>
    <t>-(26,159+12,96)    "odečet zásypů pod těsnící vrstvou a těsnící vrstvy za oběma opěrami</t>
  </si>
  <si>
    <t>"dosyp za křídly, hutnění D=100% PS</t>
  </si>
  <si>
    <t>8,4*2   "dorovnání stáv.terénu do úrovně konstrukčních vrstev vozovky na délku křídel a op.zdí</t>
  </si>
  <si>
    <t>212341111</t>
  </si>
  <si>
    <t>Obetonování drenážních trub mezerovitým betonem</t>
  </si>
  <si>
    <t>1850578692</t>
  </si>
  <si>
    <t>Poznámka k položce:_x000D_
obetonování drenáže za rubem opěr</t>
  </si>
  <si>
    <t xml:space="preserve">(0,3*0,3)*9,0*2    "za opěrami - š. x v. x dl. x 2 opěry </t>
  </si>
  <si>
    <t>212792312</t>
  </si>
  <si>
    <t>Odvodnění mostní opěry - drenážní plastové potrubí HDPE DN 160</t>
  </si>
  <si>
    <t>1447955503</t>
  </si>
  <si>
    <t>Odvodnění mostní opěry z plastových trub drenážní potrubí HDPE DN 160</t>
  </si>
  <si>
    <t>Poznámka k položce:_x000D_
drenáž za rubem opěr vč. tvarovek, zaslepení konců trubek u křídel a těsnění prostupů trubky dříkem opěry</t>
  </si>
  <si>
    <t>9,0*2    "za opěrami - dl. x 2 opěry - děrovaná trubka DN 150</t>
  </si>
  <si>
    <t>0,85*2    "prostup dříkem opěry - vyústění drenáže - dl. x 2opěry - plná trubka DN 150</t>
  </si>
  <si>
    <t>212972113</t>
  </si>
  <si>
    <t>Opláštění drenážních trub filtrační textilií DN 160</t>
  </si>
  <si>
    <t>1992685452</t>
  </si>
  <si>
    <t>Poznámka k položce:_x000D_
drenáž za rubem opěr</t>
  </si>
  <si>
    <t>(3,14*0,15)*9,0*2    "obvod trubky x dl. x 2 opěry</t>
  </si>
  <si>
    <t>215901101</t>
  </si>
  <si>
    <t>Zhutnění podloží z hornin soudržných do 92% PS nebo nesoudržných sypkých I(d) do 0,8</t>
  </si>
  <si>
    <t>2132914972</t>
  </si>
  <si>
    <t>Zhutnění podloží pod násypy z rostlé horniny tř. 1 až 4 z hornin soudružných do 92 % PS a nesoudržných sypkých relativní ulehlosti I(d) do 0,8</t>
  </si>
  <si>
    <t>Poznámka k položce:_x000D_
očištění a přehutnění základové spáry ve výkopech</t>
  </si>
  <si>
    <t>(4,6+3,1)*12,0    "součet š. O 10 + O 20 x dl.</t>
  </si>
  <si>
    <t>226112111</t>
  </si>
  <si>
    <t>Vrty velkoprofilové svislé nezapažené D do 650 mm hl do 5 m hor. I</t>
  </si>
  <si>
    <t>-94289441</t>
  </si>
  <si>
    <t>Velkoprofilové vrty náběrovým vrtáním svislé nezapažené průměru přes 550 do 650 mm, v hl od 0 do 5 m v hornině tř. I</t>
  </si>
  <si>
    <t>Poznámka k položce:_x000D_
vrty pro zápory D 600 mm, vrtáno z upraveného terénu po demolici stáv.vozovky (dle. výkr.č. 3)</t>
  </si>
  <si>
    <t>5,0*3    "dl. x ks - zápory 1, 2 a 12</t>
  </si>
  <si>
    <t>226112211</t>
  </si>
  <si>
    <t>Vrty velkoprofilové svislé nezapažené D do 650 mm hl přes 5 m hor. I</t>
  </si>
  <si>
    <t>-696232869</t>
  </si>
  <si>
    <t>Velkoprofilové vrty náběrovým vrtáním svislé nezapažené průměru přes 550 do 650 mm, v hl přes 5 m v hornině tř. I</t>
  </si>
  <si>
    <t>10,0*7-14,0    "dl. x ks - zápory 3-9, odečtena dl. vrtů vr tř- II</t>
  </si>
  <si>
    <t>8,0+7,0    "součet dl. - zápory 10 a 11</t>
  </si>
  <si>
    <t>226112212</t>
  </si>
  <si>
    <t>Vrty velkoprofilové svislé nezapažené D do 650 mm hl přes 5 m hor. II</t>
  </si>
  <si>
    <t>-1561582542</t>
  </si>
  <si>
    <t>Velkoprofilové vrty náběrovým vrtáním svislé nezapažené průměru přes 550 do 650 mm, v hl přes 5 m v hornině tř. II</t>
  </si>
  <si>
    <t>Poznámka k položce:_x000D_
spodní část vrtů pro zápory č. 3-9 od úrovně +225,6 (odhad)</t>
  </si>
  <si>
    <t>2,0*7    "dl. vrtu v hor. II x 7 vrtů</t>
  </si>
  <si>
    <t>274321117</t>
  </si>
  <si>
    <t>Základové pasy, prahy, věnce a ostruhy ze ŽB C 25/30</t>
  </si>
  <si>
    <t>117802080</t>
  </si>
  <si>
    <t>Základové konstrukce z betonu železového pásy, prahy, věnce a ostruhy ve výkopu nebo na hlavách pilot C 25/30</t>
  </si>
  <si>
    <t>21,08    "opěra O 10</t>
  </si>
  <si>
    <t>23,30   "opěra O 20</t>
  </si>
  <si>
    <t>3,74    "základ šikmého křídla u O 20</t>
  </si>
  <si>
    <t>274354111</t>
  </si>
  <si>
    <t>Bednění základových pasů - zřízení</t>
  </si>
  <si>
    <t>-184053214</t>
  </si>
  <si>
    <t>Bednění základových konstrukcí pasů, prahů, věnců a ostruh zřízení</t>
  </si>
  <si>
    <t>0,8*30,1    "O10 - v. x obvod základu</t>
  </si>
  <si>
    <t>0,8*32,5    "O20 - v. x obvod základu</t>
  </si>
  <si>
    <t>0,8*(2,0+2,5+1,85)    "šikmé křídlo u O 20</t>
  </si>
  <si>
    <t>274354211</t>
  </si>
  <si>
    <t>Bednění základových pasů - odstranění</t>
  </si>
  <si>
    <t>-1247229037</t>
  </si>
  <si>
    <t>Bednění základových konstrukcí pasů, prahů, věnců a ostruh odstranění bednění</t>
  </si>
  <si>
    <t>274361116</t>
  </si>
  <si>
    <t>Výztuž základových pasů, prahů, věnců a ostruh z betonářské oceli 10 505</t>
  </si>
  <si>
    <t>-1472020380</t>
  </si>
  <si>
    <t>Výztuž základových konstrukcí pasů, prahů, věnců a ostruh z betonářské oceli 10 505 (R) nebo BSt 500</t>
  </si>
  <si>
    <t>5,151    "výztuž základů opěr a základů rovnoběžných křídel</t>
  </si>
  <si>
    <t>275311123</t>
  </si>
  <si>
    <t>Základové patky a bloky z betonu prostého C 8/10</t>
  </si>
  <si>
    <t>1623486530</t>
  </si>
  <si>
    <t>Základové konstrukce z betonu prostého patky a bloky ve výkopu nebo na hlavách pilot C 8/10</t>
  </si>
  <si>
    <t>Poznámka k položce:_x000D_
podkladní blok pod drenáží za opěrami a křídly</t>
  </si>
  <si>
    <t>0,3*0,5*9,0*2    "za opěrami - š. x průměrná v. x dl. x 2 opěry</t>
  </si>
  <si>
    <t>291211111</t>
  </si>
  <si>
    <t>Zřízení plochy ze silničních panelů do lože tl 50 mm z kameniva</t>
  </si>
  <si>
    <t>-1939254583</t>
  </si>
  <si>
    <t>Zřízení zpevněné plochy ze silničních panelů osazených do lože tl. 50 mm z kameniva</t>
  </si>
  <si>
    <t>Poznámka k položce:_x000D_
zřízení zpevněné plochy pod mostní skruží</t>
  </si>
  <si>
    <t xml:space="preserve">12,0*5,0    "dl. x š. </t>
  </si>
  <si>
    <t>59381136</t>
  </si>
  <si>
    <t>panel silniční 200x100x15 cm</t>
  </si>
  <si>
    <t>1071528684</t>
  </si>
  <si>
    <t>Svislé a kompletní konstrukce</t>
  </si>
  <si>
    <t>317321118</t>
  </si>
  <si>
    <t>Mostní římsy ze ŽB C 30/37</t>
  </si>
  <si>
    <t>714554256</t>
  </si>
  <si>
    <t>Římsy ze železového betonu C 30/37</t>
  </si>
  <si>
    <t>0,32*14,56    "levá římsa na mostě a křídlech - plocha v řezu x dl.</t>
  </si>
  <si>
    <t>0,61*6,213    "pravá široká římsa na mostě - dtto</t>
  </si>
  <si>
    <t>0,32*(3,02+4,08)    "pravé úzké římsy na křídlech - plocha v řezu x součet dl.</t>
  </si>
  <si>
    <t>317353121</t>
  </si>
  <si>
    <t>Bednění mostních říms všech tvarů - zřízení</t>
  </si>
  <si>
    <t>1372390778</t>
  </si>
  <si>
    <t>Bednění mostní římsy zřízení všech tvarů</t>
  </si>
  <si>
    <t>(0,3+0,6+0,25)*14,56+0,32*2    "levá římsa na mostě a křídlech - součet š. a v. x dl. + zakončení</t>
  </si>
  <si>
    <t>(0,3+0,6)*13,311  "pravá římsa - vnější strana most a křídla - součet š. a v. x dl.</t>
  </si>
  <si>
    <t>0,25*(3,02+6,213+4,08+1,3*2)+0,32*2    "pravá římsa - vnitřní strana - v. x součet dl. + zakončení</t>
  </si>
  <si>
    <t>317353221</t>
  </si>
  <si>
    <t>Bednění mostních říms všech tvarů - odstranění</t>
  </si>
  <si>
    <t>-69031864</t>
  </si>
  <si>
    <t>Bednění mostní římsy odstranění všech tvarů</t>
  </si>
  <si>
    <t>317353311</t>
  </si>
  <si>
    <t>Vložení matrice do bednění mostních říms</t>
  </si>
  <si>
    <t>-80304488</t>
  </si>
  <si>
    <t>Bednění mostní římsy vložení matrice do bednění</t>
  </si>
  <si>
    <t>Poznámka k položce:_x000D_
matrice v bednění křídla s vyznačením letopočtu dokončení stavby mostu a názvem zhotovitele</t>
  </si>
  <si>
    <t>0,35*0,8</t>
  </si>
  <si>
    <t>317361116</t>
  </si>
  <si>
    <t>Výztuž mostních říms z betonářské oceli 10 505</t>
  </si>
  <si>
    <t>-1275109836</t>
  </si>
  <si>
    <t>Výztuž mostních železobetonových říms z betonářské oceli 10 505 (R) nebo BSt 500</t>
  </si>
  <si>
    <t>0,528    "levá římsa</t>
  </si>
  <si>
    <t>0,110+0,148    "pravé úzké římsy</t>
  </si>
  <si>
    <t>0,467    "pravá široká římsa (chodník)</t>
  </si>
  <si>
    <t>334323118</t>
  </si>
  <si>
    <t>Mostní opěry a úložné prahy ze ŽB C 30/37</t>
  </si>
  <si>
    <t>-1782807928</t>
  </si>
  <si>
    <t>Mostní opěry a úložné prahy z betonu železového C 30/37</t>
  </si>
  <si>
    <t>Poznámka k položce:_x000D_
dříky opěr a kolmá křídla</t>
  </si>
  <si>
    <t>42,94    "opěra O10</t>
  </si>
  <si>
    <t>46,49    "opěra O20</t>
  </si>
  <si>
    <t>334323218</t>
  </si>
  <si>
    <t>Mostní křídla a závěrné zídky ze ŽB C 30/37</t>
  </si>
  <si>
    <t>57681451</t>
  </si>
  <si>
    <t>Mostní křídla a závěrné zídky z betonu železového C 30/37</t>
  </si>
  <si>
    <t>Poznámka k položce:_x000D_
šikmá křídla</t>
  </si>
  <si>
    <t>10,06    "u opěry O 10</t>
  </si>
  <si>
    <t>13,50    "u opěry O 20</t>
  </si>
  <si>
    <t>334351112</t>
  </si>
  <si>
    <t>Bednění systémové mostních opěr a úložných prahů z překližek pro ŽB - zřízení</t>
  </si>
  <si>
    <t>380738582</t>
  </si>
  <si>
    <t>Bednění mostních opěr a úložných prahů ze systémového bednění zřízení z překližek, pro železobeton</t>
  </si>
  <si>
    <t>(9,95+8,95)*4,25    "O 10 líc a rub dříku - součet dl. x v.</t>
  </si>
  <si>
    <t>(9,95+8,95)*4,4    "O 20 - dtto</t>
  </si>
  <si>
    <t>334351211</t>
  </si>
  <si>
    <t>Bednění systémové mostních opěr a úložných prahů z překližek - odstranění</t>
  </si>
  <si>
    <t>63313607</t>
  </si>
  <si>
    <t>Bednění mostních opěr a úložných prahů ze systémového bednění odstranění z překližek</t>
  </si>
  <si>
    <t>334352111</t>
  </si>
  <si>
    <t>Bednění mostních křídel a závěrných zídek ze systémového bednění s výplní z překližek - zřízení</t>
  </si>
  <si>
    <t>-849799637</t>
  </si>
  <si>
    <t>Bednění mostních křídel a závěrných zídek ze systémového bednění zřízení z překližek</t>
  </si>
  <si>
    <t>"křídla kolmá k opěře (odměřeno z výkresu tvaru)</t>
  </si>
  <si>
    <t>17,0+19,9+13,5+16,5    "O 10 - plocha rubů a líců</t>
  </si>
  <si>
    <t>0,5*(4,65+5,0)    "o 10 - boky křídel</t>
  </si>
  <si>
    <t>18,6+21,3+17,1+20,2    "O 20 - plocha rubů a líců</t>
  </si>
  <si>
    <t>0,5*(4,85+5,42)    "O 20 - boky křídel</t>
  </si>
  <si>
    <t>"šikmá křídla (odměřeno z výkresu tvaru)</t>
  </si>
  <si>
    <t>(3,41+0,6+3,22)*5,8    "O 10 - součet š. x v.</t>
  </si>
  <si>
    <t>(0,642+0,335)*0,63+(0,2+1,0+0,2)*0,5    "O 10 - výřez pro římsu a pro potrubí ve spodní části křídla</t>
  </si>
  <si>
    <t>0,1*(2,51+5,35*2)    "O 10 - nika v líci - hl. x součet dl a š.</t>
  </si>
  <si>
    <t>(4,52+0,64+5,51)*4,3    "O 20 - horní část - součet š. x v.</t>
  </si>
  <si>
    <t>(1,85*2+0,64)*0,7    "O20 - spodní část - součet š. x v.</t>
  </si>
  <si>
    <t>(0,45+0,33)*0,64    "O 20 - výřez pro římsu</t>
  </si>
  <si>
    <t>0,1*(4,52+3,85*2)    "O 20 - nika v líci - hl. x součet dl a š.</t>
  </si>
  <si>
    <t>1,0*(1,85*2+0,3)    "O20 - prodloužení bet. zídky - v. x součet dl.</t>
  </si>
  <si>
    <t>334352211</t>
  </si>
  <si>
    <t>Bednění mostních křídel a závěrných zídek ze systémového bednění s výplní z překližek - odstranění</t>
  </si>
  <si>
    <t>862932570</t>
  </si>
  <si>
    <t>Bednění mostních křídel a závěrných zídek ze systémového bednění odstranění z překližek</t>
  </si>
  <si>
    <t>334359111</t>
  </si>
  <si>
    <t>Výřez bednění pro prostup trub betonovou konstrukcí DN 150</t>
  </si>
  <si>
    <t>-485506396</t>
  </si>
  <si>
    <t>2*2    "DN 150 - prostup drenáže dříky opěr</t>
  </si>
  <si>
    <t>2*2    "DN 110 - chráničky v šikmých křídlech</t>
  </si>
  <si>
    <t>5*2    "DN 150 - chráničky pro IS v chodníkové římse</t>
  </si>
  <si>
    <t>1*2    "DN 110 - chránička v římse pro VO</t>
  </si>
  <si>
    <t>334361216</t>
  </si>
  <si>
    <t>Výztuž dříků opěr z betonářské oceli 10 505</t>
  </si>
  <si>
    <t>-656867360</t>
  </si>
  <si>
    <t>Výztuž betonářská mostních konstrukcí opěr, úložných prahů, křídel, závěrných zídek, bloků ložisek, pilířů a sloupů z oceli 10 505 (R) nebo BSt 500 dříků opěr</t>
  </si>
  <si>
    <t>4,322    "O 10 - výztuž opěr a rovnoběžných křídel vč. šroubovaných spojek</t>
  </si>
  <si>
    <t>4,906    "O 20 - dtto</t>
  </si>
  <si>
    <t>334361226</t>
  </si>
  <si>
    <t>Výztuž křídel, závěrných zdí z betonářské oceli 10 505</t>
  </si>
  <si>
    <t>450369185</t>
  </si>
  <si>
    <t>Výztuž betonářská mostních konstrukcí opěr, úložných prahů, křídel, závěrných zídek, bloků ložisek, pilířů a sloupů z oceli 10 505 (R) nebo BSt 500 křídel, závěrných zdí</t>
  </si>
  <si>
    <t>1,425    "O 10 - výztuž šikmého křídla vč. šroubovaných spojek</t>
  </si>
  <si>
    <t>2,031    "O 20 - výztuž šikmého křídla, přilehlé zídky a společného základu vč. šroubovaných spojek</t>
  </si>
  <si>
    <t>334791113</t>
  </si>
  <si>
    <t>Prostup v betonových zdech z plastových trub DN do 160</t>
  </si>
  <si>
    <t>1970667125</t>
  </si>
  <si>
    <t>Prostup v betonových zdech z plastových trub průměru do DN 160</t>
  </si>
  <si>
    <t>348171113R</t>
  </si>
  <si>
    <t>Osazení mostního ocelového zábradlí nesnímatelného pomocí dodatečně vrtaných lepených kotev</t>
  </si>
  <si>
    <t>1736616979</t>
  </si>
  <si>
    <t>Poznámka k položce:_x000D_
ocelové zábradlí na východní římse mostu a šikmých křídlech - kompletní provedení vč. potřebných vrtů pro kotvy</t>
  </si>
  <si>
    <t>10,09    "na mostě</t>
  </si>
  <si>
    <t>3,28    "na šikmém křídle u O 10</t>
  </si>
  <si>
    <t>5,24    "na šikmém křídle u O 20</t>
  </si>
  <si>
    <t>55391001R</t>
  </si>
  <si>
    <t>ocelové mostní zábradlí se svislou výplní z otevřených profilů</t>
  </si>
  <si>
    <t>-671345651</t>
  </si>
  <si>
    <t>Poznámka k položce:_x000D_
dodávka ocelového zábradlí se svislou výplní vč. kompletní PKO dle TZ, kotvení přes patní desky pomocí chemických kotev do říms, podlití patních desek polymermaltou a vč. ostatních potřebných prací a materiálů - kompletní dodávka dle výkresu 6.1</t>
  </si>
  <si>
    <t>348185121</t>
  </si>
  <si>
    <t>Výroba mostního zábradlí dočasného ze dřeva měkkého hoblovaného s dvojmadlem</t>
  </si>
  <si>
    <t>1206128648</t>
  </si>
  <si>
    <t>Zábradlí mostní ze dřeva měkkého hoblovaného výšky do 1,1 m, osová vzdálenost sloupků do 2 m dočasné s dvojmadlem výroba</t>
  </si>
  <si>
    <t>Poznámka k položce:_x000D_
dočasné ochranné zábradlí na mostě</t>
  </si>
  <si>
    <t>6,5*2    "2x dl. mostu</t>
  </si>
  <si>
    <t>348185131</t>
  </si>
  <si>
    <t>Montáž mostního zábradlí dočasného ze dřeva měkkého hoblovaného s dvojmadlem</t>
  </si>
  <si>
    <t>-615401784</t>
  </si>
  <si>
    <t>Zábradlí mostní ze dřeva měkkého hoblovaného výšky do 1,1 m, osová vzdálenost sloupků do 2 m dočasné s dvojmadlem montáž</t>
  </si>
  <si>
    <t>348185211</t>
  </si>
  <si>
    <t>Odstranění mostního zábradlí dočasného ze dřeva měkkého hoblovaného s dvojmadlem</t>
  </si>
  <si>
    <t>-543924432</t>
  </si>
  <si>
    <t>Zábradlí mostní ze dřeva měkkého hoblovaného výšky do 1,1 m, osová vzdálenost sloupků do 2 m dočasné s dvojmadlem odstranění</t>
  </si>
  <si>
    <t>358315001R</t>
  </si>
  <si>
    <t>Bourání šachty - odstranění skruží čerpacích jímek</t>
  </si>
  <si>
    <t>449530582</t>
  </si>
  <si>
    <t>Poznámka k položce:_x000D_
vč. odvozu - dle pol. 894411311</t>
  </si>
  <si>
    <t>388995212</t>
  </si>
  <si>
    <t>Chránička kabelů z trub HDPE v římse DN 110</t>
  </si>
  <si>
    <t>868043532</t>
  </si>
  <si>
    <t>Chránička kabelů v římse z trub HDPE přes DN 80 do DN 110</t>
  </si>
  <si>
    <t>7,5*5    "pro IS v chodníkové římse</t>
  </si>
  <si>
    <t>14,56    "pro VO v úzké římse</t>
  </si>
  <si>
    <t>388995212aR</t>
  </si>
  <si>
    <t>Chránička kabelů z trub HDPE v římse DN 110 - zaslepovací víčka</t>
  </si>
  <si>
    <t>1016068933</t>
  </si>
  <si>
    <t>Poznámka k položce:_x000D_
dodávka a montáž zaslepovacích víček pro zamezení vstupu vody do chrániček</t>
  </si>
  <si>
    <t>5*2    "pro IS v chodníkové římse</t>
  </si>
  <si>
    <t>2    "pro VO v úzké římse</t>
  </si>
  <si>
    <t>388995212bR</t>
  </si>
  <si>
    <t>Chránička kabelů z trub HDPE v římse DN 110 - protahovací lanko</t>
  </si>
  <si>
    <t>-1910413566</t>
  </si>
  <si>
    <t>Poznámka k položce:_x000D_
dodávka vč. protažení lanka</t>
  </si>
  <si>
    <t>8,5*5    "pro IS v chodníkové římse</t>
  </si>
  <si>
    <t>14,56+1,0    "pro VO v úzké římse</t>
  </si>
  <si>
    <t>421321128</t>
  </si>
  <si>
    <t>Mostní nosné konstrukce deskové ze ŽB C 30/37</t>
  </si>
  <si>
    <t>-1464565021</t>
  </si>
  <si>
    <t>Mostní železobetonové nosné konstrukce deskové nebo klenbové, trámové, ostatní deskové, z betonu C 30/37</t>
  </si>
  <si>
    <t>25,06    "nosná deska rámu</t>
  </si>
  <si>
    <t>421361226</t>
  </si>
  <si>
    <t>Výztuž ŽB deskového mostu z betonářské oceli 10 505</t>
  </si>
  <si>
    <t>-1164674048</t>
  </si>
  <si>
    <t>Výztuž deskových konstrukcí z betonářské oceli 10 505 (R) nebo BSt 500 deskového mostu</t>
  </si>
  <si>
    <t>3,548    "dle výkr.č. 7.4</t>
  </si>
  <si>
    <t>421955112</t>
  </si>
  <si>
    <t>Bednění z překližek na mostní skruži - zřízení</t>
  </si>
  <si>
    <t>1759975861</t>
  </si>
  <si>
    <t>Bednění na mostní skruži zřízení bednění z překližek</t>
  </si>
  <si>
    <t>5,0*9,95    "podhled NK rámu - š. x dl.</t>
  </si>
  <si>
    <t>0,6*(6,2+9,95)*2    "boky desky rámu - v. x součet dl.</t>
  </si>
  <si>
    <t>421955212</t>
  </si>
  <si>
    <t>Bednění z překližek na mostní skruži - odstranění</t>
  </si>
  <si>
    <t>980251916</t>
  </si>
  <si>
    <t>Bednění na mostní skruži odstranění bednění z překližek</t>
  </si>
  <si>
    <t>451315123</t>
  </si>
  <si>
    <t>Podkladní nebo výplňová vrstva z betonu C 8/10 tl do 150 mm</t>
  </si>
  <si>
    <t>-1124945674</t>
  </si>
  <si>
    <t>Podkladní a výplňové vrstvy z betonu prostého tloušťky do 150 mm, z betonu C 8/10</t>
  </si>
  <si>
    <t>32,5+35,8+5,5    "pod základy opěr, křídel a šikmého křídla u O 20</t>
  </si>
  <si>
    <t>3,3    "pod šikmým křídlem O 10</t>
  </si>
  <si>
    <t>67</t>
  </si>
  <si>
    <t>452471131</t>
  </si>
  <si>
    <t>Výplňová vrstva z modifikované malty cementové</t>
  </si>
  <si>
    <t>842981723</t>
  </si>
  <si>
    <t>Podkladní a výplňová vrstva z modifikované malty cementové výplňová jakákoliv vrstva</t>
  </si>
  <si>
    <t>Poznámka k položce:_x000D_
fabion 30/30 mm z cement. malty 10 pro těsnění pracovních spar mezi základem a dříkem</t>
  </si>
  <si>
    <t>(0,03*0,03)/2*49,76    "profil fabionu x dl. dle pol. 931994171</t>
  </si>
  <si>
    <t>457311191</t>
  </si>
  <si>
    <t>Příplatek k vyrovnávacímu nebo spádovému betonu za rovinnost</t>
  </si>
  <si>
    <t>860308115</t>
  </si>
  <si>
    <t>Vyrovnávací nebo spádový beton včetně úpravy povrchu Příplatek k ceně za rovinnost</t>
  </si>
  <si>
    <t>Poznámka k položce:_x000D_
očištění a úprava povrchu bet. mostovky před provedením izolačních prací</t>
  </si>
  <si>
    <t>6,2*9,95    "dle výkresu tvaru - š. x dl.</t>
  </si>
  <si>
    <t>69</t>
  </si>
  <si>
    <t>458501112</t>
  </si>
  <si>
    <t>Výplňové klíny za opěrou z kameniva drceného hutněného po vrstvách</t>
  </si>
  <si>
    <t>1159311560</t>
  </si>
  <si>
    <t>Výplňové klíny za opěrou z kameniva hutněného po vrstvách drceného</t>
  </si>
  <si>
    <t>Poznámka k položce:_x000D_
filtrační vrstva za opěrami a křídly - ochranný zásyp ze ŠD tl. 60 cm</t>
  </si>
  <si>
    <t>0,6*17,0*5,0    "za O 10 - tl. x š. x hl.</t>
  </si>
  <si>
    <t>0,6*17,0*5,0    "za O 20 - dtto</t>
  </si>
  <si>
    <t>0,6*8,0*5,0    "za šikmými křídly</t>
  </si>
  <si>
    <t>458591111</t>
  </si>
  <si>
    <t>Zřízení výplně těsnící vrstvy za opěrou z jílu</t>
  </si>
  <si>
    <t>1276361219</t>
  </si>
  <si>
    <t>Zřízení výplně těsnící vrstvy za opěrou z jílu</t>
  </si>
  <si>
    <t>0,2*4,1*9,0    "O 10</t>
  </si>
  <si>
    <t>0,2*3,1*9,0    "O 20</t>
  </si>
  <si>
    <t>71</t>
  </si>
  <si>
    <t>58125110</t>
  </si>
  <si>
    <t>jíl surový kusový</t>
  </si>
  <si>
    <t>906391567</t>
  </si>
  <si>
    <t>Poznámka k položce:_x000D_
násobeno koef. 2,2 (hmotnost jílu 2,2 t/m3) x koef. 1,02 (ztratné 2%)</t>
  </si>
  <si>
    <t>12,96*2,244 'Přepočtené koeficientem množství</t>
  </si>
  <si>
    <t>573211106</t>
  </si>
  <si>
    <t>Postřik živičný spojovací z asfaltu v množství 0,20 kg/m2</t>
  </si>
  <si>
    <t>843120818</t>
  </si>
  <si>
    <t>Postřik spojovací PS bez posypu kamenivem z asfaltu silničního, v množství 0,20 kg/m2</t>
  </si>
  <si>
    <t>73</t>
  </si>
  <si>
    <t>577134141</t>
  </si>
  <si>
    <t>Asfaltový beton vrstva obrusná ACO 11 (ABS) tř. I tl 40 mm š přes 3 m z modifikovaného asfaltu</t>
  </si>
  <si>
    <t>274299292</t>
  </si>
  <si>
    <t>Asfaltový beton vrstva obrusná ACO 11 (ABS) s rozprostřením a se zhutněním z modifikovaného asfaltu v pruhu šířky přes 3 m tl. 40 mm</t>
  </si>
  <si>
    <t>Poznámka k položce:_x000D_
obrusná vrstva ACO 11S PMB 45/80-60</t>
  </si>
  <si>
    <t>578143233</t>
  </si>
  <si>
    <t>Litý asfalt MA 11 (LAS) tl 40 mm š přes 3 m z modifikovaného asfaltu</t>
  </si>
  <si>
    <t>1564825785</t>
  </si>
  <si>
    <t>Litý asfalt MA 11 (LAS) s rozprostřením z modifikovaného asfaltu v pruhu šířky přes 3 m tl. 40 mm</t>
  </si>
  <si>
    <t>Poznámka k položce:_x000D_
ochrana izolace mostovky MA 11 IV</t>
  </si>
  <si>
    <t>7,5*6,2</t>
  </si>
  <si>
    <t>Úpravy povrchů, podlahy a osazování výplní</t>
  </si>
  <si>
    <t>75</t>
  </si>
  <si>
    <t>628611001R</t>
  </si>
  <si>
    <t>Ochranný nátěr betonu mostu pro zvýšení pasivace betonu ukončený lištou</t>
  </si>
  <si>
    <t>-230783079</t>
  </si>
  <si>
    <t>Nátěr mostních betonových konstrukcí epoxidový 2x ochranný nepružný OS-B</t>
  </si>
  <si>
    <t>Poznámka k položce:_x000D_
ochranný nátěr bet. konstrukcí podél koryta Nebušického potoka</t>
  </si>
  <si>
    <t>1,0*(9,95+0,25+1,85)    "v. nátěru x součet dl. opěry, přesahujícího základu a navazující zídky</t>
  </si>
  <si>
    <t>28320001R</t>
  </si>
  <si>
    <t>lišta ukončovací pro ochranný nátěr</t>
  </si>
  <si>
    <t>-129069315</t>
  </si>
  <si>
    <t>lišta ukončovací š 50mm pro nopové drenážní fólie</t>
  </si>
  <si>
    <t>77</t>
  </si>
  <si>
    <t>628611101</t>
  </si>
  <si>
    <t>Nátěr betonu mostu epoxidový 1x impregnační OS-A</t>
  </si>
  <si>
    <t>-228731624</t>
  </si>
  <si>
    <t>Nátěr mostních betonových konstrukcí epoxidový 1x impregnační OS-A</t>
  </si>
  <si>
    <t>"ochranný nátěr říms</t>
  </si>
  <si>
    <t>(0,65+0,6+0,3)*14,56    "západní římsa</t>
  </si>
  <si>
    <t>(0,65+0,6+0,3)*(3,1+4,1)    "východní římsa</t>
  </si>
  <si>
    <t>"svislá plocha konzol a jejich podhled až k okapničce</t>
  </si>
  <si>
    <t>(0,45+0,15*2)*6,2*2</t>
  </si>
  <si>
    <t>628611131</t>
  </si>
  <si>
    <t>Nátěr betonu mostu akrylátový 2x ochranný pružný OS-C</t>
  </si>
  <si>
    <t>-1788018546</t>
  </si>
  <si>
    <t>Nátěr mostních betonových konstrukcí akrylátový na siloxanové a plasticko-elastické bázi 2x ochranný pružný OS-C (OS 4)</t>
  </si>
  <si>
    <t>Poznámka k položce:_x000D_
uzavírací nátěr na obrusné vrstvě podél obrubníků š. 0,5 m</t>
  </si>
  <si>
    <t>0,5*6,2*2    "š. x dl. x 2 římsy</t>
  </si>
  <si>
    <t>79</t>
  </si>
  <si>
    <t>632663101</t>
  </si>
  <si>
    <t>Nátěr betonové podlahy pro chodníky mostu polyuretanem 2x elastický</t>
  </si>
  <si>
    <t>194569686</t>
  </si>
  <si>
    <t>Nátěr betonové podlahy pro chodníky mostu polyuretanový 2x elastický</t>
  </si>
  <si>
    <t>Poznámka k položce:_x000D_
kryt chodníku - pečetící nátěr + epoxipolyuretanová stěrka se vsypem</t>
  </si>
  <si>
    <t>2,25*6,213    "š. x dl. bet.chodníku</t>
  </si>
  <si>
    <t>632664131</t>
  </si>
  <si>
    <t>Nátěr betonové podlahy mostu epoxidový 2x podkladní + 2x elastický OS-E</t>
  </si>
  <si>
    <t>1140557375</t>
  </si>
  <si>
    <t>Nátěr betonové podlahy mostu epoxidový 2x podkladní + 2x elastický OS-E ( OS 9)</t>
  </si>
  <si>
    <t>Poznámka k položce:_x000D_
ochranný nátěr obrubníků</t>
  </si>
  <si>
    <t>0,3*(14,56+13,31)    "š. nátěru x dl. říms</t>
  </si>
  <si>
    <t>81</t>
  </si>
  <si>
    <t>-208503548</t>
  </si>
  <si>
    <t>Poznámka k položce:_x000D_
osazení skruží pro čerpací jímky ve výkopech</t>
  </si>
  <si>
    <t>59222001R</t>
  </si>
  <si>
    <t xml:space="preserve">skruž betonová kruhová D 600x1000x75 </t>
  </si>
  <si>
    <t>-1684173694</t>
  </si>
  <si>
    <t>skruž betonová studňová kruhová D80x80x8 cm</t>
  </si>
  <si>
    <t>83</t>
  </si>
  <si>
    <t>-1665984702</t>
  </si>
  <si>
    <t>Poznámka k položce:_x000D_
závěsy pro chráničku plyn. potrubí pod východní římsou _x000D_
vč. ukotvení do římsy pomocí dodatečně vlepené závitové tyče, vč. vrtů a veškerých ostatních prací potřebných k vytvoření plně funkčního závěsu</t>
  </si>
  <si>
    <t>8*5,0    "cca 8 ks (závěsy po 2 m, dl. římsy 14 m) - 8 ks x 5 kg</t>
  </si>
  <si>
    <t>42390001R</t>
  </si>
  <si>
    <t>objímka ocelová dvojdílná nerez DN 40</t>
  </si>
  <si>
    <t>882622611</t>
  </si>
  <si>
    <t>Poznámka k položce:_x000D_
vč. veškerého spojovacího materiálu z nerez.oceli</t>
  </si>
  <si>
    <t>85</t>
  </si>
  <si>
    <t>55241002R</t>
  </si>
  <si>
    <t>závěs v římsách pro chráničky jednobodový nerez DN 40</t>
  </si>
  <si>
    <t>1780279597</t>
  </si>
  <si>
    <t>899914001R</t>
  </si>
  <si>
    <t>Montáž ocelové chráničky DN 40</t>
  </si>
  <si>
    <t>572451913</t>
  </si>
  <si>
    <t>Montáž ocelové chráničky v otevřeném výkopu vnějšího průměru DN 40</t>
  </si>
  <si>
    <t>Poznámka k položce:_x000D_
montáž ocelové chráničky pro plyn. potrubí do závěsů pod východní římsou</t>
  </si>
  <si>
    <t>14,0    "dl. dle výkresu tvaru říms</t>
  </si>
  <si>
    <t>87</t>
  </si>
  <si>
    <t>14011020</t>
  </si>
  <si>
    <t>trubka ocelová bezešvá hladká jakost 11 353 DN 40</t>
  </si>
  <si>
    <t>-142254400</t>
  </si>
  <si>
    <t>trubka ocelová bezešvá hladká jakost 11 353 44,5x3,2mm</t>
  </si>
  <si>
    <t>Poznámka k položce:_x000D_
ocel. chránička vč. PKO, provizorního zavíčkování a zatahovacího lanka</t>
  </si>
  <si>
    <t>911334111</t>
  </si>
  <si>
    <t>Svodidlo ocelové zábradelní zádržnosti H2 kotvené do římsy bez výplně</t>
  </si>
  <si>
    <t>982271182</t>
  </si>
  <si>
    <t>Zábradelní svodidla ocelová s osazením sloupků kotvením do římsy, se svodnicí úrovně zádržnosti H2 bez výplně</t>
  </si>
  <si>
    <t>Poznámka k položce:_x000D_
dodávka a montáž ocelového svodidla na západní římse mostu a křídel vč. kompletní PKO dle TZ, kotvení přes patní desky pomocí chemických kotev do říms, potřebných vrtů, podlití patních desek polymermaltou a vč. ostatních potřebných prací a materiálů - kompletní montáž a dodávka dle výkresu 6.2</t>
  </si>
  <si>
    <t>14,56    "zábradelní svodidlo na úzké římse mostu a křídel</t>
  </si>
  <si>
    <t>89</t>
  </si>
  <si>
    <t>914112111</t>
  </si>
  <si>
    <t>Tabulka s označením evidenčního čísla mostu</t>
  </si>
  <si>
    <t>-1316789357</t>
  </si>
  <si>
    <t>Tabulka s označením evidenčního čísla mostu na sloupek</t>
  </si>
  <si>
    <t>Poznámka k položce:_x000D_
vč. sloupku a upevňovacího materiálu</t>
  </si>
  <si>
    <t>916242112</t>
  </si>
  <si>
    <t>Montáž chodníkového obrubníku žulového kotveného do mostní římsy s ložem z plastbetonu</t>
  </si>
  <si>
    <t>2117410890</t>
  </si>
  <si>
    <t>Montáž chodníkového žulového obrubníku kotveného do mostní římsy s ložem z plastbetonu</t>
  </si>
  <si>
    <t>Poznámka k položce:_x000D_
osazení a lepení epoxidovým tmelem nerezových kotev do vyvrtaných otvorů v žulovém obrubníku, vyrobení a rozprostření lože z drenážního plastbetonu v potřebné tloušťce do 20 mm, osazení obrubníku se směrovým a výškovým vyrovnáním na sraz jako bednění výplňového betonu chodníku římsy</t>
  </si>
  <si>
    <t>14,56    "úzká římsa</t>
  </si>
  <si>
    <t>13,31    "chodníková římsa</t>
  </si>
  <si>
    <t>91</t>
  </si>
  <si>
    <t>58380001R</t>
  </si>
  <si>
    <t>obrubník kamenný přímý, žula, 15x20</t>
  </si>
  <si>
    <t>1389221114</t>
  </si>
  <si>
    <t>obrubník kamenný přímý, žula, 15x25</t>
  </si>
  <si>
    <t>919121132</t>
  </si>
  <si>
    <t>Těsnění spár zálivkou za studena pro komůrky š 20 mm hl 40 mm s těsnicím profilem</t>
  </si>
  <si>
    <t>1788558010</t>
  </si>
  <si>
    <t>Utěsnění dilatačních spár zálivkou za studena v cementobetonovém nebo živičném krytu včetně adhezního nátěru s těsnicím profilem pod zálivkou, pro komůrky šířky 20 mm, hloubky 40 mm</t>
  </si>
  <si>
    <t>Poznámka k položce:_x000D_
spára mezi obrubníkem a obrusnou vrstvou na mostě a křídlech</t>
  </si>
  <si>
    <t>14,56+13,31    "dl. říms dle výkr.č. 5.4</t>
  </si>
  <si>
    <t>93</t>
  </si>
  <si>
    <t>931994141</t>
  </si>
  <si>
    <t>Těsnění pracovní spáry betonové konstrukce polyuretanovým tmelem do pl 1,5 cm2</t>
  </si>
  <si>
    <t>-1299275187</t>
  </si>
  <si>
    <t>Těsnění spáry betonové konstrukce pásy, profily, tmely tmelem polyuretanovým spáry pracovní do 1,5 cm2</t>
  </si>
  <si>
    <t>"těsnící zálivka mezi římsou a žulovým obrubníkem</t>
  </si>
  <si>
    <t>6,22    "chodníková římsa</t>
  </si>
  <si>
    <t>931994171</t>
  </si>
  <si>
    <t>Těsnění pracovní spáry betonové konstrukce asfaltovým izolačním pásem š do 500 mm</t>
  </si>
  <si>
    <t>-1733775829</t>
  </si>
  <si>
    <t>Těsnění spáry betonové konstrukce pásy, profily, tmely pásem izolačním asfaltovaným šířky do 500 mm spáry pracovní</t>
  </si>
  <si>
    <t>Poznámka k položce:_x000D_
těsnění pracovních spar mezi základem a dříkem opěr a křídel</t>
  </si>
  <si>
    <t>8,97*2    "mezi základem a dříkem opěry - dl. x 2 opěry</t>
  </si>
  <si>
    <t>(3,3+0,5+2,5)+(2,95+0,5)    "mezi základem a dříkem křídel u O 10 - součet dl.</t>
  </si>
  <si>
    <t>(4,45+0,5+3,7)+(2,8+0,5)    "mezi základem a dříkem křídel u O 20 - součet dl.</t>
  </si>
  <si>
    <t>2,5-(0,64+0,3)    "mezi základem šik.křídla a dříkem rov.křídla u O 20</t>
  </si>
  <si>
    <t>1,85*3+0,64    "mezi základem a dříkem šik.křídla a zídky u O 20</t>
  </si>
  <si>
    <t>47,390*0,05    "rezerva 5%</t>
  </si>
  <si>
    <t>95</t>
  </si>
  <si>
    <t>931995111</t>
  </si>
  <si>
    <t>Nátěr v pracovní spáře betonářské výztuže 2x ochranný</t>
  </si>
  <si>
    <t>501546209</t>
  </si>
  <si>
    <t>Nátěr betonářské výztuže v pracovní spáře 2x ochranný</t>
  </si>
  <si>
    <t>Poznámka k položce:_x000D_
odhad</t>
  </si>
  <si>
    <t>936172125</t>
  </si>
  <si>
    <t>Osazení doplňkových konstrukcí mostního vybavení z oceli hmotnosti do 200 kg</t>
  </si>
  <si>
    <t>210398113</t>
  </si>
  <si>
    <t>Osazení kovových doplňků mostního vybavení jednotlivě ocelové konstrukce do 200 kg</t>
  </si>
  <si>
    <t>Poznámka k položce:_x000D_
osazení kompletních ukončovacích profilů do betonu opěr dle výkresu č. 5.1 (výkres tvaru)</t>
  </si>
  <si>
    <t>97</t>
  </si>
  <si>
    <t>13010012</t>
  </si>
  <si>
    <t>tyč ocelová kruhová jakost 11 375 D 12mm</t>
  </si>
  <si>
    <t>-1468918396</t>
  </si>
  <si>
    <t>Poznámka k položce:_x000D_
kotevní háky ukončovacích profilů vč. přivaření ke kotevním plechům</t>
  </si>
  <si>
    <t>(0,3*2)*30*2*0,0009*1,1    "dl. pro 1 plech x 30 plechů x 2 opěry x hmotnost tyče D 12 mm x rez.</t>
  </si>
  <si>
    <t>13010625R</t>
  </si>
  <si>
    <t>ocel profilová T 90 jakost 11 375</t>
  </si>
  <si>
    <t>-1892034676</t>
  </si>
  <si>
    <t>Poznámka k položce:_x000D_
T 90 vč. vyvrtaných otvorů</t>
  </si>
  <si>
    <t>0,0134*(4,484*2)*2    "hmotnost 1 bm x dl. x 2 opěry</t>
  </si>
  <si>
    <t>99</t>
  </si>
  <si>
    <t>13611232</t>
  </si>
  <si>
    <t>plech ocelový hladký jakost S 235 JR tl 12mm tabule</t>
  </si>
  <si>
    <t>-1045704906</t>
  </si>
  <si>
    <t xml:space="preserve">Poznámka k položce:_x000D_
kotevní plechy 130x100x12 vč. přivaření k ukončovacímu T profilu </t>
  </si>
  <si>
    <t>30*2*1,225/1000    "30 ks x 2 opěry x hmotnost 1 ks (1,225 kg/ks)</t>
  </si>
  <si>
    <t>948411111</t>
  </si>
  <si>
    <t>Zřízení podpěrné skruže dočasné kovové z věží výšky do 10 m</t>
  </si>
  <si>
    <t>-1088297569</t>
  </si>
  <si>
    <t>Podpěrné skruže a podpěry dočasné kovové zřízení skruží z věží výšky do 10 m</t>
  </si>
  <si>
    <t>9,95*5,0*4,6    "dl. x š. x v.</t>
  </si>
  <si>
    <t>101</t>
  </si>
  <si>
    <t>948411211</t>
  </si>
  <si>
    <t>Odstranění podpěrné skruže dočasné kovové z věží výšky do 10 m</t>
  </si>
  <si>
    <t>1016236521</t>
  </si>
  <si>
    <t>Podpěrné skruže a podpěry dočasné kovové odstranění skruží z věží výšky do 10 m</t>
  </si>
  <si>
    <t>948411911</t>
  </si>
  <si>
    <t>Měsíční nájemné podpěrné skruže dočasné kovové z věží výšky do 10 m</t>
  </si>
  <si>
    <t>-1925841691</t>
  </si>
  <si>
    <t>Podpěrné skruže a podpěry dočasné kovové měsíční nájemné skruží z věží výšky do 10 m</t>
  </si>
  <si>
    <t>103</t>
  </si>
  <si>
    <t>977141120</t>
  </si>
  <si>
    <t>Vrty pro kotvy do betonu průměru 20 mm hloubky 130 mm s vyplněním epoxidovým tmelem</t>
  </si>
  <si>
    <t>1784355356</t>
  </si>
  <si>
    <t>Vrty pro kotvy do betonu s vyplněním epoxidovým tmelem, průměru 20 mm, hloubky 130 mm</t>
  </si>
  <si>
    <t>Poznámka k položce:_x000D_
vrty v žulových obrubnících pro kotevní trny D 19 mm dl. 100 mm</t>
  </si>
  <si>
    <t>30*2    "cca po 0,5 m</t>
  </si>
  <si>
    <t>937921844</t>
  </si>
  <si>
    <t>Poznámka k položce:_x000D_
silniční panely vč. štěrk. podkladu (zpevněná plocha pod skruží pro betonáž NK) a bet. skruže z vybouraných čerpacích jímek</t>
  </si>
  <si>
    <t>105</t>
  </si>
  <si>
    <t>997211521</t>
  </si>
  <si>
    <t>Vodorovná doprava vybouraných hmot po suchu na vzdálenost do 1 km</t>
  </si>
  <si>
    <t>767214144</t>
  </si>
  <si>
    <t>Vodorovná doprava suti nebo vybouraných hmot vybouraných hmot se složením a hrubým urovnáním nebo s přeložením na jiný dopravní prostředek kromě lodi, na vzdálenost do 1 km</t>
  </si>
  <si>
    <t>Poznámka k položce:_x000D_
odvoz vybouraných hmot na skládku</t>
  </si>
  <si>
    <t>997211529</t>
  </si>
  <si>
    <t>Příplatek ZKD 1 km u vodorovné dopravy vybouraných hmot</t>
  </si>
  <si>
    <t>1171659656</t>
  </si>
  <si>
    <t>Vodorovná doprava suti nebo vybouraných hmot vybouraných hmot se složením a hrubým urovnáním nebo s přeložením na jiný dopravní prostředek kromě lodi, na vzdálenost Příplatek k ceně za každý další i započatý 1 km přes 1 km</t>
  </si>
  <si>
    <t>Poznámka k položce:_x000D_
odvoz vybouraných hmot na skládku - vzd. skládky cca 20 km - násobeno koef. 19,0</t>
  </si>
  <si>
    <t>22,048*24 'Přepočtené koeficientem množství</t>
  </si>
  <si>
    <t>107</t>
  </si>
  <si>
    <t>997211612</t>
  </si>
  <si>
    <t>Nakládání vybouraných hmot na dopravní prostředky pro vodorovnou dopravu</t>
  </si>
  <si>
    <t>-1365702229</t>
  </si>
  <si>
    <t>Nakládání suti nebo vybouraných hmot na dopravní prostředky pro vodorovnou dopravu vybouraných hmot</t>
  </si>
  <si>
    <t>2130474598</t>
  </si>
  <si>
    <t>109</t>
  </si>
  <si>
    <t>998212191</t>
  </si>
  <si>
    <t>Příplatek k přesunu hmot pro mosty zděné nebo monolitické za zvětšený přesun do 1000 m</t>
  </si>
  <si>
    <t>1535481163</t>
  </si>
  <si>
    <t>Přesun hmot pro mosty zděné, betonové monolitické, spřažené ocelobetonové nebo kovové Příplatek k cenám za zvětšený přesun přes přes vymezenou největší dopravní vzdálenost do 1000 m</t>
  </si>
  <si>
    <t>711</t>
  </si>
  <si>
    <t>Izolace proti vodě, vlhkosti a plynům</t>
  </si>
  <si>
    <t>711111001</t>
  </si>
  <si>
    <t>Provedení izolace proti zemní vlhkosti vodorovné za studena nátěrem penetračním</t>
  </si>
  <si>
    <t>131259768</t>
  </si>
  <si>
    <t>Provedení izolace proti zemní vlhkosti natěradly a tmely za studena na ploše vodorovné V nátěrem penetračním</t>
  </si>
  <si>
    <t xml:space="preserve">Poznámka k položce:_x000D_
izolace vodorovných zasypaných částí konstrukce mostu 1x ALP   </t>
  </si>
  <si>
    <t xml:space="preserve">"vodorovné části základů opěr a křídel  </t>
  </si>
  <si>
    <t>16,8+18,7    "základy rubu křídel a opěr - odměřeno z půdorysu tvaru</t>
  </si>
  <si>
    <t>0,25*(3,3+4,434)    "základ v líci kolmých křídel</t>
  </si>
  <si>
    <t>3,0    "základ šikmého křídla u O 20</t>
  </si>
  <si>
    <t>111</t>
  </si>
  <si>
    <t>11163150</t>
  </si>
  <si>
    <t>lak asfaltový penetrační</t>
  </si>
  <si>
    <t>-1969358183</t>
  </si>
  <si>
    <t>40,434*0,0003 'Přepočtené koeficientem množství</t>
  </si>
  <si>
    <t>711111002</t>
  </si>
  <si>
    <t>Provedení izolace proti zemní vlhkosti vodorovné za studena lakem asfaltovým</t>
  </si>
  <si>
    <t>1788243963</t>
  </si>
  <si>
    <t>Provedení izolace proti zemní vlhkosti natěradly a tmely za studena na ploše vodorovné V nátěrem lakem asfaltovým</t>
  </si>
  <si>
    <t>Poznámka k položce:_x000D_
izolace vodorovných zasypaných částí konstrukce mostu 2x ALN</t>
  </si>
  <si>
    <t>40,434*2   "2x nátěr - dle pol. 711111001</t>
  </si>
  <si>
    <t>113</t>
  </si>
  <si>
    <t>11163152</t>
  </si>
  <si>
    <t>lak asfaltový izolační</t>
  </si>
  <si>
    <t>430927686</t>
  </si>
  <si>
    <t>80,868*0,00035 'Přepočtené koeficientem množství</t>
  </si>
  <si>
    <t>711112001</t>
  </si>
  <si>
    <t>Provedení izolace proti zemní vlhkosti svislé za studena nátěrem penetračním</t>
  </si>
  <si>
    <t>-369738163</t>
  </si>
  <si>
    <t>Provedení izolace proti zemní vlhkosti natěradly a tmely za studena na ploše svislé S nátěrem penetračním</t>
  </si>
  <si>
    <t>Poznámka k položce:_x000D_
izolace svislých zasypaných částí konstrukce mostu 1x ALP</t>
  </si>
  <si>
    <t>"izolace proti zemní vlhkosti</t>
  </si>
  <si>
    <t xml:space="preserve">0,8*30,1    "základ O10 - v. x obvod </t>
  </si>
  <si>
    <t>0,8*32,5    "základ O20 - v. x obvod</t>
  </si>
  <si>
    <t>0,8*(2,0+2,5+1,85)    "základ šikmého křídla u O 20 - v. x součet dl.</t>
  </si>
  <si>
    <t>41,5+42,8    "rub opěr - odměř.plocha</t>
  </si>
  <si>
    <t>1,0*9,95*2    "líc obou opěr - v. x dl. x 2 opěry</t>
  </si>
  <si>
    <t>(17,0+13,5)*2+0,5*(4,65+5,0)    "kolmá křídla O 10 - plocha rubů a líců a úzkých boků - odměř.plochy</t>
  </si>
  <si>
    <t>(18,6+17,1)*2+0,5*(4,9+5,5)    "kolmá křídla O 20 - plocha rubů a líců a úzkých boků - dtto</t>
  </si>
  <si>
    <t>(3,3+0,6)*5,8+1,0*3,41    "šikmé křídlo u O 10 - rub a líc - součet š. x v. + v. x dl. v líci</t>
  </si>
  <si>
    <t>(5,5+0,63)*4,3+(1,9*2+0,63)*0,7   "šikmé křídlo u O 20 - rub - součet š. x v. + spodní část křídla (rub a líc)</t>
  </si>
  <si>
    <t>"těsnění pracovní spáry mezi základem a dříkem</t>
  </si>
  <si>
    <t>0,5*49,76    "š. x dl. dle pol. 931994171</t>
  </si>
  <si>
    <t>115</t>
  </si>
  <si>
    <t>-173009915</t>
  </si>
  <si>
    <t>382,155*0,00035 'Přepočtené koeficientem množství</t>
  </si>
  <si>
    <t>711112002</t>
  </si>
  <si>
    <t>Provedení izolace proti zemní vlhkosti svislé za studena lakem asfaltovým</t>
  </si>
  <si>
    <t>-1253342277</t>
  </si>
  <si>
    <t>Provedení izolace proti zemní vlhkosti natěradly a tmely za studena na ploše svislé S nátěrem lakem asfaltovým</t>
  </si>
  <si>
    <t>Poznámka k položce:_x000D_
izolace svislých zasypaných částí konstrukce mostu 2x ALN</t>
  </si>
  <si>
    <t>357,275*2    "2x nátěr - dle pol. 711112001</t>
  </si>
  <si>
    <t>117</t>
  </si>
  <si>
    <t>946436701</t>
  </si>
  <si>
    <t>714,55*0,00045 'Přepočtené koeficientem množství</t>
  </si>
  <si>
    <t>711142559</t>
  </si>
  <si>
    <t>Provedení izolace proti zemní vlhkosti pásy přitavením svislé NAIP</t>
  </si>
  <si>
    <t>-1214677201</t>
  </si>
  <si>
    <t>Provedení izolace proti zemní vlhkosti pásy přitavením NAIP na ploše svislé S</t>
  </si>
  <si>
    <t>Poznámka k položce:_x000D_
izolace horní části rubu opěr mezi křídly přetažená pod pracovní spáru</t>
  </si>
  <si>
    <t>1,0*9,0*2    "v. x dl. x 2 opěry</t>
  </si>
  <si>
    <t>119</t>
  </si>
  <si>
    <t>62831116</t>
  </si>
  <si>
    <t xml:space="preserve">pás těžký asfaltovaný </t>
  </si>
  <si>
    <t>-464382009</t>
  </si>
  <si>
    <t>pás těžký asfaltovaný IPA400/H-PE S40</t>
  </si>
  <si>
    <t>18*1,2 'Přepočtené koeficientem množství</t>
  </si>
  <si>
    <t>711311001</t>
  </si>
  <si>
    <t>Provedení hydroizolace mostovek za studena lakem asfaltovým penetračním</t>
  </si>
  <si>
    <t>-1544585423</t>
  </si>
  <si>
    <t>Provedení izolace mostovek natěradly a tmely za studena nátěrem lakem asfaltovým penetračním</t>
  </si>
  <si>
    <t>Poznámka k položce:_x000D_
penetračně adhezní nátěr povrchu mostovky pod izolaci</t>
  </si>
  <si>
    <t>121</t>
  </si>
  <si>
    <t>1545332917</t>
  </si>
  <si>
    <t>61,69*0,0003 'Přepočtené koeficientem množství</t>
  </si>
  <si>
    <t>711341564</t>
  </si>
  <si>
    <t>Provedení hydroizolace mostovek pásy přitavením NAIP</t>
  </si>
  <si>
    <t>506844745</t>
  </si>
  <si>
    <t>Provedení izolace mostovek pásy přitavením NAIP</t>
  </si>
  <si>
    <t>"izolace mostovky</t>
  </si>
  <si>
    <t>"izolace mostovky pod římsou</t>
  </si>
  <si>
    <t>0,75*6,2    "izolace pod úzkou římsou</t>
  </si>
  <si>
    <t>2,25*6,2    "izolace pod chodníkovou římsou</t>
  </si>
  <si>
    <t>123</t>
  </si>
  <si>
    <t>-1758551635</t>
  </si>
  <si>
    <t>Poznámka k položce:_x000D_
izolace mostovky NAIP tl. 10 mm</t>
  </si>
  <si>
    <t>61,69*1,15 'Přepočtené koeficientem množství</t>
  </si>
  <si>
    <t>62836110</t>
  </si>
  <si>
    <t>pás těžký asfaltovaný s Al folií nosnou vložkou</t>
  </si>
  <si>
    <t>-1685499168</t>
  </si>
  <si>
    <t>Poznámka k položce:_x000D_
pro izolaci pod římsou</t>
  </si>
  <si>
    <t>18,6*1,15 'Přepočtené koeficientem množství</t>
  </si>
  <si>
    <t>125</t>
  </si>
  <si>
    <t>711691172</t>
  </si>
  <si>
    <t>Provedení rubové hydroizolace podchodů ochranné vrstvy z textilie</t>
  </si>
  <si>
    <t>59147382</t>
  </si>
  <si>
    <t>Provedení izolace podchodů a objektů v podzemí, tunelů a štol ostatní opěr nebo kleneb rubové z textilií vrstvy ochranné</t>
  </si>
  <si>
    <t xml:space="preserve">"ochrana izolace rubu opěr a křídel </t>
  </si>
  <si>
    <t>41,5+42,8-(0,8*8,95*2)    "rub opěr - odměř.plocha, odečet plochy opěr pod drenáží</t>
  </si>
  <si>
    <t>17,0+13,5    "kolmá křídla O 10 - plocha rubů - odměř.plochy</t>
  </si>
  <si>
    <t>18,6+17,1    "kolmá křídla O 20 - plocha rubů - dtto</t>
  </si>
  <si>
    <t>"ochrana těsnění pracovní spáry mezi základem a dříkem</t>
  </si>
  <si>
    <t>69311083</t>
  </si>
  <si>
    <t>geotextilie netkaná 600g/m2</t>
  </si>
  <si>
    <t>2021501260</t>
  </si>
  <si>
    <t>geotextilie netkaná PP 600g/m2</t>
  </si>
  <si>
    <t>161,06*1,05 'Přepočtené koeficientem množství</t>
  </si>
  <si>
    <t>127</t>
  </si>
  <si>
    <t>998711101</t>
  </si>
  <si>
    <t>Přesun hmot tonážní pro izolace proti vodě, vlhkosti a plynům v objektech výšky do 6 m</t>
  </si>
  <si>
    <t>-242515578</t>
  </si>
  <si>
    <t>Přesun hmot pro izolace proti vodě, vlhkosti a plynům stanovený z hmotnosti přesunovaného materiálu vodorovná dopravní vzdálenost do 50 m v objektech výšky do 6 m</t>
  </si>
  <si>
    <t>998711181</t>
  </si>
  <si>
    <t>Příplatek k přesunu hmot tonážní 711 prováděný bez použití mechanizace</t>
  </si>
  <si>
    <t>-1911209748</t>
  </si>
  <si>
    <t>Přesun hmot pro izolace proti vodě, vlhkosti a plynům stanovený z hmotnosti přesunovaného materiálu Příplatek k cenám za přesun prováděný bez použití mechanizace pro jakoukoliv výšku objektu</t>
  </si>
  <si>
    <t>129</t>
  </si>
  <si>
    <t>998711193</t>
  </si>
  <si>
    <t>Příplatek k přesunu hmot tonážní 711 za zvětšený přesun do 500 m</t>
  </si>
  <si>
    <t>940534465</t>
  </si>
  <si>
    <t>Přesun hmot pro izolace proti vodě, vlhkosti a plynům stanovený z hmotnosti přesunovaného materiálu Příplatek k cenám za zvětšený přesun přes vymezenou největší dopravní vzdálenost do 500 m</t>
  </si>
  <si>
    <t>VRN1</t>
  </si>
  <si>
    <t>Průzkumné, geodetické a projektové práce</t>
  </si>
  <si>
    <t>130</t>
  </si>
  <si>
    <t>013244000</t>
  </si>
  <si>
    <t>Dokumentace pro provádění stavby</t>
  </si>
  <si>
    <t>komplet</t>
  </si>
  <si>
    <t>1416606850</t>
  </si>
  <si>
    <t>131</t>
  </si>
  <si>
    <t>013294000</t>
  </si>
  <si>
    <t>Ostatní dokumentace</t>
  </si>
  <si>
    <t>1814525209</t>
  </si>
  <si>
    <t>Poznámka k položce:_x000D_
mostní list</t>
  </si>
  <si>
    <t>VRN4</t>
  </si>
  <si>
    <t>Inženýrská činnost</t>
  </si>
  <si>
    <t>132</t>
  </si>
  <si>
    <t>042903000</t>
  </si>
  <si>
    <t>Ostatní posudky</t>
  </si>
  <si>
    <t>957468628</t>
  </si>
  <si>
    <t>Poznámka k položce:_x000D_
1. hlavní prohlídka mostu</t>
  </si>
  <si>
    <t>SO 11 - Opěrné zdi</t>
  </si>
  <si>
    <t>348987591</t>
  </si>
  <si>
    <t>225502938</t>
  </si>
  <si>
    <t>521,248*1,8 'Přepočtené koeficientem množství</t>
  </si>
  <si>
    <t>122252205</t>
  </si>
  <si>
    <t>Odkopávky a prokopávky nezapažené pro silnice a dálnice v hornině třídy těžitelnosti I objem do 1000 m3 strojně</t>
  </si>
  <si>
    <t>-1534615699</t>
  </si>
  <si>
    <t>Odkopávky a prokopávky nezapažené pro silnice a dálnice strojně v hornině třídy těžitelnosti I přes 500 do 1 000 m3</t>
  </si>
  <si>
    <t>74+41+113+31+267+15    "součet objemů výkopů v jednotlivých řezech dle 3D modelu</t>
  </si>
  <si>
    <t>2068129661</t>
  </si>
  <si>
    <t>"odvoz výkopu na skládku</t>
  </si>
  <si>
    <t>541,0    "zemina z výkopů dle pol. 122201402</t>
  </si>
  <si>
    <t>"dovoz zeminy pro zásypy ze zemníku</t>
  </si>
  <si>
    <t>521,248   "dle pol. 122202202</t>
  </si>
  <si>
    <t>355794109</t>
  </si>
  <si>
    <t>Poznámka k položce:_x000D_
odvoz zemin na skládku a dovoz vhodné zeminy ze zemníku - celk. vzd. 20 km (násobeno koef. 10,0)</t>
  </si>
  <si>
    <t>1062,248*10 'Přepočtené koeficientem množství</t>
  </si>
  <si>
    <t>-1958614442</t>
  </si>
  <si>
    <t>541,0     "dle pol. 122202202</t>
  </si>
  <si>
    <t>1294323232</t>
  </si>
  <si>
    <t>541*1,8 'Přepočtené koeficientem množství</t>
  </si>
  <si>
    <t>605278500</t>
  </si>
  <si>
    <t>Poznámka k položce:_x000D_
1/ zásyp za opěrnou zdí pod těsnící vrstvou ze zemin vhodných do násypu dle ČSN 72 1002 s hutněním po vrstvách tl. max. 300 mm na Id=0,8, resp. D=95% PS_x000D_
2/ zásyp za opěrnou zdí nad těsnící vrstvou ze zemin vhodných nebo velmi vhodných do násypu dle ČSN 72 1002 s hutněním po vrstvách tl. max. 300 mm na Id=0,85 až 0,9, resp. D=100% PS</t>
  </si>
  <si>
    <t>5,43*7,3   "vysoká zeď - plocha x dl.</t>
  </si>
  <si>
    <t>8,9*14,4    "nízká zeď - dtto</t>
  </si>
  <si>
    <t>541,0    "výkop pro zdi</t>
  </si>
  <si>
    <t>-86,55    "odečet objemu ŽB zdi a gabionů</t>
  </si>
  <si>
    <t>-167,799    "odečet zásypu pod těsnící vrstvou</t>
  </si>
  <si>
    <t>-5,402   "odečet těsnící vrstvy</t>
  </si>
  <si>
    <t>(14,4+7,3+4,4+10)*2,0    "dosypání za zdí a gabiony</t>
  </si>
  <si>
    <t>804169846</t>
  </si>
  <si>
    <t>Poznámka k položce:_x000D_
obetonování drenáže za rubem želbet. opěrné zdi</t>
  </si>
  <si>
    <t>(0,3*0,3)*25,3    "š. x v. x dl.</t>
  </si>
  <si>
    <t>299573799</t>
  </si>
  <si>
    <t xml:space="preserve">Poznámka k položce:_x000D_
drenáž za rubem gabion. zdi DN 100 s obsypem ŠD 8-16 mm, vč. napojení na drenážní potrubí DN 150 za rubem želbet. opěrné zdi </t>
  </si>
  <si>
    <t>212792212</t>
  </si>
  <si>
    <t>Odvodnění mostní opěry - drenážní flexibilní plastové potrubí DN 160</t>
  </si>
  <si>
    <t>-1536033516</t>
  </si>
  <si>
    <t>Odvodnění mostní opěry z plastových trub drenážní potrubí flexibilní DN 160</t>
  </si>
  <si>
    <t>Poznámka k položce:_x000D_
drenáž za rubem ŽB zdi vč. tvarovek, napojení do propustku DN 600 a do drenáže za rubem opěry O 20</t>
  </si>
  <si>
    <t>25,3    "děrovaná trubka DN 150 - odměřeno z výkr.č. 2.3</t>
  </si>
  <si>
    <t>212972112</t>
  </si>
  <si>
    <t>Opláštění drenážních trub filtrační textilií DN 100</t>
  </si>
  <si>
    <t>-1475924108</t>
  </si>
  <si>
    <t>Poznámka k položce:_x000D_
drenáž za rubem opěrných zdí</t>
  </si>
  <si>
    <t>10,0    "za rubem gabionu</t>
  </si>
  <si>
    <t>-1835241601</t>
  </si>
  <si>
    <t>25,3    "za rubem želbet. zdi</t>
  </si>
  <si>
    <t>213141131</t>
  </si>
  <si>
    <t>Zřízení vrstvy z geotextilie ve sklonu do 1:1 š do 3 m</t>
  </si>
  <si>
    <t>1449947909</t>
  </si>
  <si>
    <t>Zřízení vrstvy z geotextilie filtrační, separační, odvodňovací, ochranné, výztužné nebo protierozní ve sklonu přes 1:2 do 1:1, šířky do 3 m</t>
  </si>
  <si>
    <t>Poznámka k položce:_x000D_
separační geotextilie rubu opěrných zdí z gabionů</t>
  </si>
  <si>
    <t>"rub gabionových zdí</t>
  </si>
  <si>
    <t>(0,3+0,15)*(4,4+10,0)    "gabion před a za mostem - horní část pod krajnicí</t>
  </si>
  <si>
    <t>(0,58+0,6)*4,4    "gabion před mostem pod obrubníkem</t>
  </si>
  <si>
    <t>(0,78+0,7+0,6)*10,0    "gabion za mostem pod obrubníkem</t>
  </si>
  <si>
    <t>"drenáž za gabionem</t>
  </si>
  <si>
    <t>0,45*4*10,0    "obalení obsypu ze ŠD</t>
  </si>
  <si>
    <t>69311006</t>
  </si>
  <si>
    <t>geotextilie tkaná PP 15kN/m</t>
  </si>
  <si>
    <t>990761751</t>
  </si>
  <si>
    <t>Poznámka k položce:_x000D_
ztratné 15% - násobeno koef. 1,15</t>
  </si>
  <si>
    <t>50,472*1,15 'Přepočtené koeficientem množství</t>
  </si>
  <si>
    <t>-91481262</t>
  </si>
  <si>
    <t>Poznámka k položce:_x000D_
očištění a přehutnění základové spáry ve výkopech_x000D_
Základové spáry opěrných zdí budou přejímány geotechnikem stavby za přítomnosti TDI</t>
  </si>
  <si>
    <t xml:space="preserve"> "pod želbet. zdí</t>
  </si>
  <si>
    <t xml:space="preserve"> "pod gabiony</t>
  </si>
  <si>
    <t>108,84</t>
  </si>
  <si>
    <t>271572211</t>
  </si>
  <si>
    <t>Podsyp pod základové konstrukce se zhutněním z netříděného štěrkopísku</t>
  </si>
  <si>
    <t>1307367227</t>
  </si>
  <si>
    <t>Podsyp pod základové konstrukce se zhutněním a urovnáním povrchu ze štěrkopísku netříděného</t>
  </si>
  <si>
    <t>Poznámka k položce:_x000D_
ŠP podsyp pod gabiony tl. 150 mm</t>
  </si>
  <si>
    <t>0,15*(9,9+27,54)    "tl. x odměřená plocha dle výkr.č. 5.3</t>
  </si>
  <si>
    <t>842740053</t>
  </si>
  <si>
    <t>Poznámka k položce:_x000D_
Výztuž základů opěrných zdí je součástí položky 327361006 a 327361016 - výztuž opěrných zdí.</t>
  </si>
  <si>
    <t>0,5*2,75*14,154    "základ opěrné zdi 1</t>
  </si>
  <si>
    <t>0,5*2,0*7,275    "základ opěrné zdi 2</t>
  </si>
  <si>
    <t>1469191812</t>
  </si>
  <si>
    <t>0,5*(2,75+14,164)*2   "základ opěrné zdi 1 - v. x obvod</t>
  </si>
  <si>
    <t>0,5*(2,0+7,275)*2    "základ opěrné zdi 2 - dtto</t>
  </si>
  <si>
    <t>1197956188</t>
  </si>
  <si>
    <t>-438745593</t>
  </si>
  <si>
    <t>Poznámka k položce:_x000D_
podkladní blok pod drenáží za opěrnými zdmi a křídlem O 10</t>
  </si>
  <si>
    <t>0,3*0,5*25,3    "š. x v. x dl. - dle výkr.č. 2.3</t>
  </si>
  <si>
    <t>-276328361</t>
  </si>
  <si>
    <t>0,32*14,169    "na želbet. zdi 1 - plocha v řezu x dl.</t>
  </si>
  <si>
    <t>(0,8+0,3*2)*0,6*0,1    "rozšíření římsy nad ztužujícím žebrem pro sloup VO</t>
  </si>
  <si>
    <t>0,32*7,275    "na želbet. zdi 2 - dtto</t>
  </si>
  <si>
    <t>1013869772</t>
  </si>
  <si>
    <t>(0,3+0,6+0,25)*14,169    "na želbet. zdi 1 - součet š. a v. x dl.</t>
  </si>
  <si>
    <t>(0,8+0,3*2)*0,6+(0,8+0,3*2)*0,1    "rozšíření římsy nad ztužujícím žebrem pro sloup VO</t>
  </si>
  <si>
    <t>(0,3+0,6+0,25)*7,275    "na želbet. zdi 2 - dtto</t>
  </si>
  <si>
    <t>1362632973</t>
  </si>
  <si>
    <t>-414038190</t>
  </si>
  <si>
    <t>0,591   "římsa na zdi 1</t>
  </si>
  <si>
    <t>0,304    "římsa na zdi 2</t>
  </si>
  <si>
    <t>317661142</t>
  </si>
  <si>
    <t>Výplň spár monolitické římsy tmelem polyuretanovým šířky spáry do 40 mm</t>
  </si>
  <si>
    <t>1329970082</t>
  </si>
  <si>
    <t>Výplň spár monolitické římsy tmelem polyuretanovým, spára šířky přes 15 do 40 mm</t>
  </si>
  <si>
    <t>Poznámka k položce:_x000D_
výplň dilatačních spár římsy mezi křídlem mostu a opěrnou zdí a mezi opěrnými zdmi 1 a 2, š. spáry 20 mm</t>
  </si>
  <si>
    <t>(0,3+0,6+0,65)*2    "součet dl. (obvod příč.řezu římsy) x 2 ks</t>
  </si>
  <si>
    <t>327215221</t>
  </si>
  <si>
    <t>Opěrná zeď z prefabrikovaných gabionů dvouzákrutová síť povrch poplastovaný galfan vyplněná kamenem</t>
  </si>
  <si>
    <t>560814772</t>
  </si>
  <si>
    <t>Opěrné zdi z prefabrikovaných drátokamenných gravitačních konstrukcí (gabionů) předplněné kamenivem ze splétané dvouzákrutové ocelové sítě s povrchovou úpravou galfan</t>
  </si>
  <si>
    <t>Poznámka k položce:_x000D_
Kvalita kameniva a ocelových sítí, geometrická přesnost, průkazné zkoušky a tolerance musí odpovídat TKP 30. _x000D_
Součástí položky jsou vnitřní koše pro sloupky svodidla 250x250 mm hl. 600 mm, celkem 7 ks - dle výkr.č. 5.3._x000D_
Gabionem prochází chránička pro VO, kterou je nutné vložit před betonáží říms.</t>
  </si>
  <si>
    <t>(0,6*1,0+0,58*0,8+0,42*0,3)*4,4    "gabiony směr Červený Vrch - (součet v. x š.) x dl.</t>
  </si>
  <si>
    <t>(0,6*1,5+0,78*0,8+0,42*0,3)*10,0    "gabiony směr Horoměřice - (součet v. x š.) x dl.</t>
  </si>
  <si>
    <t>327323128</t>
  </si>
  <si>
    <t>Opěrné zdi a valy ze ŽB tř. C 30/37</t>
  </si>
  <si>
    <t>1679237876</t>
  </si>
  <si>
    <t>Opěrné zdi a valy z betonu železového bez zvláštních nároků na vliv prostředí tř. C 30/37</t>
  </si>
  <si>
    <t>Poznámka k položce:_x000D_
ŽB opěrná úhlová zeď nasvazující na křídlo opěry O 10</t>
  </si>
  <si>
    <t>(4,549+3,822)/2*0,5*14,154    "opěrná zeď 1 - průměrná v. x tl. x dl.</t>
  </si>
  <si>
    <t>0,6*0,3*4,05    "ztužující žebro pro sloup VO v op.zdi 1</t>
  </si>
  <si>
    <t>(3,594+3,049)/2*0,5*7,275    "opěrná zeď 2 - dtto</t>
  </si>
  <si>
    <t>327351211</t>
  </si>
  <si>
    <t>Bednění opěrných zdí a valů svislých i skloněných zřízení</t>
  </si>
  <si>
    <t>95505433</t>
  </si>
  <si>
    <t>Bednění opěrných zdí a valů svislých i skloněných, výšky do 20 m zřízení</t>
  </si>
  <si>
    <t xml:space="preserve">(14,154+0,5)*2 *(4,549+3,822)/2     "opěrná zeď 1 - obvod x průměrná v. </t>
  </si>
  <si>
    <t>(0,6+0,3*2)*4,05      "ztužující žebro pro sloup VO v op.zdi 1 - dtto</t>
  </si>
  <si>
    <t>0,5*(1,2+1,0)*2    "obdélníkový prostup pro kanalizaci</t>
  </si>
  <si>
    <t>(7,275+0,5)*2*(3,594+3,049)/2      "opěrná zeď 2 - dtto</t>
  </si>
  <si>
    <t>327351221</t>
  </si>
  <si>
    <t>Bednění opěrných zdí a valů svislých i skloněných odstranění</t>
  </si>
  <si>
    <t>869287245</t>
  </si>
  <si>
    <t>Bednění opěrných zdí a valů svislých i skloněných, výšky do 20 m odstranění</t>
  </si>
  <si>
    <t>327361006</t>
  </si>
  <si>
    <t>Výztuž opěrných zdí a valů D 12 mm z betonářské oceli 10 505</t>
  </si>
  <si>
    <t>-1094458305</t>
  </si>
  <si>
    <t>Výztuž opěrných zdí a valů průměru do 12 mm, z oceli 10 505 (R) nebo BSt 500</t>
  </si>
  <si>
    <t>4,379    "zeď 1</t>
  </si>
  <si>
    <t>1,667    "zeď 2</t>
  </si>
  <si>
    <t>265395376</t>
  </si>
  <si>
    <t>3    "DN 110 - chránička v římse pro VO</t>
  </si>
  <si>
    <t>-1826428249</t>
  </si>
  <si>
    <t>Poznámka k položce:_x000D_
chránička kabelů pro VO</t>
  </si>
  <si>
    <t>7,275+14,164    "v římse ŽB opěrné zdi</t>
  </si>
  <si>
    <t>10,0+4,4    "v gabionech</t>
  </si>
  <si>
    <t>2008028188</t>
  </si>
  <si>
    <t>Chránička kabelů v římse z trub HDPE přes DN 80 do DN 110 - zaslepovací víčka</t>
  </si>
  <si>
    <t>1    "pro VO</t>
  </si>
  <si>
    <t>183331507</t>
  </si>
  <si>
    <t>Chránička kabelů v římse z trub HDPE přes DN 80 do DN 110 - protahovací lanko</t>
  </si>
  <si>
    <t>37    "dle pol. 388995212</t>
  </si>
  <si>
    <t>1221556562</t>
  </si>
  <si>
    <t>Poznámka k položce:_x000D_
podkladní beton pod základy želbet. opěrné zdi</t>
  </si>
  <si>
    <t>44,1    "zeď 1 - plocha odměřena z výkr.č. 5.2</t>
  </si>
  <si>
    <t>16,8    "zeď 2 - dtto</t>
  </si>
  <si>
    <t>-958450527</t>
  </si>
  <si>
    <t xml:space="preserve">Poznámka k položce:_x000D_
filtrační vrstva za želbet. zdí - ochranný zásyp ze ŠD tl. 60 cm_x000D_
</t>
  </si>
  <si>
    <t>0,6*4,55*14,164    "vysoká zeď - tl. x průměrná v. x dl.</t>
  </si>
  <si>
    <t>0,6*3,59*7,28    "nízká zeď - dtto</t>
  </si>
  <si>
    <t>782717109</t>
  </si>
  <si>
    <t>Poznámka k položce:_x000D_
těsnící vrstva za želbet. opěrnou zdí</t>
  </si>
  <si>
    <t>0,2*3,7*7,3    "tl. x š. x dl.</t>
  </si>
  <si>
    <t>2126821496</t>
  </si>
  <si>
    <t>5,402*2,244 'Přepočtené koeficientem množství</t>
  </si>
  <si>
    <t>569851111</t>
  </si>
  <si>
    <t>Zpevnění krajnic štěrkodrtí tl 150 mm</t>
  </si>
  <si>
    <t>-322015999</t>
  </si>
  <si>
    <t>Zpevnění krajnic nebo komunikací pro pěší s rozprostřením a zhutněním, po zhutnění štěrkodrtí tl. 150 mm</t>
  </si>
  <si>
    <t>Poznámka k položce:_x000D_
dosypávka krajnic nad gabiony</t>
  </si>
  <si>
    <t>0,65*(4,4+10,0)    "š. x součet dl.</t>
  </si>
  <si>
    <t>-525453744</t>
  </si>
  <si>
    <t>(0,65+0,6+0,3)*(7,275+14,169)    "ochranný nátěr římsy na želbet. zdi</t>
  </si>
  <si>
    <t>1324059177</t>
  </si>
  <si>
    <t>0,3*(7,275+14,169)    "obrubníky u říms na želbet. zdech</t>
  </si>
  <si>
    <t>0,3*(10,0+4,4)    "obrubníky u říms na gabionech</t>
  </si>
  <si>
    <t>-1474435616</t>
  </si>
  <si>
    <t>Poznámka k položce:_x000D_
dodávka a montáž ocelového svodidla na římse želbet. opěrné zdi vč. kompletní PKO dle TZ, kotvení přes patní desky pomocí chemických kotev do říms, potřebných vrtů, podlití patních desek polymermaltou a vč. ostatních potřebných prací a materiálů - kompletní montáž a dodávka dle výkresu 6.2</t>
  </si>
  <si>
    <t>7,275+14,169    "zábradelní svodidlo na římse zdi</t>
  </si>
  <si>
    <t>911334112R</t>
  </si>
  <si>
    <t>Svodidlo ocelové zábradelní zádržnosti H2 kotvené do gabionu bez výplně</t>
  </si>
  <si>
    <t>613388270</t>
  </si>
  <si>
    <t>Zábradelní svodidla ocelová s osazením sloupků kotvením do gabionů, se svodnicí úrovně zádržnosti H2 bez výplně</t>
  </si>
  <si>
    <t>Poznámka k položce:_x000D_
dodávka a montáž ocelového svodidla na opěrných zdech z gabionů vč. kompletní PKO dle TZ, kotvení prodloužených sloupků zabetonováním do vnitřních košů gabionů a vč. ostatních potřebných prací a materiálů - kompletní montáž a dodávka dle výkresu 6.2</t>
  </si>
  <si>
    <t>10,0+4,4</t>
  </si>
  <si>
    <t>911334411</t>
  </si>
  <si>
    <t>Ukončení ocelového zábradelního madla</t>
  </si>
  <si>
    <t>285011015</t>
  </si>
  <si>
    <t>Zábradelní svodidla ocelová ukončení zábradelních madel</t>
  </si>
  <si>
    <t>916241213</t>
  </si>
  <si>
    <t>Osazení obrubníku kamenného stojatého s boční opěrou do lože z betonu prostého</t>
  </si>
  <si>
    <t>-1426970278</t>
  </si>
  <si>
    <t>Osazení obrubníku kamenného se zřízením lože, s vyplněním a zatřením spár cementovou maltou stojatého s boční opěrou z betonu prostého, do lože z betonu prostého</t>
  </si>
  <si>
    <t>10,0+4,4    "na gabionech</t>
  </si>
  <si>
    <t>-655995944</t>
  </si>
  <si>
    <t>915345527</t>
  </si>
  <si>
    <t>Poznámka k položce:_x000D_
montáž obruníků vč. osazení a lepení epoxidovým tmelem nerezových kotev do vyvrtaných otvorů v žulovém obrubníku, vyrobení a rozprostření lože z drenážního plastbetonu v potřebné tloušťce do 20 mm, osazení obrubníku se směrovým a výškovým vyrovnáním na sraz jako bednění výplňového betonu chodníku římsy</t>
  </si>
  <si>
    <t>7,275+14,169    "u říms na želbet. zdech</t>
  </si>
  <si>
    <t>-677539000</t>
  </si>
  <si>
    <t>916991121</t>
  </si>
  <si>
    <t>Lože pod obrubníky, krajníky nebo obruby z dlažebních kostek z betonu prostého</t>
  </si>
  <si>
    <t>-1306124153</t>
  </si>
  <si>
    <t>Lože pod obrubníky, krajníky nebo obruby z dlažebních kostek z betonu prostého tř. C 16/20</t>
  </si>
  <si>
    <t>Poznámka k položce:_x000D_
část bet. lože pod žulovými obrubníky na gabionech přesahující tl. 100 mm - viz pol. 916241213 - celková tl. bet. lože je 300 mm</t>
  </si>
  <si>
    <t>0,65*0,2*(10,0+4,4)    "š. x tl. x součet dl.</t>
  </si>
  <si>
    <t>931992121</t>
  </si>
  <si>
    <t>Výplň dilatačních spár z extrudovaného polystyrénu tl 20 mm</t>
  </si>
  <si>
    <t>-193745320</t>
  </si>
  <si>
    <t>Výplň dilatačních spár z polystyrenu extrudovaného, tloušťky 20 mm</t>
  </si>
  <si>
    <t>0,5*3,822    "mezi dříkem opěrné zdi a křídlem opěry</t>
  </si>
  <si>
    <t>0,5*3,049    "mezi dříkem zdi 1 a 2</t>
  </si>
  <si>
    <t>0,3*2    "v římsách - plocha příč. řezu x 2 spáry</t>
  </si>
  <si>
    <t>931994106</t>
  </si>
  <si>
    <t>Těsnění dilatační spáry betonové konstrukce vnitřním těsnicím pásem</t>
  </si>
  <si>
    <t>1154788348</t>
  </si>
  <si>
    <t>Těsnění spáry betonové konstrukce pásy, profily, tmely těsnicím pásem vnitřním, spáry dilatační</t>
  </si>
  <si>
    <t>3,822    "mezi dříkem opěrné zdi a křídlem opěry</t>
  </si>
  <si>
    <t>3,049    "mezi dříkem zdi 1 a 2</t>
  </si>
  <si>
    <t>1795458707</t>
  </si>
  <si>
    <t>Poznámka k položce:_x000D_
těsnící zálivka mezi římsou a žulovým obrubníkem</t>
  </si>
  <si>
    <t>931994142</t>
  </si>
  <si>
    <t>Těsnění dilatační spáry betonové konstrukce polyuretanovým tmelem do pl 4,0 cm2</t>
  </si>
  <si>
    <t>1530382689</t>
  </si>
  <si>
    <t>Těsnění spáry betonové konstrukce pásy, profily, tmely tmelem polyuretanovým spáry dilatační do 4,0 cm2</t>
  </si>
  <si>
    <t>Poznámka k položce:_x000D_
těsnící elastický tmel v lící dilatační spáry</t>
  </si>
  <si>
    <t>931994151</t>
  </si>
  <si>
    <t>Těsnění spáry betonové konstrukce spárovým profilem průřezu 20/20 mm</t>
  </si>
  <si>
    <t>683778331</t>
  </si>
  <si>
    <t>Těsnění spáry betonové konstrukce pásy, profily, tmely spárovým profilem průřezu 20/20 mm</t>
  </si>
  <si>
    <t>Poznámka k položce:_x000D_
předtěsnění dilatačních spar</t>
  </si>
  <si>
    <t>6,871    "v opěrné zdi dle pol. 931994142</t>
  </si>
  <si>
    <t>3,1    "v římse dle pol. 317661142</t>
  </si>
  <si>
    <t>1421564046</t>
  </si>
  <si>
    <t>(7,275+14,169)*2    "mezi základem a dříkem opěrné zdi</t>
  </si>
  <si>
    <t>-78300353</t>
  </si>
  <si>
    <t>936172124</t>
  </si>
  <si>
    <t>Osazení doplňkových konstrukcí mostního vybavení z oceli hmotnosti do 100 kg</t>
  </si>
  <si>
    <t>988080352</t>
  </si>
  <si>
    <t>Osazení kovových doplňků mostního vybavení jednotlivě ocelové konstrukce do 100 kg</t>
  </si>
  <si>
    <t>Poznámka k položce:_x000D_
osazení kotevního koše sloupu VO do dříku a římsy opěrné zdi</t>
  </si>
  <si>
    <t>13000001R</t>
  </si>
  <si>
    <t xml:space="preserve">základový rám pro silniční stožár </t>
  </si>
  <si>
    <t>-2026983015</t>
  </si>
  <si>
    <t>základový rám pro silniční stožár  jakost 11 375</t>
  </si>
  <si>
    <t>Poznámka k položce:_x000D_
kotevní stolička pro ukotvení stožáru VO - kompletní dodávka vč. PKO</t>
  </si>
  <si>
    <t>-428070459</t>
  </si>
  <si>
    <t>Poznámka k položce:_x000D_
ukotvení žulového obrubníku do bet. římsy - vrty v žulových obrubnících pro kotevní trny D 19 mm dl. 100 mm</t>
  </si>
  <si>
    <t>22*2    "cca po 0,5 m</t>
  </si>
  <si>
    <t>-1775803042</t>
  </si>
  <si>
    <t>-1488619311</t>
  </si>
  <si>
    <t>2006818476</t>
  </si>
  <si>
    <t xml:space="preserve">Poznámka k položce:_x000D_
izolace vodorovných zasypaných částí konstrukce opěrné zdi 1x ALP   </t>
  </si>
  <si>
    <t xml:space="preserve">"vodorovné části základu opěrné zdi  </t>
  </si>
  <si>
    <t>(1,0+1,25)*14,169    "základ zdi 1 - součet š. x dl.</t>
  </si>
  <si>
    <t>(1,0+0,5)*7,275    "základ zdi 2 - dtto</t>
  </si>
  <si>
    <t>340685688</t>
  </si>
  <si>
    <t>42,793*0,0003 'Přepočtené koeficientem množství</t>
  </si>
  <si>
    <t>748451793</t>
  </si>
  <si>
    <t>Poznámka k položce:_x000D_
izolace vodorovných zasypaných částí konstrukce opěrné zdi 2x ALN</t>
  </si>
  <si>
    <t>42,793*2   "2x nátěr - dle pol. 711111001</t>
  </si>
  <si>
    <t>972221533</t>
  </si>
  <si>
    <t>85,586*0,00035 'Přepočtené koeficientem množství</t>
  </si>
  <si>
    <t>1783401101</t>
  </si>
  <si>
    <t>Poznámka k položce:_x000D_
izolace svislých zasypaných částí konstrukce opěrné zdi 1x ALP</t>
  </si>
  <si>
    <t>0,5*(7,275*2+2,0+14,164*2+2,75)    "základy zdí 1 a 2 - v. x součet dl.</t>
  </si>
  <si>
    <t>14,154*(4,549+3,822)/2+1,0*0,5     "rub a bok zdi 1 - dl. zdi x průměrná v. + v. x š. boku</t>
  </si>
  <si>
    <t>7,275*(3,594+3,049)/2+3,594*0,5      "rub a bok zdi 2 - dtto</t>
  </si>
  <si>
    <t>0,3*2*1,5      "ztužující žebro pro sloup VO -boky - 2x š. x v.</t>
  </si>
  <si>
    <t>22,0+14,0    "líc zdi 1 a 2 cca 0,5 m nad upravený terén - plocha odměřena z výkr.č. 2.3</t>
  </si>
  <si>
    <t>1706701784</t>
  </si>
  <si>
    <t>146,417*0,00035 'Přepočtené koeficientem množství</t>
  </si>
  <si>
    <t>766006924</t>
  </si>
  <si>
    <t>Poznámka k položce:_x000D_
izolace svislých zasypaných částí konstrukce opěrné zdi 2x ALN</t>
  </si>
  <si>
    <t>146,417*2    "2x nátěr - dle pol. 711112001</t>
  </si>
  <si>
    <t>-2068819903</t>
  </si>
  <si>
    <t>292,834*0,00045 'Přepočtené koeficientem množství</t>
  </si>
  <si>
    <t>1961665818</t>
  </si>
  <si>
    <t>"ochrana izolace rubu zdí</t>
  </si>
  <si>
    <t>14,169*3,7    "zeď 1 - dl. x průměrná v.</t>
  </si>
  <si>
    <t>7,275*1,9    "zeď 2 - dtto</t>
  </si>
  <si>
    <t>0,5*(7,275+14,169)*2    "š. x součet dl. dle pol. 931994171</t>
  </si>
  <si>
    <t>785301178</t>
  </si>
  <si>
    <t>Poznámka k položce:_x000D_
tl. min. 6 mm</t>
  </si>
  <si>
    <t>87,692*1,05 'Přepočtené koeficientem množství</t>
  </si>
  <si>
    <t>-968904993</t>
  </si>
  <si>
    <t>435923677</t>
  </si>
  <si>
    <t>-1390159395</t>
  </si>
  <si>
    <t>-286540712</t>
  </si>
  <si>
    <t>SO 23 - Kanalizace dešťová</t>
  </si>
  <si>
    <t>A.) Kanalizační řad a přípojky Uspořádání zemních prací, obetonování potrubí – viz příloha č.3 - Podélný profil kanalizace. Manipulace se zeminou, skládky, přepravní vzdálenosti  - viz  ZOV stavby. Přípojka od dvorní vpusti - DV1 - zemní práce nejsou zahrnuty v tomto objektu, protože  realizace přípojky bude probíhat s výstavbou křídla opěrné zdi mostu. Uspořádání a výkaz dílů betonových prefabrikátů šachty a vpustí včetně jejich vybavení – viz přílohy č.1 - Technická zpráva a č.7 - Vstupní šachta, vpusti. B.) Propustek a vtokový objekt Uspořádání zemních prací, obetonování potrubí – viz příloha č.5 - Propustek DN600 pod ulicí Horoměřickou. Manipulace se zeminou, skládky, přepravní vzdálenosti  - viz  ZOV stavby. Uspořádání vtokového objektu a navazující usazovací jímky (opevnění kamennou dlažbou, mříž, stupadla a pod.) - viz přílohy č.1 - Technická zpráva a č.6 - Vtokový objekt  propustku DN600. C.) Odvodňovací příkopy Skrývka humózní vrstvy je součástí SO 01.1 – Sejmutí ornice Zpětné rozprostření humózní vrstvy a osetí travním semenem je  součástí SO 25 – Sadové úpravy Tloušťka skrývky humózní vrstvy a zpětného ohumusování je 0,2 m Příkop propojující propustek DN600 s potokem: Opevnění příkopu kamennou rovnaninou je popsáno v příloze č.1 – Technická zpráva a ve výkresech č.4 – Úprava příkopů a č.5 – Propustek DN600 pod ulicí Horoměřickou. Příkop podél komunikace nad vtokovým objektem propustku: Odstranění stávajících betonových žlabovek je zahrnuto v SO 02–Demolice</t>
  </si>
  <si>
    <t xml:space="preserve">    767 - Konstrukce zámečnické</t>
  </si>
  <si>
    <t>124253100</t>
  </si>
  <si>
    <t>Vykopávky pro koryta vodotečí v hornině třídy těžitelnosti I, skupiny 3 objem do 100 m3 strojně</t>
  </si>
  <si>
    <t>83838266</t>
  </si>
  <si>
    <t>Vykopávky pro koryta vodotečí strojně v hornině třídy těžitelnosti I skupiny 3 do 100 m3</t>
  </si>
  <si>
    <t>"Zemní práce - Výkop příkopu"</t>
  </si>
  <si>
    <t>"C.) Odvodňovací příkopy"</t>
  </si>
  <si>
    <t>"Příkop propojující propustek DN600 s potokem (celková délka příkopu 17m)"</t>
  </si>
  <si>
    <t>"Dolní úsek od vyústění do potoka – délka 11,5 m - hloubka výkopu h = 0,6 – 0,2 = 0,4 m" 1,2*11,5*0,4</t>
  </si>
  <si>
    <t>"Horní úsek pod vyústěním propustku – délka 5,5 m - hloubka výkopu h = 0,9 – 0,2 = 0,7 m" 2,0*5,5*0,7</t>
  </si>
  <si>
    <t>"Navázání příkopu nad vyústěním propustku – délka 2,5 m – hl. výkopu h = 0,6 – 0,2 = 0,4 m" 1,2*2,5*0,4</t>
  </si>
  <si>
    <t>"Pročištění stávajícího příkopu nad vyústěním propustku – délka 30 m – hl. výkopu h = 0,2 m" 1,0*0,2*30</t>
  </si>
  <si>
    <t>"Příkop podél komunikace nad vtokovým objektem propustku (celková délka příkopu 7m)"</t>
  </si>
  <si>
    <t>"průměrná hloubka příkopu h = 0,5 m" 1,0*0,5*7,0</t>
  </si>
  <si>
    <t>1127264192</t>
  </si>
  <si>
    <t>"Ztížená vykopávka 20%"</t>
  </si>
  <si>
    <t>"Zemní práce, podkladní konstrukce - výkop rýh"</t>
  </si>
  <si>
    <t>"A.) Kanalizační řad a přípojky"</t>
  </si>
  <si>
    <t>"Kanalizační řad DN300, šířka rýhy 1,2m" 17,0*1,2*1,07</t>
  </si>
  <si>
    <t>"Kanalizační přípojky DN200, šířka rýhy 1,2m" 5,0*1,2*0,95</t>
  </si>
  <si>
    <t>"rozšíření u UV" 1,0*1,0*1,0</t>
  </si>
  <si>
    <t>"rozšíření u HV" 1,2*2,6*1,7</t>
  </si>
  <si>
    <t>"rozšíření u Š2" 1,2*2,5*1,3</t>
  </si>
  <si>
    <t>37,732*0,2 'Přepočtené koeficientem množství</t>
  </si>
  <si>
    <t>131213101</t>
  </si>
  <si>
    <t>Hloubení jam v soudržných horninách třídy těžitelnosti I, skupiny 3 ručně</t>
  </si>
  <si>
    <t>-1147547059</t>
  </si>
  <si>
    <t>Hloubení jam ručně zapažených i nezapažených s urovnáním dna do předepsaného profilu a spádu v hornině třídy těžitelnosti I skupiny 3 soudržných</t>
  </si>
  <si>
    <t>"Zemní práce, podkladní konstrukce - výkop"</t>
  </si>
  <si>
    <t>"B.) Propustek a vtokový objekt"</t>
  </si>
  <si>
    <t>"usazovací jímka (50% těžitelnost tř. 3)" (1,1*1,6*0,5+1,9*1,3*0,5+1,1*2,4*(1,6+0,4)/2+1,9*2,4*(1,3+0,4)/2)*0,5</t>
  </si>
  <si>
    <t>131251202</t>
  </si>
  <si>
    <t>Hloubení jam zapažených v hornině třídy těžitelnosti I, skupiny 3 objem do 50 m3 strojně</t>
  </si>
  <si>
    <t>-306677690</t>
  </si>
  <si>
    <t>Hloubení zapažených jam a zářezů strojně s urovnáním dna do předepsaného profilu a spádu v hornině třídy těžitelnosti I skupiny 3 přes 20 do 50 m3</t>
  </si>
  <si>
    <t>"vtokový objekt (50% těžitelnost tř. 3)" 4,3*3,3*3,43*0,5</t>
  </si>
  <si>
    <t>131313101</t>
  </si>
  <si>
    <t>Hloubení jam v soudržných horninách třídy těžitelnosti II, skupiny 4 ručně</t>
  </si>
  <si>
    <t>-1225264827</t>
  </si>
  <si>
    <t>Hloubení jam ručně zapažených i nezapažených s urovnáním dna do předepsaného profilu a spádu v hornině třídy těžitelnosti II skupiny 4 soudržných</t>
  </si>
  <si>
    <t>"usazovací jímka (50% těžitelnost tř. 4)" (1,1*1,6*0,5+1,9*1,3*0,5+1,1*2,4*(1,6+0,4)/2+1,9*2,4*(1,3+0,4)/2)*0,5</t>
  </si>
  <si>
    <t>131351202</t>
  </si>
  <si>
    <t>Hloubení jam zapažených v hornině třídy těžitelnosti II, skupiny 4 objem do 50 m3 strojně</t>
  </si>
  <si>
    <t>1993084644</t>
  </si>
  <si>
    <t>Hloubení zapažených jam a zářezů strojně s urovnáním dna do předepsaného profilu a spádu v hornině třídy těžitelnosti II skupiny 4 přes 20 do 50 m3</t>
  </si>
  <si>
    <t>"vtokový objekt (50% těžitelnost tř. 4)" 4,3*3,3*3,43*0,5</t>
  </si>
  <si>
    <t>1038384432</t>
  </si>
  <si>
    <t>Poznámka k položce:_x000D_
pro hloubku výkopu počítána prům. hl. dna s odpočtem 0,5m vybourané vozovky</t>
  </si>
  <si>
    <t>"Výkop pažené rýhy (50% těžitelnost tř. 3)" 12,0*1,7*2,9*0,5</t>
  </si>
  <si>
    <t>132351252</t>
  </si>
  <si>
    <t>Hloubení rýh nezapažených š do 2000 mm v hornině třídy těžitelnosti II, skupiny 4 objem do 50 m3 strojně</t>
  </si>
  <si>
    <t>899025960</t>
  </si>
  <si>
    <t>Hloubení nezapažených rýh šířky přes 800 do 2 000 mm strojně s urovnáním dna do předepsaného profilu a spádu v hornině třídy těžitelnosti II skupiny 4 přes 20 do 50 m3</t>
  </si>
  <si>
    <t>"Výkop pažené rýhy (50% těžitelnost tř. 4)" 12,0*1,7*2,9*0,5</t>
  </si>
  <si>
    <t>151201102</t>
  </si>
  <si>
    <t>Zřízení zátažného pažení a rozepření stěn rýh hl do 4 m</t>
  </si>
  <si>
    <t>1903148156</t>
  </si>
  <si>
    <t>Zřízení pažení a rozepření stěn rýh pro podzemní vedení pro všechny šířky rýhy zátažné, hloubky do 4 m</t>
  </si>
  <si>
    <t>"Pažení rýhy zátažné" 12,0*2,9*2</t>
  </si>
  <si>
    <t>"Pažení jámy zátažné" 2*(4,3+3,3)*3,43</t>
  </si>
  <si>
    <t>151201112</t>
  </si>
  <si>
    <t>Odstranění zátažného pažení a rozepření stěn rýh hl do 4 m</t>
  </si>
  <si>
    <t>715633792</t>
  </si>
  <si>
    <t>Odstranění pažení a rozepření stěn rýh pro podzemní vedení s uložením materiálu na vzdálenost do 3 m od kraje výkopu zátažné, hloubky přes 2 do 4 m</t>
  </si>
  <si>
    <t>2000931648</t>
  </si>
  <si>
    <t>"Výkop pažené rýhy" 12,0*1,7*2,9</t>
  </si>
  <si>
    <t>"usazovací jímka" 8,631</t>
  </si>
  <si>
    <t>"vtokový objekt (bez materiálu pro zpětný zásyp) - vytlačený objem" (2,1*2,3+2*0,55*0,6)*3,43</t>
  </si>
  <si>
    <t>"Příkop propojující propustek DN600 s potokem"</t>
  </si>
  <si>
    <t>-1377647594</t>
  </si>
  <si>
    <t>148,274*15 'Přepočtené koeficientem množství</t>
  </si>
  <si>
    <t>-731810676</t>
  </si>
  <si>
    <t>"dle pol. 162701105-1" 148,274</t>
  </si>
  <si>
    <t>148,274*1,8 'Přepočtené koeficientem množství</t>
  </si>
  <si>
    <t>321065519</t>
  </si>
  <si>
    <t>"Zemní práce, podkladní konstrukce - Zásyp rýh  se zhutněním (náhradní zeminou)"</t>
  </si>
  <si>
    <t>"dle dopočítání vytlačeného objemu, tj. potrubí, vpustě, Š2, podkladní vrstvy)" 37,73-18,5</t>
  </si>
  <si>
    <t>"dle dopočítání vytlačeného objemu, tj. potrubí, podkladní vrstvy, obsyp)" 59,16-2,04-8,16-11,28-5,76</t>
  </si>
  <si>
    <t>"Zemní práce, podkladní konstrukce - zpětný zásyp"</t>
  </si>
  <si>
    <t>"vtokový objekt" 4,3*3,3*3,43-((2,1*2,3+2*0,55*0,6)*3,43)</t>
  </si>
  <si>
    <t>10364100</t>
  </si>
  <si>
    <t>zemina pro terénní úpravy - tříděná</t>
  </si>
  <si>
    <t>-484876880</t>
  </si>
  <si>
    <t>51,15*1,8 'Přepočtené koeficientem množství</t>
  </si>
  <si>
    <t>1625676804</t>
  </si>
  <si>
    <t>"Zemní práce, podkladní konstrukce - Obsyp potrubí (velikost zrn do 30 mm)"</t>
  </si>
  <si>
    <t>"0,940 m3 / bm" 12*0,94</t>
  </si>
  <si>
    <t>-1887194450</t>
  </si>
  <si>
    <t>11,28*2 'Přepočtené koeficientem množství</t>
  </si>
  <si>
    <t>211531111</t>
  </si>
  <si>
    <t>Výplň odvodňovacích žeber nebo trativodů kamenivem hrubým drceným frakce 16 až 63 mm</t>
  </si>
  <si>
    <t>758980951</t>
  </si>
  <si>
    <t>Výplň kamenivem do rýh odvodňovacích žeber nebo trativodů bez zhutnění, s úpravou povrchu výplně kamenivem hrubým drceným frakce 16 až 63 mm</t>
  </si>
  <si>
    <t>"Usazovací jímka - Vrstva štěrku před propojovací trubkou vtokového objektu – fr.32/63" 0,3*0,2*0,6</t>
  </si>
  <si>
    <t>274311128</t>
  </si>
  <si>
    <t>Základové pasy, prahy, věnce a ostruhy z betonu prostého C 30/37</t>
  </si>
  <si>
    <t>2110950401</t>
  </si>
  <si>
    <t>Základové konstrukce z betonu prostého pasy, prahy, věnce a ostruhy ve výkopu nebo na hlavách pilot C 30/37</t>
  </si>
  <si>
    <t>"Usazovací jímka"</t>
  </si>
  <si>
    <t>"Příčný betonový práh – beton C30/37 XF3" (0,5+2*0,85)*0,4*0,6</t>
  </si>
  <si>
    <t>321213345</t>
  </si>
  <si>
    <t>Zdivo nadzákladové z lomového kamene vodních staveb obkladní s vyspárováním</t>
  </si>
  <si>
    <t>-578252816</t>
  </si>
  <si>
    <t>Zdivo nadzákladové z lomového kamene vodních staveb přehrad, jezů a plavebních komor, spodní stavby vodních elektráren, odběrných věží a výpustných zařízení, opěrných zdí, šachet, šachtic a ostatních konstrukcí obkladní z lomového kamene lomařsky upraveného s vyspárováním, na cementovou maltu</t>
  </si>
  <si>
    <t>Poznámka k položce:_x000D_
plocha obkladu	1,2x1,0+2x(1,0+1,2)x1,1 = 6,04 m2</t>
  </si>
  <si>
    <t>"Obklad z žulových kamenů"</t>
  </si>
  <si>
    <t>"Obklad dna a stěn z žulových kamenů tl. 250 mm na cementovou maltu s vyspárováním spár" 1,7*1,5*0,25+2*(1,7+1,0)*0,25*1,1</t>
  </si>
  <si>
    <t>321222312-1</t>
  </si>
  <si>
    <t>Zdění obkladního zdiva vodních staveb kvádrového objem přes 0,5 m3</t>
  </si>
  <si>
    <t>1278580699</t>
  </si>
  <si>
    <t>Zdění obkladního zdiva vodních staveb přehrad, jezů a plavebních komor, spodní stavby vodních elektráren, odběrných věží a výpustných zařízení, opěrných zdí, šachet, šachtic a ostatních konstrukcí kvádrového s vyspárováním na maltu cementovou kvádrů objemu přes 0,5 m3</t>
  </si>
  <si>
    <t>"Opevnění příkopu"</t>
  </si>
  <si>
    <t>"Kamenné retardéry a stupně ve dně  výška kamene 400 - 500 mm" 12*0,3*0,3*0,5</t>
  </si>
  <si>
    <t>58381086-1</t>
  </si>
  <si>
    <t>kámen lomový upravený štípaný žula</t>
  </si>
  <si>
    <t>997843211</t>
  </si>
  <si>
    <t>0,54*2,7 'Přepočtené koeficientem množství</t>
  </si>
  <si>
    <t>321321116</t>
  </si>
  <si>
    <t>Konstrukce vodních staveb ze ŽB mrazuvzdorného tř. C 30/37</t>
  </si>
  <si>
    <t>25465587</t>
  </si>
  <si>
    <t>Konstrukce vodních staveb z betonu přehrad, jezů a plavebních komor, spodní stavby vodních elektráren, jader přehrad, odběrných věží a výpustných zařízení, opěrných zdí, šachet, šachtic a ostatních konstrukcí železového pro prostředí s mrazovými cykly tř. C 30/37</t>
  </si>
  <si>
    <t>"Betonová konstrukce Vtokového objektu – C30/37 XF3" 5,49*0,53+2*(2,3+1,0)*0,55*(1,1+1,05)+(2*2,3*0,4+1,3*0,4)*0,65+2*0,6*0,55*(3,33-0,53)</t>
  </si>
  <si>
    <t>"odpočet kubatury žulové dlažby" -2,123</t>
  </si>
  <si>
    <t>321351010</t>
  </si>
  <si>
    <t>Bednění konstrukcí vodních staveb rovinné - zřízení</t>
  </si>
  <si>
    <t>1800714227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</si>
  <si>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zřízení ploch rovinných</t>
  </si>
  <si>
    <t>"Betonová konstrukce Vtokového objektu – C30/37 XF3"</t>
  </si>
  <si>
    <t>"bednění vnější" (2,1+2*2,3+2*0,6+2*0,55+2*1,0)*3,43+1,3*(3,43-0,7)</t>
  </si>
  <si>
    <t>"bednění vniřní" (1,0+1,2)*2*1,05+(2*1,9+1,3)*0,65</t>
  </si>
  <si>
    <t>321352010</t>
  </si>
  <si>
    <t>Bednění konstrukcí vodních staveb rovinné - odstranění</t>
  </si>
  <si>
    <t>-1197976843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</si>
  <si>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odstranění ploch rovinných</t>
  </si>
  <si>
    <t>321366111</t>
  </si>
  <si>
    <t>Výztuž železobetonových konstrukcí vodních staveb z oceli 10 505 D do 12 mm</t>
  </si>
  <si>
    <t>890567692</t>
  </si>
  <si>
    <t>Výztuž železobetonových konstrukcí vodních staveb přehrad, jezů a plavebních komor, spodní stavby vodních elektráren, jader přehrad, odběrných věží a výpustných zařízení, opěrných zdí, šachet, šachtic a ostatních konstrukcí jednotlivé pruty průměru do 12 mm, z oceli 10 505 (R) nebo BSt 500</t>
  </si>
  <si>
    <t>Poznámka k položce:_x000D_
včetně dílenské dokumentace</t>
  </si>
  <si>
    <t>"Betonová konstrukce Vtokového objektu – C30/37 XF3 - výztuž B500B, predikce 90 kg/m3)" 11,973*0,09</t>
  </si>
  <si>
    <t>359901211</t>
  </si>
  <si>
    <t>Monitoring stoky jakékoli výšky na nové kanalizaci</t>
  </si>
  <si>
    <t>-617108286</t>
  </si>
  <si>
    <t>Monitoring stok (kamerový systém) jakékoli výšky nová kanalizace</t>
  </si>
  <si>
    <t>"Nové potrubí a vpusti"</t>
  </si>
  <si>
    <t>"Kamerový monitoring (potrubí DN300 - DN200) s pořízením záznamu" 17+5</t>
  </si>
  <si>
    <t>"Nové potrubí"</t>
  </si>
  <si>
    <t>"kamerový monitoring potrubí DN600" 13,2</t>
  </si>
  <si>
    <t>451541111-1</t>
  </si>
  <si>
    <t>-1926502367</t>
  </si>
  <si>
    <t>Lože pod potrubí, stoky a drobné objekty v otevřeném výkopu ze štěrkodrtě 16-32 mm</t>
  </si>
  <si>
    <t>"Štěrkový podklad – zhutněný štěrk fr. 16/32 mm tl. 0,1 m" 27,8*0,1</t>
  </si>
  <si>
    <t>514688588</t>
  </si>
  <si>
    <t>"Zemní práce, podkladní konstrukce - Podkladní štěrkopísková vrstva"</t>
  </si>
  <si>
    <t>"pod vpustmi" 1,2*2,1*0,1+0,6*0,6*0,1</t>
  </si>
  <si>
    <t>"pod šachtou Š2" 2,0*2,0*0,1</t>
  </si>
  <si>
    <t>452111111</t>
  </si>
  <si>
    <t>Osazení betonových pražců otevřený výkop pl do 25000 mm2</t>
  </si>
  <si>
    <t>1042003222</t>
  </si>
  <si>
    <t>Osazení betonových dílců pražců pod potrubí v otevřeném výkopu, průřezové plochy do 25000 mm2</t>
  </si>
  <si>
    <t>"Podkladní bet. pražce" 9</t>
  </si>
  <si>
    <t>59223729</t>
  </si>
  <si>
    <t>podkladek betonový pod hrdlové trouby  80 x 17 x 15 cm</t>
  </si>
  <si>
    <t>-157975059</t>
  </si>
  <si>
    <t>-1086479066</t>
  </si>
  <si>
    <t>"Zemní práce, podkladní konstrukce - Podkladní betonová deska – beton C16/20"</t>
  </si>
  <si>
    <t>"pod potrubím 0,120 m3 / bm" (17+5)*0,12</t>
  </si>
  <si>
    <t>"pod potrubím 0,170 m3 / bm" 12*0,17</t>
  </si>
  <si>
    <t>"pod vtokovým objektem" (2,1*2,3+2*0,6*0,55)*0,1</t>
  </si>
  <si>
    <t>"pod usazovací jímkou" (2,5*0,5+2*1,7*2,5)*0,1</t>
  </si>
  <si>
    <t>452312141</t>
  </si>
  <si>
    <t>Sedlové lože z betonu prostého tř. C 16/20 otevřený výkop</t>
  </si>
  <si>
    <t>-1394670726</t>
  </si>
  <si>
    <t>Podkladní a zajišťovací konstrukce z betonu prostého v otevřeném výkopu sedlové lože pod potrubí z betonu tř. C 16/20</t>
  </si>
  <si>
    <t>"Zemní práce, podkladní konstrukce - Betonové sedlo – beton C16/20"</t>
  </si>
  <si>
    <t>"pod potrubím 0,680 m3 / bm" 12*0,68</t>
  </si>
  <si>
    <t>463212111</t>
  </si>
  <si>
    <t>Rovnanina z lomového kamene upraveného s vyklínováním spár úlomky kamene</t>
  </si>
  <si>
    <t>925437422</t>
  </si>
  <si>
    <t>Rovnanina z lomového kamene upraveného, tříděného jakékoliv tloušťky rovnaniny s vyklínováním spár a dutin úlomky kamene</t>
  </si>
  <si>
    <t>"Kamenná rovnanina tl. 300 mm"  27,8*0,3</t>
  </si>
  <si>
    <t>594411111</t>
  </si>
  <si>
    <t>Dlažba z lomového kamene s provedením lože z MC</t>
  </si>
  <si>
    <t>-876314310</t>
  </si>
  <si>
    <t>Dlažba nebo přídlažba z lomového kamene lomařsky upraveného rigolového v ploše vodorovné nebo ve sklonu tl. do 250 mm, bez vyplnění spár, s provedením lože tl. 50 mm z cementové malty</t>
  </si>
  <si>
    <t>"Dlažba z žulových kamenů tl. 250 mm na cementovou maltu s vyspárováním spár" 2,5*0,5+2*1,7*2,5</t>
  </si>
  <si>
    <t>599632111</t>
  </si>
  <si>
    <t>Vyplnění spár dlažby z lomového kamene MC se zatřením</t>
  </si>
  <si>
    <t>497370131</t>
  </si>
  <si>
    <t>Vyplnění spár dlažby (přídlažby) z lomového kamene v jakémkoliv sklonu plochy a jakékoliv tloušťky cementovou maltou se zatřením</t>
  </si>
  <si>
    <t>618631111</t>
  </si>
  <si>
    <t>Stěrka z těsnící malty dvouvrstvá vnitřních rovinných ploch konstrukcí ČOV nebo nádrží</t>
  </si>
  <si>
    <t>-1682269954</t>
  </si>
  <si>
    <t>Vnitřní úprava povrchu betonových konstrukcí čistíren odpadních vod, nádrží, vodojemů, kanálů stěrkou z těsnící cementové malty dvouvrstvou, ploch rovinných</t>
  </si>
  <si>
    <t>"Nové potrubí a vpusti - Horská vpusť"</t>
  </si>
  <si>
    <t>"Úprava povrchu zabetonovaného otvoru ve stěně HV sanační maltou - 0,5 m2/ks" 3*0,5</t>
  </si>
  <si>
    <t>822442111</t>
  </si>
  <si>
    <t>Montáž potrubí z trub TZH s integrovaným těsněním otevřený výkop sklon do 20 % DN 600</t>
  </si>
  <si>
    <t>-126842412</t>
  </si>
  <si>
    <t>Montáž potrubí z trub železobetonových hrdlových v otevřeném výkopu ve sklonu do 20 % s integrovaným těsněním DN 600</t>
  </si>
  <si>
    <t>"Železobetonové trouby DN600 se zabudovaným integrovaným těsněním" 13,2</t>
  </si>
  <si>
    <t>59222001</t>
  </si>
  <si>
    <t>trouba hrdlová přímá železobetonová s integrovaným těsněním  60 x 250 x 10 cm</t>
  </si>
  <si>
    <t>527096181</t>
  </si>
  <si>
    <t>13,2*1,015 'Přepočtené koeficientem množství</t>
  </si>
  <si>
    <t>831352121</t>
  </si>
  <si>
    <t>Montáž potrubí z trub kameninových hrdlových s integrovaným těsněním výkop sklon do 20 % DN 200</t>
  </si>
  <si>
    <t>628967465</t>
  </si>
  <si>
    <t>Montáž potrubí z trub kameninových hrdlových s integrovaným těsněním v otevřeném výkopu ve sklonu do 20 % DN 200</t>
  </si>
  <si>
    <t>"Nové potrubí a vpusti - Kanalizační potrubí a tvarovky hrdlové z kameniny se zvýšenou pevností"</t>
  </si>
  <si>
    <t>"DN200 - třída pevnosti 160" 5</t>
  </si>
  <si>
    <t>59710633</t>
  </si>
  <si>
    <t>trouba kameninová glazovaná DN 200mm L1,00m spojovací systém F</t>
  </si>
  <si>
    <t>-534510708</t>
  </si>
  <si>
    <t>5*1,015 'Přepočtené koeficientem množství</t>
  </si>
  <si>
    <t>831372121</t>
  </si>
  <si>
    <t>Montáž potrubí z trub kameninových hrdlových s integrovaným těsněním výkop sklon do 20 % DN 300</t>
  </si>
  <si>
    <t>416141021</t>
  </si>
  <si>
    <t>Montáž potrubí z trub kameninových hrdlových s integrovaným těsněním v otevřeném výkopu ve sklonu do 20 % DN 300</t>
  </si>
  <si>
    <t>"DN300 - třída pevnosti 240" 17</t>
  </si>
  <si>
    <t>59710707</t>
  </si>
  <si>
    <t>trouba kameninová glazovaná DN 300mm L2,50m spojovací systém C Třída 240</t>
  </si>
  <si>
    <t>1786998091</t>
  </si>
  <si>
    <t>17*1,015 'Přepočtené koeficientem množství</t>
  </si>
  <si>
    <t>837352221</t>
  </si>
  <si>
    <t>Montáž kameninových tvarovek jednoosých s integrovaným těsněním otevřený výkop DN 200</t>
  </si>
  <si>
    <t>340405309</t>
  </si>
  <si>
    <t>Montáž kameninových tvarovek na potrubí z trub kameninových v otevřeném výkopu s integrovaným těsněním jednoosých DN 200</t>
  </si>
  <si>
    <t>"koleno 15°" 1</t>
  </si>
  <si>
    <t>59710946</t>
  </si>
  <si>
    <t>koleno kameninové glazované DN 200 15° spojovací systém F tř. 160</t>
  </si>
  <si>
    <t>-1678442642</t>
  </si>
  <si>
    <t>1*1,015 'Přepočtené koeficientem množství</t>
  </si>
  <si>
    <t>837371221</t>
  </si>
  <si>
    <t>Montáž kameninových tvarovek odbočných s integrovaným těsněním otevřený výkop DN 300</t>
  </si>
  <si>
    <t>1978273128</t>
  </si>
  <si>
    <t>Montáž kameninových tvarovek na potrubí z trub kameninových v otevřeném výkopu s integrovaným těsněním odbočných DN 300</t>
  </si>
  <si>
    <t>"kanalizační odbočka DN300/200 45°" 1</t>
  </si>
  <si>
    <t>59711573</t>
  </si>
  <si>
    <t>odbočka kameninová glazovaná jednoduchá šikmá DN 300/200 polyuretanové/pryžové těsnění (spojovací systém C/F)L 500mm třída pevnosti 160/200</t>
  </si>
  <si>
    <t>2126584535</t>
  </si>
  <si>
    <t>871315241</t>
  </si>
  <si>
    <t>Kanalizační potrubí z tvrdého PVC vícevrstvé tuhost třídy SN12 DN 150</t>
  </si>
  <si>
    <t>-1018140944</t>
  </si>
  <si>
    <t>Kanalizační potrubí z tvrdého PVC v otevřeném výkopu ve sklonu do 20 %, hladkého plnostěnného vícevrstvého, tuhost třídy SN 12 DN 150</t>
  </si>
  <si>
    <t>"Nové potrubí a vpusti - Kanalizační potrubí a tvarovky z PVC plnostěnné konstrukce tř. tuhosti min. SN12 (přípojka od dvorní vpusti DV1)"</t>
  </si>
  <si>
    <t>"DN150" 8,0</t>
  </si>
  <si>
    <t>877315211</t>
  </si>
  <si>
    <t>Montáž tvarovek z tvrdého PVC-systém KG nebo z polypropylenu-systém KG 2000 jednoosé DN 160</t>
  </si>
  <si>
    <t>-851594770</t>
  </si>
  <si>
    <t>Montáž tvarovek na kanalizačním potrubí z trub z plastu z tvrdého PVC nebo z polypropylenu v otevřeném výkopu jednoosých DN 160</t>
  </si>
  <si>
    <t>"koleno 90°" 1</t>
  </si>
  <si>
    <t>28611363</t>
  </si>
  <si>
    <t>koleno kanalizační PVC DN150 87°</t>
  </si>
  <si>
    <t>-699677340</t>
  </si>
  <si>
    <t>877315211-1</t>
  </si>
  <si>
    <t>Montáž propojek z tvrdého PVC-systém KG nebo z polypropylenu-systém KG 2000 jednoosé DN 160</t>
  </si>
  <si>
    <t>-1550719160</t>
  </si>
  <si>
    <t>Montáž propojek na kanalizačním potrubí z trub z plastu z tvrdého PVC nebo z polypropylenu v otevřeném výkopu jednoosých DN 160</t>
  </si>
  <si>
    <t>"Propojovací trubka osazená ve stěně nátoku do Vtokového objektu" 1</t>
  </si>
  <si>
    <t>28611164</t>
  </si>
  <si>
    <t>trubka kanalizační PVC DN 160x1000 mm SN 8</t>
  </si>
  <si>
    <t>644268886</t>
  </si>
  <si>
    <t>"Propojovací trubka osazená ve stěně nátoku do Vtokového objektu - PVC DN 150, dl. 550mm" 0,55</t>
  </si>
  <si>
    <t>877315261-1</t>
  </si>
  <si>
    <t>Dodávka a montáž dvorní vpusti atypické vč. obetonování a mříže</t>
  </si>
  <si>
    <t>1196669418</t>
  </si>
  <si>
    <t>Poznámka k položce:_x000D_
Dvorní vpusť - atypická_x000D_
vč. obetonování svislého svodného potrubí a vytvoření nálevky + zabetonování otvorů v prostupech zdí:_x000D_
beton C30/37, XF3   		_x000D_
0,4x0,4x0,3-3,14x0,15*0,15/4x0,3+(0,3*0,3*0,3-3,14x0,152/4)x2=0,061 m3_x000D_
mřížka DN300 (variantně lze 300x300 mm)</t>
  </si>
  <si>
    <t>"Nové potrubí a vpusti - Dvorní vpusť"</t>
  </si>
  <si>
    <t>"DV1" 1</t>
  </si>
  <si>
    <t>892372111</t>
  </si>
  <si>
    <t>Zabezpečení konců potrubí DN do 300 při tlakových zkouškách vodou</t>
  </si>
  <si>
    <t>-2068397255</t>
  </si>
  <si>
    <t>Tlakové zkoušky vodou zabezpečení konců potrubí při tlakových zkouškách DN do 300</t>
  </si>
  <si>
    <t>892381111</t>
  </si>
  <si>
    <t>Tlaková zkouška vodou potrubí DN 250, DN 300 nebo 350</t>
  </si>
  <si>
    <t>-1217324061</t>
  </si>
  <si>
    <t>Tlakové zkoušky vodou na potrubí DN 250, 300 nebo 350</t>
  </si>
  <si>
    <t>"Tlaková zkouška na kanalizačním řadu DN300" 17</t>
  </si>
  <si>
    <t>892441111</t>
  </si>
  <si>
    <t>Tlaková zkouška vodou potrubí DN 600</t>
  </si>
  <si>
    <t>-1533544346</t>
  </si>
  <si>
    <t>Tlakové zkoušky vodou na potrubí DN 600</t>
  </si>
  <si>
    <t>"Tlaková zkouška a kamerový monitoring potrubí DN600" 13,2</t>
  </si>
  <si>
    <t>892442111</t>
  </si>
  <si>
    <t>Zabezpečení konců potrubí DN nad 300 do 600 při tlakových zkouškách vodou</t>
  </si>
  <si>
    <t>627414741</t>
  </si>
  <si>
    <t>Tlakové zkoušky vodou zabezpečení konců potrubí při tlakových zkouškách DN přes 300 do 600</t>
  </si>
  <si>
    <t>894411121</t>
  </si>
  <si>
    <t>Zřízení šachet kanalizačních z betonových dílců na potrubí DN nad 200 do 300 dno beton tř. C 25/30</t>
  </si>
  <si>
    <t>-752918272</t>
  </si>
  <si>
    <t>Zřízení šachet kanalizačních z betonových dílců výšky vstupu do 1,50 m s obložením dna betonem tř. C 25/30, na potrubí DN přes 200 do 300</t>
  </si>
  <si>
    <t>"Nové potrubí a vpusti - Betonová vstupní šachta DN1000"</t>
  </si>
  <si>
    <t>"Š2" 1</t>
  </si>
  <si>
    <t>592238500-1</t>
  </si>
  <si>
    <t>sestava dílců kompletní vstupní šachty</t>
  </si>
  <si>
    <t>677243730</t>
  </si>
  <si>
    <t>895931111-1</t>
  </si>
  <si>
    <t>Dodávka a osazení vpusti kanalizační horské ze železobetonu betonu dvojité velikosti 1800/900/1950mm včetně mříží</t>
  </si>
  <si>
    <t>-228775021</t>
  </si>
  <si>
    <t>"HV1" 1</t>
  </si>
  <si>
    <t>895941111</t>
  </si>
  <si>
    <t>Zřízení vpusti kanalizační uliční z betonových dílců typ UV-50 normální</t>
  </si>
  <si>
    <t>112279535</t>
  </si>
  <si>
    <t>"Nové potrubí a vpusti - Uliční vpusť"</t>
  </si>
  <si>
    <t>"UV1" 1</t>
  </si>
  <si>
    <t>592238500-2</t>
  </si>
  <si>
    <t>sestava dílců kompletní uliční vpusti</t>
  </si>
  <si>
    <t>545746419</t>
  </si>
  <si>
    <t>899501221</t>
  </si>
  <si>
    <t>Stupadla do šachet ocelová s PE povlakem pro přímé zabudování do hmoždinek</t>
  </si>
  <si>
    <t>2102807017</t>
  </si>
  <si>
    <t>Stupadla do šachet a drobných objektů ocelová s PE povlakem pro přímé zabudování do hmoždinek</t>
  </si>
  <si>
    <t>"Kanalizační žebříková ocelová stupadla Vtokového objektu s ochrannou PE folií" 6</t>
  </si>
  <si>
    <t>899623151</t>
  </si>
  <si>
    <t>Obetonování potrubí nebo zdiva stok betonem prostým tř. C 16/20 otevřený výkop</t>
  </si>
  <si>
    <t>227060226</t>
  </si>
  <si>
    <t>Obetonování potrubí nebo zdiva stok betonem prostým v otevřeném výkopu, beton tř. C 16/20</t>
  </si>
  <si>
    <t>"Zemní práce, podkladní konstrukce - Obetonování potrubí – beton C16/20"</t>
  </si>
  <si>
    <t>"DN300 - 0,385m3 / bm" 17,0*0,385</t>
  </si>
  <si>
    <t>"DN200 - 0,281m3 / bm" 5,0*0,281</t>
  </si>
  <si>
    <t>911121111</t>
  </si>
  <si>
    <t>Montáž zábradlí ocelového přichyceného vruty do betonového podkladu</t>
  </si>
  <si>
    <t>-1593501636</t>
  </si>
  <si>
    <t>"Konstrukční upořádání - vtokový objekt"</t>
  </si>
  <si>
    <t>"Ocelové zábradlí vtokového objektu výšky 1,1m, délky 11m" 11</t>
  </si>
  <si>
    <t>55391495-1</t>
  </si>
  <si>
    <t>Ocelové zábradlí výšky 1,1m kotvené do betonového podkladu s nátěrem</t>
  </si>
  <si>
    <t>-395975971</t>
  </si>
  <si>
    <t>Poznámka k položce:_x000D_
Ocelové zábradlí výšky 1,1m, délky 11m - ocelové trubky DN50/2,5mm (2,929 kg/m) _x000D_
- vodorovné 11x2ks  	22 m_x000D_
- svislé 1,5 x 8ks	12 m_x000D_
celkem:	34 m x 2,929 kg/m = 99,586 kg_x000D_
Nátěr trub - 3,14x0,05x(22+8,8) = 4,838 m2/nátěr_x000D_
1x základní + 2 x vrchní</t>
  </si>
  <si>
    <t>935111211</t>
  </si>
  <si>
    <t>Osazení příkopového žlabu do štěrkopísku tl 100 mm z betonových tvárnic š 800 mm</t>
  </si>
  <si>
    <t>-1976793426</t>
  </si>
  <si>
    <t>Osazení betonového příkopového žlabu s vyplněním a zatřením spár cementovou maltou s ložem tl. 100 mm z kameniva těženého nebo štěrkopísku z betonových příkopových tvárnic šířky přes 500 do 800 mm</t>
  </si>
  <si>
    <t>"Vystrojení příkopu betonovou příkopovou tvárnicí, šířky 0,6 m, uloženou do pískového lože tl. 0,1 m" 7</t>
  </si>
  <si>
    <t>59227029</t>
  </si>
  <si>
    <t>žlabovka příkopová betonová 500x680x60mm</t>
  </si>
  <si>
    <t>1057875717</t>
  </si>
  <si>
    <t>936311111</t>
  </si>
  <si>
    <t>Zabetonování potrubí ve vynechaných otvorech z betonu se zvýšenými nároky C 25/30 pl otvoru 0,25 m2</t>
  </si>
  <si>
    <t>-88941534</t>
  </si>
  <si>
    <t>Zabetonování potrubí uloženého ve vynechaných otvorech ve dně nebo ve stěnách nádrží, z betonu se zvýšenými nároky na prostředí o ploše otvoru do 0,25 m2</t>
  </si>
  <si>
    <t>"Nové potrubí a vpusti - horská vpusť"</t>
  </si>
  <si>
    <t>"Zabetonování otvoru ve stěně základního dílu HV po napojení potrubí, DN200, 3 ks – beton C30/37, XF3" 3*0,1</t>
  </si>
  <si>
    <t>936311112</t>
  </si>
  <si>
    <t>Zabetonování potrubí ve vynechaných otvorech z betonu se zvýšenými nároky C 25/30 pl otvoru 2,0 m2</t>
  </si>
  <si>
    <t>-166750600</t>
  </si>
  <si>
    <t>Zabetonování potrubí uloženého ve vynechaných otvorech ve dně nebo ve stěnách nádrží, z betonu se zvýšenými nároky na prostředí o ploše otvoru přes 0,25 do 2,00 m2</t>
  </si>
  <si>
    <t>"Zabetonování prostupu v opěrné zdi – beton C30/37, XF3" (1-0,48)*0,5</t>
  </si>
  <si>
    <t>998275101</t>
  </si>
  <si>
    <t>Přesun hmot pro trubní vedení z trub kameninových otevřený výkop</t>
  </si>
  <si>
    <t>-17293169</t>
  </si>
  <si>
    <t>Přesun hmot pro trubní vedení hloubené z trub kameninových pro kanalizace v otevřeném výkopu dopravní vzdálenost do 15 m</t>
  </si>
  <si>
    <t>767</t>
  </si>
  <si>
    <t>Konstrukce zámečnické</t>
  </si>
  <si>
    <t>767662110</t>
  </si>
  <si>
    <t>Montáž mříží pevných šroubovaných</t>
  </si>
  <si>
    <t>343958837</t>
  </si>
  <si>
    <t>Montáž mříží pevných, připevněných šroubováním</t>
  </si>
  <si>
    <t>"Mříž Vtokového objektu s rámem z kompozitu" 1,2*1,4</t>
  </si>
  <si>
    <t>56230625-1</t>
  </si>
  <si>
    <t>Mříž s rámem z kompozitu</t>
  </si>
  <si>
    <t>1493467959</t>
  </si>
  <si>
    <t>Poznámka k položce:_x000D_
rozteč česlic 50 mm, mříž uzamčena k rámu</t>
  </si>
  <si>
    <t>"Mříž Vtokového objektu s rámem z kompozitu" 1</t>
  </si>
  <si>
    <t>SO 24 - Komunikace a zpevněné plochy</t>
  </si>
  <si>
    <t>113154111</t>
  </si>
  <si>
    <t>Frézování živičného krytu tl 30 mm pruh š 0,5 m pl do 500 m2 bez překážek v trase</t>
  </si>
  <si>
    <t>-1762410342</t>
  </si>
  <si>
    <t>Frézování živičného podkladu nebo krytu s naložením na dopravní prostředek plochy do 500 m2 bez překážek v trase pruhu šířky do 0,5 m, tloušťky vrstvy do 30 mm</t>
  </si>
  <si>
    <t>"Napojení nové asf. vozovky na stávající Horoměřická (detail č.1, příloha č.7)"</t>
  </si>
  <si>
    <t>"frézování v tl. 60 mm (2x30mm) v šířce 0,25 m" 15,5*0,25*2</t>
  </si>
  <si>
    <t>"Napojení nové asf. vozovky na stávající Pod Habrovkou (detail č.1, příloha č.7)"</t>
  </si>
  <si>
    <t>"frézování v tl. 60 mm (2x30mm) v šířce 0,25 m" 25,1*0,25*2</t>
  </si>
  <si>
    <t>113154112</t>
  </si>
  <si>
    <t>Frézování živičného krytu tl 40 mm pruh š 0,5 m pl do 500 m2 bez překážek v trase</t>
  </si>
  <si>
    <t>-1182349093</t>
  </si>
  <si>
    <t>Frézování živičného podkladu nebo krytu s naložením na dopravní prostředek plochy do 500 m2 bez překážek v trase pruhu šířky do 0,5 m, tloušťky vrstvy 40 mm</t>
  </si>
  <si>
    <t>"frézování v tl. 40 mm v šířce 0,5 m" 15,5*0,5</t>
  </si>
  <si>
    <t>"frézování v tl. 40 mm v šířce 0,5 m" 25,1*0,5</t>
  </si>
  <si>
    <t>"Napojení nové asf. vozovky (po překopu) na stávající"</t>
  </si>
  <si>
    <t>"frézování v tl. 40 mm v šířce 0,25 m" 51,3*0,25</t>
  </si>
  <si>
    <t>122251103</t>
  </si>
  <si>
    <t>Odkopávky a prokopávky nezapažené v hornině třídy těžitelnosti I, skupiny 3 objem do 100 m3 strojně</t>
  </si>
  <si>
    <t>-1670779544</t>
  </si>
  <si>
    <t>Odkopávky a prokopávky nezapažené strojně v hornině třídy těžitelnosti I skupiny 3 přes 50 do 100 m3</t>
  </si>
  <si>
    <t>Poznámka k položce:_x000D_
použití pro zpětný násyp</t>
  </si>
  <si>
    <t>"Výkop v zemině třídy I" 57,1</t>
  </si>
  <si>
    <t>"Společný kabelový podchod 6x DN 160 dle přílohy č.4 - výkop" 4,5</t>
  </si>
  <si>
    <t>122251104</t>
  </si>
  <si>
    <t>Odkopávky a prokopávky nezapažené v hornině třídy těžitelnosti I, skupiny 3 objem do 500 m3 strojně</t>
  </si>
  <si>
    <t>-1582390931</t>
  </si>
  <si>
    <t>Odkopávky a prokopávky nezapažené strojně v hornině třídy těžitelnosti I skupiny 3 přes 100 do 500 m3</t>
  </si>
  <si>
    <t>"Výměna zeminy v aktivní zóně vozovky v tl. 300 mm" 462,7*0,3</t>
  </si>
  <si>
    <t>132212111</t>
  </si>
  <si>
    <t>Hloubení rýh š do 800 mm v soudržných horninách třídy těžitelnosti I, skupiny 3 ručně</t>
  </si>
  <si>
    <t>-430089973</t>
  </si>
  <si>
    <t>Hloubení rýh šířky do 800 mm ručně zapažených i nezapažených, s urovnáním dna do předepsaného profilu a spádu v hornině třídy těžitelnosti I skupiny 3 soudržných</t>
  </si>
  <si>
    <t>"Podélná drenáž – dle přílohy č.4"</t>
  </si>
  <si>
    <t>"výkop rýhy" 3,7</t>
  </si>
  <si>
    <t>132212211</t>
  </si>
  <si>
    <t>Hloubení rýh š do 2000 mm v soudržných horninách třídy těžitelnosti I, skupiny 3 ručně</t>
  </si>
  <si>
    <t>1521772904</t>
  </si>
  <si>
    <t>Hloubení rýh šířky přes 800 do 2 000 mm ručně zapažených i nezapažených, s urovnáním dna do předepsaného profilu a spádu v hornině třídy těžitelnosti I skupiny 3 soudržných</t>
  </si>
  <si>
    <t>"společný kabelový podchod 6x DN 160"</t>
  </si>
  <si>
    <t>"výkop" 5,5</t>
  </si>
  <si>
    <t>-1929713906</t>
  </si>
  <si>
    <t>"Výkop v zemině třídy I - odvoz na meziskládku" 57,1</t>
  </si>
  <si>
    <t>"Hutněný násyp - dovoz z meziskládky" 57,1</t>
  </si>
  <si>
    <t>-136145540</t>
  </si>
  <si>
    <t>"Podélná drenáž – dle přílohy č.4 - výkop rýhy" 3,7</t>
  </si>
  <si>
    <t>"Výkop v zemině třídy I (akce 833)" -3,4</t>
  </si>
  <si>
    <t>-119223138</t>
  </si>
  <si>
    <t>149,11*15 'Přepočtené koeficientem množství</t>
  </si>
  <si>
    <t>-108184440</t>
  </si>
  <si>
    <t>171151103</t>
  </si>
  <si>
    <t>Uložení sypaniny z hornin soudržných do násypů zhutněných</t>
  </si>
  <si>
    <t>-303686420</t>
  </si>
  <si>
    <t>Uložení sypanin do násypů s rozprostřením sypaniny ve vrstvách a s hrubým urovnáním zhutněných z hornin soudržných jakékoliv třídy těžitelnosti</t>
  </si>
  <si>
    <t>"Hutněný násyp" 85,4+3,2</t>
  </si>
  <si>
    <t>876243262</t>
  </si>
  <si>
    <t>"Hutněný násyp - nedostaek materiálu pro násyp" 85,4-57,1</t>
  </si>
  <si>
    <t>"Hutněný násyp (akce 833)- nedostaek materiálu pro násyp" 7,3-3,4-0,7</t>
  </si>
  <si>
    <t>31,5*1,8 'Přepočtené koeficientem množství</t>
  </si>
  <si>
    <t>171152111</t>
  </si>
  <si>
    <t>Uložení sypaniny z hornin nesoudržných a sypkých do násypů zhutněných v aktivní zóně silnic a dálnic</t>
  </si>
  <si>
    <t>394400231</t>
  </si>
  <si>
    <t>Uložení sypaniny do zhutněných násypů pro silnice, dálnice a letiště s rozprostřením sypaniny ve vrstvách, s hrubým urovnáním a uzavřením povrchu násypu z hornin nesoudržných sypkých v aktivní zóně</t>
  </si>
  <si>
    <t>1783729652</t>
  </si>
  <si>
    <t>138,81*1,8 'Přepočtené koeficientem množství</t>
  </si>
  <si>
    <t>503918936</t>
  </si>
  <si>
    <t>149,11*1,8 'Přepočtené koeficientem množství</t>
  </si>
  <si>
    <t>-1969135110</t>
  </si>
  <si>
    <t>"Hutněný zásyp, štěrkodrť ŠD 0/32" 1,2</t>
  </si>
  <si>
    <t>"společný kabelový podchod 6x DN160"</t>
  </si>
  <si>
    <t>"zhutněný zásyp"</t>
  </si>
  <si>
    <t>"Hutněný zásyp, štěrkodrť ŠD 0/32" 2,5</t>
  </si>
  <si>
    <t>58344171</t>
  </si>
  <si>
    <t>štěrkodrť frakce 0/32</t>
  </si>
  <si>
    <t>831887575</t>
  </si>
  <si>
    <t>3,7*2,1 'Přepočtené koeficientem množství</t>
  </si>
  <si>
    <t>181951101-1</t>
  </si>
  <si>
    <t>Úprava pláně v hornině tř. 1 až 4 bez zhutnění, Edef,2 = 45 MPa</t>
  </si>
  <si>
    <t>1643986717</t>
  </si>
  <si>
    <t>Úprava pláně vyrovnáním výškových rozdílů v hornině tř. 1 až 4 bez zhutnění, Edef,2 = 45 MPa</t>
  </si>
  <si>
    <t>"Úprava zemní pláně zhutněná, Edef,2 = 45 MPa" 761,5</t>
  </si>
  <si>
    <t>"Úprava zemní pláně zhutněná, Edef,2 = 45 MPa" 50,5</t>
  </si>
  <si>
    <t>181951101-2</t>
  </si>
  <si>
    <t>Úprava pláně v hornině tř. 1 až 4 bez zhutnění, Edef,2 = 30 MPa</t>
  </si>
  <si>
    <t>1457171586</t>
  </si>
  <si>
    <t>"Úprava zemní pláně zhutněná, Edef,2 = 30 MPa" 157,8</t>
  </si>
  <si>
    <t>"Úprava zemní pláně zhutněná, Edef,2 = 30 MPa" 2,7</t>
  </si>
  <si>
    <t>182201101</t>
  </si>
  <si>
    <t>Svahování násypů</t>
  </si>
  <si>
    <t>-340744926</t>
  </si>
  <si>
    <t>Svahování trvalých svahů do projektovaných profilů s potřebným přemístěním výkopku při svahování násypů v jakékoliv hornině</t>
  </si>
  <si>
    <t>"Svahování" 1,2*195,6+1,1*29,7</t>
  </si>
  <si>
    <t>183106633</t>
  </si>
  <si>
    <t>Ochrana stromu protikořenovou clonou na svahu přes 1:2 do 1:1 hloubky do 1000 mm</t>
  </si>
  <si>
    <t>1709818765</t>
  </si>
  <si>
    <t>Instalace protikořenových bariér do předem vyhloubené rýhy, včetně zásypu a hutnění na svahu přes 1:2 do 1:1, hloubky přes 700 do 1000 mm</t>
  </si>
  <si>
    <t>"Dodávka a montáž protikořenové textilie dle detailu č.7 (příloha č.7) - dl. 30 m, role š. 2 m" 30</t>
  </si>
  <si>
    <t>69311085</t>
  </si>
  <si>
    <t>geotextilie netkaná separační, ochranná, filtrační, drenážní PP 800g/m2</t>
  </si>
  <si>
    <t>1777832157</t>
  </si>
  <si>
    <t>"Dodávka a montáž protikořenové textilie dle detailu č.7 (příloha č.7) - dl. 30 m, role š. 2 m" 30*2</t>
  </si>
  <si>
    <t>60*1,2 'Přepočtené koeficientem množství</t>
  </si>
  <si>
    <t>1050576068</t>
  </si>
  <si>
    <t>"drenážní trubka PVC částečně perforovaná - perforace 220° DN ; vč. Zásypu drtí frakce 8-16 mm v mn. 2,5m3" 23,6</t>
  </si>
  <si>
    <t>213141111</t>
  </si>
  <si>
    <t>Zřízení vrstvy z geotextilie v rovině nebo ve sklonu do 1:5 š do 3 m</t>
  </si>
  <si>
    <t>-675280733</t>
  </si>
  <si>
    <t>Zřízení vrstvy z geotextilie filtrační, separační, odvodňovací, ochranné, výztužné nebo protierozní v rovině nebo ve sklonu do 1:5, šířky do 3 m</t>
  </si>
  <si>
    <t>"filtrační separační geotextilie tkaná, odolnost proti protržení (CBR) = min. 2 kN, propustnost vody kolmo k rovině výrobku = min. 10 l/m2*s" 30,6</t>
  </si>
  <si>
    <t>693110050-1</t>
  </si>
  <si>
    <t>filtrační separační geotextilie tkaná, odolnost proti protržení (CBR) = min.2 kN, propustnost vody kolmo k rovině výrobku = min. 10 l/m2s</t>
  </si>
  <si>
    <t>1132771446</t>
  </si>
  <si>
    <t>30,6*1,2 'Přepočtené koeficientem množství</t>
  </si>
  <si>
    <t>273322611</t>
  </si>
  <si>
    <t>Základové desky ze ŽB se zvýšenými nároky na prostředí tř. C 30/37</t>
  </si>
  <si>
    <t>1094202498</t>
  </si>
  <si>
    <t>Základy z betonu železového (bez výztuže) desky z betonu se zvýšenými nároky na prostředí tř. C 30/37</t>
  </si>
  <si>
    <t>"Opěrná zídka dle detailu č.5 (příloha č.7)" 2,7*0,3*1,15</t>
  </si>
  <si>
    <t>273351121</t>
  </si>
  <si>
    <t>Zřízení bednění základových desek</t>
  </si>
  <si>
    <t>-2134897658</t>
  </si>
  <si>
    <t>Bednění základů desek zřízení</t>
  </si>
  <si>
    <t>"Opěrná zídka dle detailu č.5 (příloha č.7)" (2,7+1,15)*0,3*2</t>
  </si>
  <si>
    <t>273351122</t>
  </si>
  <si>
    <t>Odstranění bednění základových desek</t>
  </si>
  <si>
    <t>-889977446</t>
  </si>
  <si>
    <t>Bednění základů desek odstranění</t>
  </si>
  <si>
    <t>273361821</t>
  </si>
  <si>
    <t>Výztuž základových desek betonářskou ocelí 10 505 (R)</t>
  </si>
  <si>
    <t>711397114</t>
  </si>
  <si>
    <t>Výztuž základů desek z betonářské oceli 10 505 (R) nebo BSt 500</t>
  </si>
  <si>
    <t>"Opěrná zídka dle detailu č.5 (příloha č.7)" 0,932*0,09</t>
  </si>
  <si>
    <t>279311951</t>
  </si>
  <si>
    <t>Základová zeď z betonu prostého tř. C 20/25</t>
  </si>
  <si>
    <t>815659947</t>
  </si>
  <si>
    <t>Základové zdi z betonu prostého bez zvláštních nároků na vliv prostředí tř. C 20/25</t>
  </si>
  <si>
    <t>Poznámka k položce:_x000D_
zahrnuje provedení podbetonování a obetonování chrániček</t>
  </si>
  <si>
    <t>"Společný kabelový podchod 6x DN 160 dle přílohy č.4 - beton C20/25 n XF3" 3,3</t>
  </si>
  <si>
    <t>311101213-1</t>
  </si>
  <si>
    <t>Vytvoření prostupů do 0,10 m2 ve zdech nosných osazením vložek z trub, dílců, tvarovek</t>
  </si>
  <si>
    <t>900192643</t>
  </si>
  <si>
    <t>Vytvoření prostupů nebo suchých kanálků v betonových zdech nosných z monolitického betonu a železobetonu vodorovných, šikmých, obloukových, zalomených, svislých vložkami z trub, prefabrikovaných dílců, dutinových tvarovek, apod., s jejich dodáním trvale osazenými na sraz, včetně polohového zajištění v bednění při betonáži, vnější průřezové plochy přes 0,05 do 0,10 m2</t>
  </si>
  <si>
    <t>"Podezdívka oplocení dle detailu č.5 (příloha č.7)" 1</t>
  </si>
  <si>
    <t>"Opěrná zídka dle detailu č.5 (příloha č.7)" 1</t>
  </si>
  <si>
    <t>311322611</t>
  </si>
  <si>
    <t>Nosná zeď ze ŽB odolného proti agresivnímu prostředí tř. C 30/37 bez výztuže</t>
  </si>
  <si>
    <t>679450726</t>
  </si>
  <si>
    <t>Nadzákladové zdi z betonu železového (bez výztuže) nosné odolného proti agresivnímu prostředí tř. C 30/37</t>
  </si>
  <si>
    <t>"Podezdívka oplocení dle detailu č.5 (příloha č.7)" 2,4*1,0*0,3</t>
  </si>
  <si>
    <t>"Opěrná zídka dle detailu č.5 (příloha č.7)" 2,7*1,6*0,3</t>
  </si>
  <si>
    <t>311351121</t>
  </si>
  <si>
    <t>Zřízení oboustranného bednění nosných nadzákladových zdí</t>
  </si>
  <si>
    <t>-233532120</t>
  </si>
  <si>
    <t>Bednění nadzákladových zdí nosných rovné oboustranné za každou stranu zřízení</t>
  </si>
  <si>
    <t>"Podezdívka oplocení dle detailu č.5 (příloha č.7)" (2,4+0,3)*1,0*2</t>
  </si>
  <si>
    <t>"Opěrná zídka dle detailu č.5 (příloha č.7)" (2,7+0,3)*1,6*2</t>
  </si>
  <si>
    <t>311351122</t>
  </si>
  <si>
    <t>Odstranění oboustranného bednění nosných nadzákladových zdí</t>
  </si>
  <si>
    <t>2061833533</t>
  </si>
  <si>
    <t>Bednění nadzákladových zdí nosných rovné oboustranné za každou stranu odstranění</t>
  </si>
  <si>
    <t>311361821</t>
  </si>
  <si>
    <t>Výztuž nosných zdí betonářskou ocelí 10 505</t>
  </si>
  <si>
    <t>-1589501303</t>
  </si>
  <si>
    <t>Výztuž nadzákladových zdí nosných svislých nebo odkloněných od svislice, rovných nebo oblých z betonářské oceli 10 505 (R) nebo BSt 500</t>
  </si>
  <si>
    <t>"Podezdívka oplocení dle detailu č.5 (příloha č.7)" 0,72*0,09</t>
  </si>
  <si>
    <t>"Opěrná zídka dle detailu č.5 (příloha č.7)" 1,296*0,09</t>
  </si>
  <si>
    <t>339921132</t>
  </si>
  <si>
    <t>Osazování betonových palisád do betonového základu v řadě výšky prvku přes 0,5 do 1 m</t>
  </si>
  <si>
    <t>-1976708127</t>
  </si>
  <si>
    <t>Osazování palisád betonových v řadě se zabetonováním výšky palisády přes 500 do 1000 mm</t>
  </si>
  <si>
    <t>"Palisádová zídka 0,11x0,11x0,60 m" 3,63</t>
  </si>
  <si>
    <t>59228408</t>
  </si>
  <si>
    <t>palisáda betonová tyčová hranatá přírodní 110x110x600mm</t>
  </si>
  <si>
    <t>-1847339096</t>
  </si>
  <si>
    <t>"Palisádová zídka 0,11x0,11x0,60 m" 3,63/0,11</t>
  </si>
  <si>
    <t>339921134</t>
  </si>
  <si>
    <t>Osazování betonových palisád do betonového základu v řadě výšky prvku přes 1,5 m</t>
  </si>
  <si>
    <t>1854985687</t>
  </si>
  <si>
    <t>Osazování palisád betonových v řadě se zabetonováním výšky palisády přes 1500 mm</t>
  </si>
  <si>
    <t>"Palisádová zídka DN 200 mm a délky 2,0 m" 7,6</t>
  </si>
  <si>
    <t>59228417</t>
  </si>
  <si>
    <t>palisáda tyčová půlkulatá armovaná 175x200x2000mm</t>
  </si>
  <si>
    <t>-2095320021</t>
  </si>
  <si>
    <t>"Palisádová zídka DN 200 mm a délky 2,0 m" 7,6/0,175</t>
  </si>
  <si>
    <t>348171110-1</t>
  </si>
  <si>
    <t>Dodávka a montáž rámového oplocení výšky do 1 m vč. sloupků</t>
  </si>
  <si>
    <t>1765326861</t>
  </si>
  <si>
    <t>"Rámové oplocení dle detailu č.4 (příloha č.7)" 3,3</t>
  </si>
  <si>
    <t>388995214-1</t>
  </si>
  <si>
    <t>Chránička kabelů z trub DN 160</t>
  </si>
  <si>
    <t>2068934104</t>
  </si>
  <si>
    <t>Chránička kabelů přes DN 140 do DN 160</t>
  </si>
  <si>
    <t>"Společný kabelový podchod 6x DN 160 dle přílohy č.4 - trubky DN 160 celkem" 6*8,5</t>
  </si>
  <si>
    <t>40,2</t>
  </si>
  <si>
    <t>451315113</t>
  </si>
  <si>
    <t>Podkladní nebo výplňová vrstva z betonu C 8/10 tl do 100 mm</t>
  </si>
  <si>
    <t>1565776498</t>
  </si>
  <si>
    <t>Podkladní a výplňové vrstvy z betonu prostého tloušťky do 100 mm, z betonu C 8/10</t>
  </si>
  <si>
    <t>"Opěrná zídka - podkladní beton C8/10 (tl. 100mm)" 2,7*1,15</t>
  </si>
  <si>
    <t>"Opěrná zídka - dobetonování betonem C8/10 (tl. 50-80mm)" 2,7*0,35</t>
  </si>
  <si>
    <t>1750896106</t>
  </si>
  <si>
    <t>"Palisádová zídka - utěsnění jílem za základem" 1,0</t>
  </si>
  <si>
    <t>1308117894</t>
  </si>
  <si>
    <t>1*1,8 'Přepočtené koeficientem množství</t>
  </si>
  <si>
    <t>564851111</t>
  </si>
  <si>
    <t>Podklad ze štěrkodrtě ŠD tl 150 mm</t>
  </si>
  <si>
    <t>1502561089</t>
  </si>
  <si>
    <t>Podklad ze štěrkodrti ŠD s rozprostřením a zhutněním, po zhutnění tl. 150 mm</t>
  </si>
  <si>
    <t>"D – KONSTRUKCE CHODNÍKU"</t>
  </si>
  <si>
    <t>"150 mm ŠTĚRKODRŤ ŠDB 0/32 mm" 87,0+2,1</t>
  </si>
  <si>
    <t>"E - KONSTRUKCE ÚPRAV PRO NEVIDOMÉ"</t>
  </si>
  <si>
    <t>"150 mm ŠTĚRKODRŤ ŠDB 0/32 mm" 1,2</t>
  </si>
  <si>
    <t>564861111</t>
  </si>
  <si>
    <t>Podklad ze štěrkodrtě ŠD tl 200 mm</t>
  </si>
  <si>
    <t>701990264</t>
  </si>
  <si>
    <t>Podklad ze štěrkodrti ŠD s rozprostřením a zhutněním, po zhutnění tl. 200 mm</t>
  </si>
  <si>
    <t>"B - KONSTRUKCE VOZOVKY – POD HABROVKOU"</t>
  </si>
  <si>
    <t>"200 mm ŠTĚRKODRŤ ŠDA 0/63" 79,9</t>
  </si>
  <si>
    <t>1721937600</t>
  </si>
  <si>
    <t>"C – KONSTRUKCE VOZOVKY – VJEZD"</t>
  </si>
  <si>
    <t>"200 mm ŠTĚRKODRŤ ŠDA 0/32 mm" 35,0</t>
  </si>
  <si>
    <t>"200 mm ŠTĚRKODRŤ ŠDA 0/63" 17,6</t>
  </si>
  <si>
    <t>564861113</t>
  </si>
  <si>
    <t>Podklad ze štěrkodrtě ŠD tl 220 mm</t>
  </si>
  <si>
    <t>983965538</t>
  </si>
  <si>
    <t>Podklad ze štěrkodrti ŠD s rozprostřením a zhutněním, po zhutnění tl. 220 mm</t>
  </si>
  <si>
    <t>"A - KONSTRUKCE VOZOVKY – HOROMĚŘICKÁ"</t>
  </si>
  <si>
    <t>"220 mm ŠTĚRKODRŤ ŠDA 0/32" 626,6</t>
  </si>
  <si>
    <t>564871116</t>
  </si>
  <si>
    <t>Podklad ze štěrkodrtě ŠD tl. 300 mm</t>
  </si>
  <si>
    <t>972331841</t>
  </si>
  <si>
    <t>Podklad ze štěrkodrti ŠD s rozprostřením a zhutněním, po zhutnění tl. 300 mm</t>
  </si>
  <si>
    <t>"G-oprava vozovky po překopu"</t>
  </si>
  <si>
    <t>"štěrkodrť 300 mm" 32,9</t>
  </si>
  <si>
    <t>565145111</t>
  </si>
  <si>
    <t>Asfaltový beton vrstva podkladní ACP 16 (obalované kamenivo OKS) tl 60 mm š do 3 m</t>
  </si>
  <si>
    <t>-512103834</t>
  </si>
  <si>
    <t>Asfaltový beton vrstva podkladní ACP 16 (obalované kamenivo střednězrnné - OKS) s rozprostřením a zhutněním v pruhu šířky do 3 m, po zhutnění tl. 60 mm</t>
  </si>
  <si>
    <t>"60 mm ASFALTOVÝ BETON ACP16+ 70/100" 79,9+17,6</t>
  </si>
  <si>
    <t>"F – KONSTRUKCE OPRAVY POVRCHU VOZOVKY"</t>
  </si>
  <si>
    <t>"60 mm ASFALTOVÝ BETON ACP16+ 70/100" 106,9</t>
  </si>
  <si>
    <t>"60 mm ASFALTOVÝ BETON ACP16+ 70/100" 25,1*0,25</t>
  </si>
  <si>
    <t>565155111</t>
  </si>
  <si>
    <t>Asfaltový beton vrstva podkladní ACP 16 (obalované kamenivo OKS) tl 70 mm š do 3 m</t>
  </si>
  <si>
    <t>2010440791</t>
  </si>
  <si>
    <t>Asfaltový beton vrstva podkladní ACP 16 (obalované kamenivo střednězrnné - OKS) s rozprostřením a zhutněním v pruhu šířky do 3 m, po zhutnění tl. 70 mm</t>
  </si>
  <si>
    <t>"70 mm ASFALTOVÝ BETON ACP 16+  50/70" 566,3</t>
  </si>
  <si>
    <t>566901171</t>
  </si>
  <si>
    <t>Vyspravení podkladu po překopech ing sítí plochy do 15 m2 směsí stmelenou cementem SC 20/25 tl 100mm</t>
  </si>
  <si>
    <t>-1204849037</t>
  </si>
  <si>
    <t>Vyspravení podkladu po překopech inženýrských sítí plochy do 15 m2 s rozprostřením a zhutněním směsí zpevněnou cementem SC C 20/25 (PB I) tl. 100 mm</t>
  </si>
  <si>
    <t>"Úprava po překopu vozovky (vodovodní přípojka Trčka) beton C20/25 tl.250 mm (2,5*100mm)" 2,5*7,2</t>
  </si>
  <si>
    <t>"Úprava po překopu betonové plochy (u TS) beton C20/25 tl.250 mm (2,5*100mm)" 2,5*0,5</t>
  </si>
  <si>
    <t>567122111</t>
  </si>
  <si>
    <t>Podklad ze směsi stmelené cementem SC C 8/10 (KSC I) tl 120 mm</t>
  </si>
  <si>
    <t>-1448623814</t>
  </si>
  <si>
    <t>Podklad ze směsi stmelené cementem SC bez dilatačních spár, s rozprostřením a zhutněním SC C 8/10 (KSC I), po zhutnění tl. 120 mm</t>
  </si>
  <si>
    <t>"120 mm SMĚS STMELENÁ CEMENTEM SC 0/32, C8/10" 79,9+17,6</t>
  </si>
  <si>
    <t>567122112</t>
  </si>
  <si>
    <t>Podklad ze směsi stmelené cementem SC C 8/10 (KSC I) tl 130 mm</t>
  </si>
  <si>
    <t>-1937687010</t>
  </si>
  <si>
    <t>Podklad ze směsi stmelené cementem SC bez dilatačních spár, s rozprostřením a zhutněním SC C 8/10 (KSC I), po zhutnění tl. 130 mm</t>
  </si>
  <si>
    <t>"130 mm SMĚS STMELENÁ CEMENTEM SC 0/32; C 8/10" 566,3</t>
  </si>
  <si>
    <t>567134111</t>
  </si>
  <si>
    <t>Podklad ze směsi stmelené cementem SC C 20/25 (PB I) tl 200 mm</t>
  </si>
  <si>
    <t>826550130</t>
  </si>
  <si>
    <t>Podklad ze směsi stmelené cementem SC bez dilatačních spár, s rozprostřením a zhutněním SC C 20/25 (PB I), po zhutnění tl. 200 mm</t>
  </si>
  <si>
    <t>"směs stmelená cementem tl. 200 mm" 32,9</t>
  </si>
  <si>
    <t>-556157983</t>
  </si>
  <si>
    <t>"Nezpevněná krajnice tl. 300 mm (2x150 mm)" 69,6*2</t>
  </si>
  <si>
    <t>"Nezpevněná krajnice tl. 300 mm (2x150 mm)" 19,7*2</t>
  </si>
  <si>
    <t>573191111</t>
  </si>
  <si>
    <t>Postřik infiltrační kationaktivní emulzí v množství 1 kg/m2</t>
  </si>
  <si>
    <t>523421873</t>
  </si>
  <si>
    <t>Postřik infiltrační kationaktivní emulzí v množství 1,00 kg/m2</t>
  </si>
  <si>
    <t>"1,0 kg/m2 postřik infiltrační PI-C" 566,3</t>
  </si>
  <si>
    <t>"1,0 kg/m2 postřik infiltrační PI-C" 79,9</t>
  </si>
  <si>
    <t>"1,0 kg/m2 postřik infiltrační PI-C" 106,9</t>
  </si>
  <si>
    <t>"1,0 kg/m2 postřik infiltrační PI-C" 17,6</t>
  </si>
  <si>
    <t>"1,0 kg/m2 postřik infiltrační PI-C" 32,9</t>
  </si>
  <si>
    <t>573211100-1</t>
  </si>
  <si>
    <t xml:space="preserve">Nalití hrany asfaltovou zálivkou </t>
  </si>
  <si>
    <t>1922177422</t>
  </si>
  <si>
    <t>Nalití hrany asfaltovou zálivkou</t>
  </si>
  <si>
    <t>"napojení nové asf. vozovky (po překopu) na stávající"</t>
  </si>
  <si>
    <t>"nalití hrany asfaltovou zálivkou na tl. 40 mm" 51,3</t>
  </si>
  <si>
    <t>573211106-1</t>
  </si>
  <si>
    <t>Postřik živičný spojovací modifikovaný v množství 0,20 kg/m2</t>
  </si>
  <si>
    <t>-265102112</t>
  </si>
  <si>
    <t>Postřik spojovací PS bez posypu kamenivem modifikovaný, v množství 0,20 kg/m2</t>
  </si>
  <si>
    <t>"0,2 kg/m2 postřik spojovací modif. PS-C" 2*566,3</t>
  </si>
  <si>
    <t>"0,2 kg/m2 postřik spojovací modif. PS-C v šířece 0,5m" 15,5*0,5</t>
  </si>
  <si>
    <t>"postřik spojovací asfaltový modifikovaný PS-C 0,2 kg/m2" 32,9</t>
  </si>
  <si>
    <t>"spojovací postřik modifikovaný 0,2 kg/m2 v šířce 0,25 m" 51,3*0,25</t>
  </si>
  <si>
    <t>573211112-1</t>
  </si>
  <si>
    <t>Postřik živičný spojovací modifikovaný v množství 1,0 kg/m2</t>
  </si>
  <si>
    <t>487560624</t>
  </si>
  <si>
    <t>Postřik spojovací PS bez posypu kamenivem modifikovaný, v množství 1,0 kg/m2</t>
  </si>
  <si>
    <t>"1,0 kg/m2 postřik spojovací modif. PS-C v šířce 0,25m" 15,5*0,25</t>
  </si>
  <si>
    <t>573231106</t>
  </si>
  <si>
    <t>Postřik živičný spojovací ze silniční emulze v množství do 0,30 kg/m2</t>
  </si>
  <si>
    <t>-198035898</t>
  </si>
  <si>
    <t>Postřik spojovací PS bez posypu kamenivem ze silniční emulze, v množství do 0,30 kg/m2</t>
  </si>
  <si>
    <t>"0,2 kg/m2 postřik spojovací PS-C" 79,9</t>
  </si>
  <si>
    <t>"0,2 kg/m2 postřik spojovací PS-C" 106,9</t>
  </si>
  <si>
    <t>"0,2 kg/m2 postřik spojovací PS-C v šířce 0,5m" 25,1*0,5</t>
  </si>
  <si>
    <t>"0,2 kg/m2 postřik spojovací PS-C" 17,6</t>
  </si>
  <si>
    <t>573231112-1</t>
  </si>
  <si>
    <t>Postřik živičný spojovací ze silniční emulze v množství 1,0 kg/m2</t>
  </si>
  <si>
    <t>731390403</t>
  </si>
  <si>
    <t>Postřik spojovací PS bez posypu kamenivem ze silniční emulze, v množství 1,0 kg/m2</t>
  </si>
  <si>
    <t>"1,0 kg/m2 postřik spojovací PS-C v šířce 0,25m" 25,1*0,25</t>
  </si>
  <si>
    <t>577134131</t>
  </si>
  <si>
    <t>Asfaltový beton vrstva obrusná ACO 11 (ABS) tř. I tl 40 mm š do 3 m z modifikovaného asfaltu</t>
  </si>
  <si>
    <t>1567012558</t>
  </si>
  <si>
    <t>Asfaltový beton vrstva obrusná ACO 11 (ABS) s rozprostřením a se zhutněním z modifikovaného asfaltu v pruhu šířky do 3 m, po zhutnění tl. 40 mm</t>
  </si>
  <si>
    <t>"40 mm ASFALTOVÝ BETON ACO 11S PMB 45/80-60" 566,3</t>
  </si>
  <si>
    <t>"40 mm ASFALTOVÝ BETON ACO 11S PMB 45/80-60 v šířce 0,5m" 15,5*0,5</t>
  </si>
  <si>
    <t>"asfaltový beton ACO 11+ PMB 45/80-60" 32,9</t>
  </si>
  <si>
    <t>"40 mm ASFALTOVÝ BETON ACO 11 50/70" 17,6</t>
  </si>
  <si>
    <t>577134211</t>
  </si>
  <si>
    <t>Asfaltový beton vrstva obrusná ACO 11 (ABS) tř. II tl 40 mm š do 3 m z nemodifikovaného asfaltu</t>
  </si>
  <si>
    <t>-803027045</t>
  </si>
  <si>
    <t>Asfaltový beton vrstva obrusná ACO 11 (ABS) s rozprostřením a se zhutněním z nemodifikovaného asfaltu v pruhu šířky do 3 m tř. II, po zhutnění tl. 40 mm</t>
  </si>
  <si>
    <t>"40 mm ASFALTOVÝ BETON ACO 11 50/70" 79,9</t>
  </si>
  <si>
    <t>"40 mm ASFALTOVÝ BETON ACO 11 50/70" 106,9</t>
  </si>
  <si>
    <t>"40 mm ASFALTOVÝ BETON ACO 11 50/70 v šířce 0,5m" 25,1*0,5</t>
  </si>
  <si>
    <t>577155132</t>
  </si>
  <si>
    <t>Asfaltový beton vrstva ložní ACL 16 (ABH) tl 60 mm š do 3 m z modifikovaného asfaltu</t>
  </si>
  <si>
    <t>-272269044</t>
  </si>
  <si>
    <t>Asfaltový beton vrstva ložní ACL 16 (ABH) s rozprostřením a zhutněním z modifikovaného asfaltu v pruhu šířky do 3 m, po zhutnění tl. 60 mm</t>
  </si>
  <si>
    <t>"60 mm ASFALTOVÝ BETON ACL 16 S PMB 25/55-60" 566,3</t>
  </si>
  <si>
    <t>"60 mm ASFALTOVÝ BETON ACL 16 S PMB 25/55-60 v šířce 0,25m" 15,5*0,25</t>
  </si>
  <si>
    <t>577156121</t>
  </si>
  <si>
    <t>Asfaltový beton vrstva ložní ACL 22 (ABVH) tl 60 mm š přes 3 m z nemodifikovaného asfaltu</t>
  </si>
  <si>
    <t>-1605543665</t>
  </si>
  <si>
    <t>Asfaltový beton vrstva ložní ACL 22+ (ABVH) s rozprostřením a zhutněním z nemodifikovaného asfaltu v pruhu šířky přes 3 m, po zhutnění tl. 60 mm</t>
  </si>
  <si>
    <t>"asfaltový beton ACL 22 tl. 60 mm" 32,9</t>
  </si>
  <si>
    <t>578143113</t>
  </si>
  <si>
    <t>Litý asfalt MA 11 (LAS) tl 40 mm š do 3 m z nemodifikovaného asfaltu</t>
  </si>
  <si>
    <t>-1195738787</t>
  </si>
  <si>
    <t>Litý asfalt MA 11 (LAS) s rozprostřením z nemodifikovaného asfaltu v pruhu šířky do 3 m tl. 40 mm</t>
  </si>
  <si>
    <t>"Oprava vozovky u obrubníku (detail č.9, příloha č.7) (akce 833)"</t>
  </si>
  <si>
    <t>"40 mm LITÝ ASFALT  MA 11 II" 10,1*0,1</t>
  </si>
  <si>
    <t>"40 mm LITÝ ASFALT  MA 11 II" -0,4</t>
  </si>
  <si>
    <t>596211110</t>
  </si>
  <si>
    <t>Kladení zámkové dlažby komunikací pro pěší tl 60 mm skupiny A pl do 50 m2</t>
  </si>
  <si>
    <t>269509203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</si>
  <si>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60 mm skupiny A, pro plochy do 50 m2</t>
  </si>
  <si>
    <t>"60 mm DLAŽBA BETONOVÁ PRO NEVIDOMÉ 200x100 mm, ČERVENÁ ; 30 mm KLADECÍ VRSTVA - DRŤ 4-8 mm" 1,2</t>
  </si>
  <si>
    <t>59245006</t>
  </si>
  <si>
    <t>dlažba skladebná betonová pro nevidomé 200x100x60mm barevná</t>
  </si>
  <si>
    <t>-455459284</t>
  </si>
  <si>
    <t>"60 mm DLAŽBA BETONOVÁ PRO NEVIDOMÉ 200x100 mm, ČERVENÁ ; 30 mm KLADECÍ VRSTVA - DRŤ 4-8 mm" 1,2*1,03</t>
  </si>
  <si>
    <t>596211111</t>
  </si>
  <si>
    <t>Kladení zámkové dlažby komunikací pro pěší tl 60 mm skupiny A pl do 100 m2</t>
  </si>
  <si>
    <t>2039760599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</si>
  <si>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60 mm skupiny A, pro plochy přes 50 do 100 m2</t>
  </si>
  <si>
    <t>"60 mm DLAŽBA BETONOVÁ 200x100 mm, ŠEDÁ ; 30 mm KLADECÍ VRSTVA - DRŤ 4-8 mm" 87,0</t>
  </si>
  <si>
    <t>"60 mm DLAŽBA BETONOVÁ 200x100 mm, ŠEDÁ ; 30 mm KLADECÍ VRSTVA - DRŤ 4-8 mm" 2,1</t>
  </si>
  <si>
    <t>59245018</t>
  </si>
  <si>
    <t>dlažba skladebná betonová 200x100x60mm přírodní</t>
  </si>
  <si>
    <t>-1625443161</t>
  </si>
  <si>
    <t>"60 mm DLAŽBA BETONOVÁ 200x100 mm, ŠEDÁ ; 30 mm KLADECÍ VRSTVA - DRŤ 4-8 mm" 87,0*1,03</t>
  </si>
  <si>
    <t>"60 mm DLAŽBA BETONOVÁ 200x100 mm, ŠEDÁ ; 30 mm KLADECÍ VRSTVA - DRŤ 4-8 mm" 2,1*1,03</t>
  </si>
  <si>
    <t>596212210</t>
  </si>
  <si>
    <t>Kladení zámkové dlažby pozemních komunikací tl 80 mm skupiny A pl do 50 m2</t>
  </si>
  <si>
    <t>586344388</t>
  </si>
  <si>
    <t>Kladení dlažby z betonových zámkových dlaždic pozemních komunikací s ložem z kameniva těženého nebo drceného tl. do 50 mm, s vyplněním spár, s dvojitým hutněním vibrováním a se smetením přebytečného materiálu na krajnici tl. 80 mm skupiny A, pro plochy do 50 m2</t>
  </si>
  <si>
    <t>"80 mm DLAŽBA BETONOVÁ 200x100 mm, ANTRACIT ; 40 mm KLADECÍ VRSTVA - DRŤ 4/8 mm" 35,0</t>
  </si>
  <si>
    <t>59245005</t>
  </si>
  <si>
    <t>dlažba skladebná betonová 200x100x80mm barevná</t>
  </si>
  <si>
    <t>512080349</t>
  </si>
  <si>
    <t>"80 mm DLAŽBA BETONOVÁ 200x100 mm, ANTRACIT ; 40 mm KLADECÍ VRSTVA - DRŤ 4/8 mm" 35,0*1,03</t>
  </si>
  <si>
    <t>599141111-1</t>
  </si>
  <si>
    <t>Vyplnění spár mezi silničními dílci živičnou zálivkou na tl. do 100 mm</t>
  </si>
  <si>
    <t>1053550325</t>
  </si>
  <si>
    <t>"nalití hrany asf. zálivkou na tl.40 a 60 mm" 15,5*2</t>
  </si>
  <si>
    <t>"nalití hrany asf. zálivkou na tl.40 a 60 mm" 25,1*2</t>
  </si>
  <si>
    <t>"ostatní"</t>
  </si>
  <si>
    <t>"Nalití hrany asf. zálivkou na tl.100 mm" 58,1</t>
  </si>
  <si>
    <t>599141111-2</t>
  </si>
  <si>
    <t>Vyplnění spár mezi silničními dílci živičnou zálivkou na tl. do 200 mm</t>
  </si>
  <si>
    <t>-697814917</t>
  </si>
  <si>
    <t>"Nalití hrany asf. zálivkou na tl.170 mm" 126,5</t>
  </si>
  <si>
    <t>621335113-1</t>
  </si>
  <si>
    <t>Oprava omítky přilehlých nemovitostí</t>
  </si>
  <si>
    <t>-240249311</t>
  </si>
  <si>
    <t>Poznámka k položce:_x000D_
V případě poškození budou dotčené omítky vyspraveny stejnou hmotou, jako je omítka původní. Předpokládá se vodotěsná cementová omítka hlazená s odolností proti vlhkosti a rozmrazovacím prostředkům. Před prováděním vysprávek je nutno podklad řádně očistit, zbavit podklad volných částí a napenetrovat dle technologic-kého předpisu výrobce omítkové směsi. Pokud se v návaznosti na opravovaný úsek nachází úseky omítky s nízkou přídržností, případně zpuchýřovaná omítka, měla by i tato být odstraněna a povrch opraven – v takovémto případě rozhodne technický dozor investora ve vztahu k rozsahu a poloze příslušné části. Stejně tak bude nutné obnovit svislé úseky případné hydroizolace a zateplovacího systému, pokud v soklových partiích na stávajících objektech byly a pokud byly opravou na-vazujících komunikací poškozeny. Vzhledem k charakteru a stáří staveb se však ta-to úprava předpokládá pouze v minimálním rozsahu. Na opravené části bude pro-veden nový sjednocující nátěr na omítky pro exteriérovou aplikaci, odolný rozmra-zovacím prostředkům. Barevný odstín nátěru bude na místě přizpůsoben původní-mu barevnému řešení příslušných objektů. Předpokládá se zatažení souvrství povr-chové opravy pod úroveň chodníku a dotažení pochozích vrstev chodníku z boku.</t>
  </si>
  <si>
    <t>"Oprava omítky" 30</t>
  </si>
  <si>
    <t>892372111-1</t>
  </si>
  <si>
    <t>Výústní objekt drenážního potrubí</t>
  </si>
  <si>
    <t>-491097496</t>
  </si>
  <si>
    <t>"Vyvedení drenáže na povrch" 3</t>
  </si>
  <si>
    <t>894812611</t>
  </si>
  <si>
    <t>Vyříznutí a utěsnění otvoru ve stěně šachty DN 110</t>
  </si>
  <si>
    <t>-1420702226</t>
  </si>
  <si>
    <t>Revizní a čistící šachta z polypropylenu PP vyříznutí a utěsnění otvoru ve stěně šachty DN 110</t>
  </si>
  <si>
    <t>"Napojení do tělesa vpusti (vývrt prům. 110 mm, tl. 100 mm)" 1</t>
  </si>
  <si>
    <t>899331111-1</t>
  </si>
  <si>
    <t>Výšková úprava uličního vstupu do 200 mm zvýšením nebo snížením poklopu s osazením poklopu s pražským znakem a rámem</t>
  </si>
  <si>
    <t>354089246</t>
  </si>
  <si>
    <t>Poznámka k položce:_x000D_
U kanalizačních šachet, kde dochází, s ohledem na výškové řešení komunikace, ke změně kóty přilehlého terénu bude provedena demontáž vstupního litinového poklo-pu a úprava vstupního otvoru šachty do výšky UT (odebrání, výměna nebo přidání vyrovnávacích prstenců, výměna přechodové skruže-kónusu). Na takto provede-nou úpravu bude osazen poklop s pražským znakem a rámem DN 600 s kloubem a pojistkou proti samovolnému uzavření a možností osazení zámku PVK dle ČSN EN 124, třídy D400.</t>
  </si>
  <si>
    <t>"Rektifikace vstupů kanalizačních šachet" 1+2</t>
  </si>
  <si>
    <t>899623161</t>
  </si>
  <si>
    <t>Obetonování potrubí nebo zdiva stok betonem prostým tř. C 20/25 v otevřeném výkopu</t>
  </si>
  <si>
    <t>-1857155844</t>
  </si>
  <si>
    <t>Obetonování potrubí nebo zdiva stok betonem prostým v otevřeném výkopu, beton tř. C 20/25</t>
  </si>
  <si>
    <t>"obetonování betonem C20/25 n XF3" 2,2</t>
  </si>
  <si>
    <t>911331131</t>
  </si>
  <si>
    <t>Svodidlo ocelové jednostranné zádržnosti H1 se zaberaněním sloupků v rozmezí do 2 m</t>
  </si>
  <si>
    <t>1170993743</t>
  </si>
  <si>
    <t>Silniční svodidlo s osazením sloupků zaberaněním ocelové úroveň zádržnosti H1 vzdálenosti sloupků do 2 m jednostranné</t>
  </si>
  <si>
    <t>Poznámka k položce:_x000D_
Převažující počet sloupků se zaberaněním - provedení dle PD!_x000D_
výpis materiálu:_x000D_
- sloupek U140 dl. 1500 mm do betonu C20/25 n XF3	3 ks_x000D_
- sloupek UE100 dl. 1900 mm beraněný			8 ks_x000D_
- sloupek UE100 dl. 1300 mm do betonu C20/25 n XF3	2 ks_x000D_
- svodnice NH4 vč. spojení šrouby  - přímá	15,7 bm_x000D_
- svodnice NH4 vč. spojení šrouby  - oblouk r = 6 m	2,2 bm_x000D_
- svodnice NH4 vč. spojení šrouby  - oblouk r = 25 m	5,8 bm_x000D_
- náběhová přechodka NH4 pravá	1 ks_x000D_
- trubková spojka ø133/3	10 ks</t>
  </si>
  <si>
    <t>"Ocelová jednostranná svodidla JSNH4/H1 dle detailu č.2 (příloha č.7)" 23,7-4</t>
  </si>
  <si>
    <t>911331411</t>
  </si>
  <si>
    <t>Náběh ocelového svodidla jednostranný délky do 4 m se zaberaněním sloupků v rozmezí do 2 m</t>
  </si>
  <si>
    <t>-602483427</t>
  </si>
  <si>
    <t>Silniční svodidlo s osazením sloupků zaberaněním ocelové náběh jednostranný, délky do 4 m</t>
  </si>
  <si>
    <t>Poznámka k položce:_x000D_
celkový výpis prvků viz pol. 911331131</t>
  </si>
  <si>
    <t>"Ocelová jednostranná svodidla JSNH4/H1 dle detailu č.2 (příloha č.7)" 4</t>
  </si>
  <si>
    <t>914111111</t>
  </si>
  <si>
    <t>Montáž svislé dopravní značky do velikosti 1 m2 objímkami na sloupek nebo konzolu</t>
  </si>
  <si>
    <t>-1910995505</t>
  </si>
  <si>
    <t>Montáž svislé dopravní značky základní velikosti do 1 m2 objímkami na sloupky nebo konzoly</t>
  </si>
  <si>
    <t>Poznámka k položce:_x000D_
část tabulí použita z vyzískaných DZ</t>
  </si>
  <si>
    <t>"Svislé dopravní značení"</t>
  </si>
  <si>
    <t>"Uchycení tabule DZ na sloupek" 7</t>
  </si>
  <si>
    <t>914111112</t>
  </si>
  <si>
    <t>Montáž svislé dopravní značky do velikosti 1 m2 páskováním na sloup</t>
  </si>
  <si>
    <t>-1185484732</t>
  </si>
  <si>
    <t>Montáž svislé dopravní značky základní velikosti do 1 m2 páskováním na sloupy</t>
  </si>
  <si>
    <t>"Uchycení tabule DZ na stožár VO" 4</t>
  </si>
  <si>
    <t>40445517</t>
  </si>
  <si>
    <t>značka dopravní svislá retroreflexní fólie FeZn-Al rám D 700mm</t>
  </si>
  <si>
    <t>565987595</t>
  </si>
  <si>
    <t>Poznámka k položce:_x000D_
Značky v základní velikosti, není-li uvedeno jinak. Všechny standardní značky se provedou lisované s dvojitým ohybem z pozinkovaného plechu s plnými rohy. Spo-jovací materiál bude nekorodující. Objímky mohou být z AL slitin. Poloměr zaoblení rohů štítů značek umístěných vedle vozovky musí být min. 20 mm. Značky musí splňovat požadavky třídy P3 dle čl. NA.2.5 národní přílohy ČSN EN 12899-1. Značky umístěné vedle vozovky musí splňovat požadavky nejméně třídy E2 dle čl. NA.2.6 národní přílohy ČSN EN 12899-1. Činná plocha značek musí být z retroreflexní fóĺie třídy RA2.</t>
  </si>
  <si>
    <t>"P6" 1</t>
  </si>
  <si>
    <t>"B20a (40)" 1</t>
  </si>
  <si>
    <t>914511111</t>
  </si>
  <si>
    <t>Montáž sloupku dopravních značek délky do 3,5 m s betonovým základem</t>
  </si>
  <si>
    <t>-1228413690</t>
  </si>
  <si>
    <t>Montáž sloupku dopravních značek délky do 3,5 m do betonového základu</t>
  </si>
  <si>
    <t>"sloupky ocelové pozinkované Ø 70 mm dl. 3,5 m se základovými bloky z betonu C16/20 XF2  0,4x0,4x0,8 m (0,13 m3 pro jeden blok)" 4</t>
  </si>
  <si>
    <t>914511112-1</t>
  </si>
  <si>
    <t>Montáž sloupku dopravních značek délky do 3,5 m s patní deskou kotvenou do betonu</t>
  </si>
  <si>
    <t>286027727</t>
  </si>
  <si>
    <t>"sloupky ocelové pozinkované Ø 70 mm dl. 3,5 m uchycené přes patní desku che-mickými kotvami do bet. opěrné zdi" 1</t>
  </si>
  <si>
    <t>40445230</t>
  </si>
  <si>
    <t>sloupek pro dopravní značku Zn D 70mm v 3,5m</t>
  </si>
  <si>
    <t>1206930899</t>
  </si>
  <si>
    <t>915111112</t>
  </si>
  <si>
    <t>Vodorovné dopravní značení dělící čáry souvislé š 125 mm retroreflexní bílá barva</t>
  </si>
  <si>
    <t>922159676</t>
  </si>
  <si>
    <t>Vodorovné dopravní značení stříkané barvou dělící čára šířky 125 mm souvislá bílá retroreflexní</t>
  </si>
  <si>
    <t>"Vodorovné dopravní značení"</t>
  </si>
  <si>
    <t>"V1a (0,125)" 78,82+7</t>
  </si>
  <si>
    <t>915111122</t>
  </si>
  <si>
    <t>Vodorovné dopravní značení dělící čáry přerušované š 125 mm retroreflexní bílá barva</t>
  </si>
  <si>
    <t>-131784374</t>
  </si>
  <si>
    <t>Vodorovné dopravní značení stříkané barvou dělící čára šířky 125 mm přerušovaná bílá retroreflexní</t>
  </si>
  <si>
    <t>"V2b (3,0/1,5/0,125)" 13,9+4,7</t>
  </si>
  <si>
    <t>915121112</t>
  </si>
  <si>
    <t>Vodorovné dopravní značení vodící čáry souvislé š 250 mm retroreflexní bílá barva</t>
  </si>
  <si>
    <t>463333179</t>
  </si>
  <si>
    <t>Vodorovné dopravní značení stříkané barvou vodící čára bílá šířky 250 mm souvislá retroreflexní</t>
  </si>
  <si>
    <t>"V4 (0,25)" 164,3+18,3</t>
  </si>
  <si>
    <t>915121122</t>
  </si>
  <si>
    <t>Vodorovné dopravní značení vodící čáry přerušované š 250 mm retroreflexní bílá barva</t>
  </si>
  <si>
    <t>395166472</t>
  </si>
  <si>
    <t>Vodorovné dopravní značení stříkané barvou vodící čára bílá šířky 250 mm přerušovaná retroreflexní</t>
  </si>
  <si>
    <t>"V2b (1,5/1,5/0,25)" 15,3+2,4</t>
  </si>
  <si>
    <t>915211112</t>
  </si>
  <si>
    <t>Vodorovné dopravní značení dělící čáry souvislé š 125 mm retroreflexní bílý plast</t>
  </si>
  <si>
    <t>618598704</t>
  </si>
  <si>
    <t>Vodorovné dopravní značení stříkaným plastem dělící čára šířky 125 mm souvislá bílá retroreflexní</t>
  </si>
  <si>
    <t>915211122</t>
  </si>
  <si>
    <t>Vodorovné dopravní značení dělící čáry přerušované š 125 mm retroreflexní bílý plast</t>
  </si>
  <si>
    <t>-1440188950</t>
  </si>
  <si>
    <t>Vodorovné dopravní značení stříkaným plastem dělící čára šířky 125 mm přerušovaná bílá retroreflexní</t>
  </si>
  <si>
    <t>915221112</t>
  </si>
  <si>
    <t>Vodorovné dopravní značení vodící čáry souvislé š 250 mm retroreflexní bílý plast</t>
  </si>
  <si>
    <t>-1472081570</t>
  </si>
  <si>
    <t>Vodorovné dopravní značení stříkaným plastem vodící čára bílá šířky 250 mm souvislá retroreflexní</t>
  </si>
  <si>
    <t>915221122</t>
  </si>
  <si>
    <t>Vodorovné dopravní značení vodící čáry přerušované š 250 mm retroreflexní bílý plast</t>
  </si>
  <si>
    <t>-126115740</t>
  </si>
  <si>
    <t>Vodorovné dopravní značení stříkaným plastem vodící čára bílá šířky 250 mm přerušovaná retroreflexní</t>
  </si>
  <si>
    <t>915611111</t>
  </si>
  <si>
    <t>Předznačení vodorovného liniového značení</t>
  </si>
  <si>
    <t>1566604574</t>
  </si>
  <si>
    <t>Předznačení pro vodorovné značení stříkané barvou nebo prováděné z nátěrových hmot liniové dělicí čáry, vodicí proužky</t>
  </si>
  <si>
    <t>Poznámka k položce:_x000D_
Vodorovné dopravní značení vč. předznačení a vč. zdrsňujícího posypu balotinou. Vodorovné značení (čáry, šipky, piktogramy, nápisy na vozovce) bude provedeno z hmoty dvousložkové s dlouholetou životností s reflexní úpravou v souladu s poža-davky ČSN EN 1436. Pokládka VDZ bude provedena technologií stěrkovaného plastu, popřípadě strukturálního plastu, nepoužívat dvousložkové stříkané tenko-vrstvé plasty. Na dlažbě bude proveden vždy nástřik jednosložkovou barvou. Na vodorovné dopravní značení bude aplikován zdrsňující posyp balotinou. _x000D_
Vodorovné dopravní značení bude provedeno ve dvou etapách (pouze v případě nového asfaltového povrchu, jinak se provádí ihned aplikace z dvousložkových plastů) v první etapě se na nový koberec položí kompletní VDZ pouze jednosložko-vou barvou. Po stabilizování vlastností povrchu vozovky (odstranění posypu pro počáteční zdrsnění, vyprchání těkavých látek), případně po uplynutí zimního období se provede druhá etapa, kdy se značení provede z dvousložkových plastů. Materiál užitý pro obě etapy provedení VDZ musí být schválen MD. Na vodorovné dopravní značení bude aplikován zdrsňující posyp balotinou.</t>
  </si>
  <si>
    <t>916131213</t>
  </si>
  <si>
    <t>Osazení silničního obrubníku betonového stojatého s boční opěrou do lože z betonu prostého</t>
  </si>
  <si>
    <t>-1381262427</t>
  </si>
  <si>
    <t>Osazení silničního obrubníku betonového se zřízením lože, s vyplněním a zatřením spár cementovou maltou stojatého s boční opěrou z betonu prostého, do lože z betonu prostého</t>
  </si>
  <si>
    <t>"Betonový silniční obrubník 150x250 mm se zkosením do lože z betonu C20/25 n XF3 vč. vyspárování cementovou maltou" 11,6</t>
  </si>
  <si>
    <t>59217031</t>
  </si>
  <si>
    <t>obrubník betonový silniční 1000x150x250mm</t>
  </si>
  <si>
    <t>-1779660097</t>
  </si>
  <si>
    <t>916231213</t>
  </si>
  <si>
    <t>Osazení chodníkového obrubníku betonového stojatého s boční opěrou do lože z betonu prostého</t>
  </si>
  <si>
    <t>1371227195</t>
  </si>
  <si>
    <t>Osazení chodníkového obrubníku betonového se zřízením lože, s vyplněním a zatřením spár cementovou maltou stojatého s boční opěrou z betonu prostého, do lože z betonu prostého</t>
  </si>
  <si>
    <t>"Betonový chodníkový obrubník 100x250 mm bez zkosení do lože z betonu C20/25 n XF3 vč. vyspárování cementovou maltou" 10,8</t>
  </si>
  <si>
    <t>59217017</t>
  </si>
  <si>
    <t>obrubník betonový chodníkový 1000x100x250mm</t>
  </si>
  <si>
    <t>-840717673</t>
  </si>
  <si>
    <t>1239992432</t>
  </si>
  <si>
    <t>"Žulový silniční obrubník OP4 přímý 200x250 mm do lože z betonu C20/25 n XF3 vč. vyspárování cementovou maltou" 43,7</t>
  </si>
  <si>
    <t>"Žulový silniční obrubník OP4 přímý 200x250 mm do lože z betonu C20/25 n XF3 vč. vyspárování cementovou maltou" 6,1</t>
  </si>
  <si>
    <t>58380005</t>
  </si>
  <si>
    <t>obrubník kamenný žulový přímý 200x250mm</t>
  </si>
  <si>
    <t>-1117163638</t>
  </si>
  <si>
    <t>916331112</t>
  </si>
  <si>
    <t>Osazení zahradního obrubníku betonového do lože z betonu s boční opěrou</t>
  </si>
  <si>
    <t>-2141935228</t>
  </si>
  <si>
    <t>Osazení zahradního obrubníku betonového s ložem tl. od 50 do 100 mm z betonu prostého s boční opěrou z betonu prostého</t>
  </si>
  <si>
    <t>"Betonový sadový obrubník 50x200 mm do lože z betonu C20/25 n XF3 vč. vyspárování cementovou maltou" 27,8</t>
  </si>
  <si>
    <t>"Betonový sadový obrubník 50x200 mm do lože z betonu C20/25 n XF3 vč. vyspárování cementovou maltou" 1,8</t>
  </si>
  <si>
    <t>59217037</t>
  </si>
  <si>
    <t>obrubník betonový parkový přírodní 500x50x200mm</t>
  </si>
  <si>
    <t>787792671</t>
  </si>
  <si>
    <t>916991121-1</t>
  </si>
  <si>
    <t>-1539860561</t>
  </si>
  <si>
    <t>Lože pod obrubníky, krajníky nebo obruby z dlažebních kostek z betonu prostého tř. C 20/25</t>
  </si>
  <si>
    <t>"OBETONOVÁNÍ OBRUBNÍKU" 10,1*0,05</t>
  </si>
  <si>
    <t>"Betonový silniční obrubník 150x250 mm se zkosením do lože z betonu C20/25 n XF3 vč. vyspárování cementovou maltou"</t>
  </si>
  <si>
    <t>"lože z betonu 0,16m3" 11,6*0,16</t>
  </si>
  <si>
    <t>"OBETONOVÁNÍ OBRUBNÍKU" -4*0,05</t>
  </si>
  <si>
    <t>919112221</t>
  </si>
  <si>
    <t>Řezání spár pro vytvoření komůrky š 15 mm hl 20 mm pro těsnící zálivku v živičném krytu</t>
  </si>
  <si>
    <t>51213014</t>
  </si>
  <si>
    <t>Řezání dilatačních spár v živičném krytu vytvoření komůrky pro těsnící zálivku šířky 15 mm, hloubky 20 mm</t>
  </si>
  <si>
    <t>Poznámka k položce:_x000D_
spára 12/20</t>
  </si>
  <si>
    <t>"spára asfalt-asfalt" 15,5</t>
  </si>
  <si>
    <t>"spára asfalt-asfalt" 25,1</t>
  </si>
  <si>
    <t>"spára asfalt-asfalt" 51,3</t>
  </si>
  <si>
    <t>919122121</t>
  </si>
  <si>
    <t>Těsnění spár zálivkou za tepla pro komůrky š 15 mm hl 25 mm s těsnicím profilem</t>
  </si>
  <si>
    <t>1181094032</t>
  </si>
  <si>
    <t>Utěsnění dilatačních spár zálivkou za tepla v cementobetonovém nebo živičném krytu včetně adhezního nátěru s těsnicím profilem pod zálivkou, pro komůrky šířky 15 mm, hloubky 25 mm</t>
  </si>
  <si>
    <t>Poznámka k položce:_x000D_
spára 12/20, bez těsnícího profilu</t>
  </si>
  <si>
    <t>919122132-1</t>
  </si>
  <si>
    <t>Těsnění spár modifikovanou zálivkou za tepla pro komůrky š 12 mm hl 40 mm s těsnicím profilem</t>
  </si>
  <si>
    <t>-1481346375</t>
  </si>
  <si>
    <t>Utěsnění dilatačních spár modifikovanou zálivkou za tepla v cementobetonovém nebo živičném krytu včetně adhezního nátěru s těsnicím profilem pod zálivkou, pro komůrky šířky 12 mm, hloubky 40 mm</t>
  </si>
  <si>
    <t>Poznámka k položce:_x000D_
- těsnící provazec	DN 25 mm</t>
  </si>
  <si>
    <t>"Dilatační spára dle detailu č.11 (příloha č.7)" 10,6</t>
  </si>
  <si>
    <t>919726122</t>
  </si>
  <si>
    <t>Geotextilie pro ochranu, separaci a filtraci netkaná měrná hmotnost do 300 g/m2</t>
  </si>
  <si>
    <t>-1151082528</t>
  </si>
  <si>
    <t>Geotextilie netkaná pro ochranu, separaci nebo filtraci měrná hmotnost přes 200 do 300 g/m2</t>
  </si>
  <si>
    <t>"SEPARAČNÍ VRSTVA (NAPŘ. GEOTEXTILIE, ASF. LEPENKA)" 10,1*0,2</t>
  </si>
  <si>
    <t>"SEPARAČNÍ VRSTVA (NAPŘ. GEOTEXTILIE, ASF. LEPENKA)" -0,4*2</t>
  </si>
  <si>
    <t>919735111</t>
  </si>
  <si>
    <t>Řezání stávajícího živičného krytu hl do 50 mm</t>
  </si>
  <si>
    <t>-1983389143</t>
  </si>
  <si>
    <t>Řezání stávajícího živičného krytu nebo podkladu hloubky do 50 mm</t>
  </si>
  <si>
    <t>"zaříznutí 40 mm" 15,5</t>
  </si>
  <si>
    <t>"zaříznutí 40 mm" 25,1</t>
  </si>
  <si>
    <t>"zaříznutí 40 mm" 51,3</t>
  </si>
  <si>
    <t>-1987425363</t>
  </si>
  <si>
    <t>"zaříznutí asf. v tl. 90 mm" 10,1</t>
  </si>
  <si>
    <t>1987399825</t>
  </si>
  <si>
    <t>"zaříznutí 60 mm" 15,5</t>
  </si>
  <si>
    <t>"zaříznutí 60 mm" 25,1</t>
  </si>
  <si>
    <t>1994793937</t>
  </si>
  <si>
    <t>Poznámka k položce:_x000D_
- polystyren EPS 70 tl. 20 mm</t>
  </si>
  <si>
    <t>"Dilatační spára dle detailu č.11 (příloha č.7)" 1,3</t>
  </si>
  <si>
    <t>935112111-1</t>
  </si>
  <si>
    <t>Osazení betonového kabelového žlabu včetně krycí desky s vyplněním a zatřením spár cementovou maltou včetně obetonování betonem C8/10 XF1 a zhutněného zásypu</t>
  </si>
  <si>
    <t>-377380421</t>
  </si>
  <si>
    <t>"Ochrana stávajících sítí - uložení kabelů do TK žlabů vč. obetonování - odborný odhad - dle det. č.6 (příloha č.7)" 150</t>
  </si>
  <si>
    <t>592133900-1</t>
  </si>
  <si>
    <t>žlab kabelový tvaru U šířky 185 mm výšky 140 mm</t>
  </si>
  <si>
    <t>675638236</t>
  </si>
  <si>
    <t>592133900-2</t>
  </si>
  <si>
    <t>poklop kabelového žlabu šířky 185 mm tl. 35 mm</t>
  </si>
  <si>
    <t>1130076620</t>
  </si>
  <si>
    <t>935112211</t>
  </si>
  <si>
    <t>Osazení příkopového žlabu do betonu tl 100 mm z betonových tvárnic š 800 mm</t>
  </si>
  <si>
    <t>-316546142</t>
  </si>
  <si>
    <t>Osazení betonového příkopového žlabu s vyplněním a zatřením spár cementovou maltou s ložem tl. 100 mm z betonu prostého z betonových příkopových tvárnic šířky přes 500 do 800 mm</t>
  </si>
  <si>
    <t>"Betonové žlabovky šířky 0,60 m do lože z betonu C20/25 n XF3 dle detailu č.3 (pří-loha č.7)" 21,1</t>
  </si>
  <si>
    <t>-204284728</t>
  </si>
  <si>
    <t>938909311</t>
  </si>
  <si>
    <t>Čištění vozovek metením strojně podkladu nebo krytu betonového nebo živičného</t>
  </si>
  <si>
    <t>-1456814190</t>
  </si>
  <si>
    <t>Čištění vozovek metením bláta, prachu nebo hlinitého nánosu s odklizením na hromady na vzdálenost do 20 m nebo naložením na dopravní prostředek strojně povrchu podkladu nebo krytu betonového nebo živičného</t>
  </si>
  <si>
    <t>Poznámka k položce:_x000D_
vč. likvidace odpadu</t>
  </si>
  <si>
    <t>"zametení vozovky před provedením 2. fáze VDZ" 800</t>
  </si>
  <si>
    <t>Rektifikace povrchových znaků inženýrských sítí</t>
  </si>
  <si>
    <t>-768395256</t>
  </si>
  <si>
    <t>"Rektifikace povrchových znaků inž. sítí" 1</t>
  </si>
  <si>
    <t>977211100-1</t>
  </si>
  <si>
    <t>Seříznutí ostrého rohu obrubníku cca 75x30x150 mm</t>
  </si>
  <si>
    <t>1796068346</t>
  </si>
  <si>
    <t>"Seříznutí rohu žulového obrubníku dle detailu č.10 (příloha č.7)" 4</t>
  </si>
  <si>
    <t>-341322811</t>
  </si>
  <si>
    <t>"frézovaná" 1,563+2,091+1,321</t>
  </si>
  <si>
    <t>1689171790</t>
  </si>
  <si>
    <t>4,975*24 'Přepočtené koeficientem množství</t>
  </si>
  <si>
    <t>2123943356</t>
  </si>
  <si>
    <t>998225111</t>
  </si>
  <si>
    <t>Přesun hmot pro pozemní komunikace s krytem z kamene, monolitickým betonovým nebo živičným</t>
  </si>
  <si>
    <t>-947230219</t>
  </si>
  <si>
    <t>Přesun hmot pro komunikace s krytem z kameniva, monolitickým betonovým nebo živičným dopravní vzdálenost do 200 m jakékoliv délky objektu</t>
  </si>
  <si>
    <t>711161212</t>
  </si>
  <si>
    <t>Izolace proti zemní vlhkosti nopovou fólií svislá, nopek v 8,0 mm, tl do 0,6 mm</t>
  </si>
  <si>
    <t>1721389163</t>
  </si>
  <si>
    <t>Izolace proti zemní vlhkosti a beztlakové vodě nopovými fóliemi na ploše svislé S vrstva ochranná, odvětrávací a drenážní výška nopku 8,0 mm, tl. fólie do 0,6 mm</t>
  </si>
  <si>
    <t>"Palisádová zídka - Izolační fólie" 4,5</t>
  </si>
  <si>
    <t>"Úprava u stávající zdi dle detailu č.8 (příloha č.7)  (nopová fólie 0,65m/bm)" 13,8*0,65*1,15</t>
  </si>
  <si>
    <t>-1868178557</t>
  </si>
  <si>
    <t>SO 25 - Sadové úpravy</t>
  </si>
  <si>
    <t xml:space="preserve">ROZPIS SORTIMENTU ROSTLIN A PŘEHLED ROSTLIN V JEDNOTLIVÝCH ÚSECÍCH DLE PD - VÝKAZU.  Ocenění navržených pěstebních operací bylo stanoveno na základě Katalogu popisů a směrných cen stavebních prací (823-1 ÚRS Praha), dle Nákladů obvyklých opatření pro posuzování v OP ŽP, dle ceníků okrasných a lesních školek, případně na základě znalosti cen v čase a místě obvyklých. </t>
  </si>
  <si>
    <t>D1 - Dokončovací TÚ a zemní práce</t>
  </si>
  <si>
    <t>D2 - Trávníky založení</t>
  </si>
  <si>
    <t>D3 - Výsadby dřevin</t>
  </si>
  <si>
    <t xml:space="preserve">    D4 - Založení</t>
  </si>
  <si>
    <t xml:space="preserve">    D5 - Další práce</t>
  </si>
  <si>
    <t xml:space="preserve">    D6 - Rostlinný materiál  - velikost a kvalita dle PD</t>
  </si>
  <si>
    <t xml:space="preserve">    D7 - Ostatní materilály</t>
  </si>
  <si>
    <t>D8 - Dokončovací a rozvojová péče o založené výsadby - 1 rok</t>
  </si>
  <si>
    <t>Dokončovací TÚ a zemní práce</t>
  </si>
  <si>
    <t>182351123</t>
  </si>
  <si>
    <t>Rozprostření ornice pl do 500 m2 ve svahu přes 1:5 tl vrstvy do 200 mm strojně</t>
  </si>
  <si>
    <t>Rozprostření a urovnání ornice ve svahu sklonu přes 1:5 strojně při souvislé ploše přes 100 do 500 m2, tl. vrstvy do 200 mm</t>
  </si>
  <si>
    <t>490+12</t>
  </si>
  <si>
    <t>181111112</t>
  </si>
  <si>
    <t>Plošná úprava terénu do 500 m2 zemina tř 1 až 4 nerovnosti do 100 mm ve svahu do 1:2</t>
  </si>
  <si>
    <t>Plošná úprava terénu v zemině tř. 1 až 4 s urovnáním povrchu bez doplnění ornice souvislé plochy do 500 m2 při nerovnostech terénu přes 50 do 100 mm na svahu přes 1:5 do 1:2</t>
  </si>
  <si>
    <t>182251101</t>
  </si>
  <si>
    <t>Svahování trvalých svahů do projektovaných profilů strojně s potřebným přemístěním výkopku při svahování násypů v jakékoliv hornině</t>
  </si>
  <si>
    <t>Pol87</t>
  </si>
  <si>
    <t>Dodávka zeminy pro konečné terénní úpravy</t>
  </si>
  <si>
    <t>98+2,4</t>
  </si>
  <si>
    <t>157+3,84</t>
  </si>
  <si>
    <t>Trávníky založení</t>
  </si>
  <si>
    <t>Pol89</t>
  </si>
  <si>
    <t>Chemické odplevelení před založením kultury, rovina a svah</t>
  </si>
  <si>
    <t>469+12</t>
  </si>
  <si>
    <t>Pol90</t>
  </si>
  <si>
    <t>Obdělání plochy frézováním, smykováním a hrabáním v rovině a svahu</t>
  </si>
  <si>
    <t>Pol91</t>
  </si>
  <si>
    <t>Výsev trávníku hydroosevem na ornici, rovina a svah</t>
  </si>
  <si>
    <t>Pol92</t>
  </si>
  <si>
    <t>Přihnojení startovacím hnojivem</t>
  </si>
  <si>
    <t>Pol93</t>
  </si>
  <si>
    <t>Ošetření trávníku po založení s dosevem, rovina a svah</t>
  </si>
  <si>
    <t>Pol94</t>
  </si>
  <si>
    <t>Hnízdový selektivní herbicidní postřik proti dvouděložným plevelům</t>
  </si>
  <si>
    <t>Pol95</t>
  </si>
  <si>
    <t>Kosení trávníku  2x rovina a svah</t>
  </si>
  <si>
    <t>Kosení trávníku 2x rovina a svah</t>
  </si>
  <si>
    <t>Pol88</t>
  </si>
  <si>
    <t>Přesun hmot pro sadovnické a krajinářské úpravy</t>
  </si>
  <si>
    <t>18+0,44</t>
  </si>
  <si>
    <t>Pol96</t>
  </si>
  <si>
    <t>Herbicid totállní, příprava</t>
  </si>
  <si>
    <t>lt</t>
  </si>
  <si>
    <t>0,3+0,01</t>
  </si>
  <si>
    <t>Pol97</t>
  </si>
  <si>
    <t>Selektivní herbicid proti dvouděložným plevelům</t>
  </si>
  <si>
    <t>Pol98</t>
  </si>
  <si>
    <t>Travní směs technická UNI 0.025kg/m2</t>
  </si>
  <si>
    <t>12+0,03</t>
  </si>
  <si>
    <t>Pol99</t>
  </si>
  <si>
    <t>Fixátory a biostimulátory pro hydroosev</t>
  </si>
  <si>
    <t>kpt</t>
  </si>
  <si>
    <t>Pol100</t>
  </si>
  <si>
    <t>Hnojivo plné trávníkové startovací 0.05 kg/m2</t>
  </si>
  <si>
    <t>24+0,06</t>
  </si>
  <si>
    <t>Výsadby dřevin</t>
  </si>
  <si>
    <t>Založení</t>
  </si>
  <si>
    <t>Pol101</t>
  </si>
  <si>
    <t>Chemické odplevelení před založením kultury v rovině a svahu</t>
  </si>
  <si>
    <t>Pol102</t>
  </si>
  <si>
    <t>Obdělání půdy nakopáním hrázek s odstraněním drnu ve svahu</t>
  </si>
  <si>
    <t>Pol103</t>
  </si>
  <si>
    <t>Zřízení záhonů pro keřové skupiny v rovině nebo svahu</t>
  </si>
  <si>
    <t>Pol104</t>
  </si>
  <si>
    <t>Aplikace půdního kondicionéru se zapravením do záhonů a výsadbových jam stromů</t>
  </si>
  <si>
    <t>Pol105</t>
  </si>
  <si>
    <t>Hlouberní rýh pro výsadbu živých plotů</t>
  </si>
  <si>
    <t>Pol106</t>
  </si>
  <si>
    <t>Hloubení jamek do 0,05 m3 v rovině nebo ve svahu</t>
  </si>
  <si>
    <t>Pol107</t>
  </si>
  <si>
    <t>Hloubení jam do 1 m3 s výměnou 50% v rovině nebo ve svahu</t>
  </si>
  <si>
    <t>Pol108</t>
  </si>
  <si>
    <t>Výsadba dřeviny s balem, v rovině nebo svahu při průměru balu do 20 cm</t>
  </si>
  <si>
    <t>Pol109</t>
  </si>
  <si>
    <t>Výsadba dřeviny s balem, ve svahu, při průměru balu do 80 cm</t>
  </si>
  <si>
    <t>Pol110</t>
  </si>
  <si>
    <t>Ochranný nátěr kmene Arboflex</t>
  </si>
  <si>
    <t>Pol111</t>
  </si>
  <si>
    <t>Zhotovení ochrany báze kmene stromů v travnatých plochách</t>
  </si>
  <si>
    <t>Pol112</t>
  </si>
  <si>
    <t>Kotvení dřeviny 3 kůly</t>
  </si>
  <si>
    <t>Pol113</t>
  </si>
  <si>
    <t>Hnojení rostlin tabletovým hnojivem</t>
  </si>
  <si>
    <t>Pol114</t>
  </si>
  <si>
    <t>Vyvázání rostlin popínavých ke konstrukci včetně dodávky drátu</t>
  </si>
  <si>
    <t>Pol115</t>
  </si>
  <si>
    <t>Zřízení závlahové mísy a namulčování drcenou borkou stromy</t>
  </si>
  <si>
    <t>Pol116</t>
  </si>
  <si>
    <t>Mulčování 10 cm v rovině a svahu borkou keřové záhony</t>
  </si>
  <si>
    <t>Další práce</t>
  </si>
  <si>
    <t>Pol117</t>
  </si>
  <si>
    <t>Zalití vysazených dřevin po výsadbě včetně dodávky as dopravy 3x</t>
  </si>
  <si>
    <t>Pol118</t>
  </si>
  <si>
    <t>Ošetření dřevin soliterních po výsadbě včetně výchovného řezu</t>
  </si>
  <si>
    <t>Pol119</t>
  </si>
  <si>
    <t>Ošetření a vypletí dřevin ve skupinách 2x</t>
  </si>
  <si>
    <t>D6</t>
  </si>
  <si>
    <t>Rostlinný materiál  - velikost a kvalita dle PD</t>
  </si>
  <si>
    <t>Pol120</t>
  </si>
  <si>
    <t>Stromy listnaté</t>
  </si>
  <si>
    <t>Pol121</t>
  </si>
  <si>
    <t>Keře střední a vzrůstné listnaté</t>
  </si>
  <si>
    <t>Pol122</t>
  </si>
  <si>
    <t>Keře pro živé ploty</t>
  </si>
  <si>
    <t>Pol123</t>
  </si>
  <si>
    <t>Keře pnoucí a popínavé</t>
  </si>
  <si>
    <t>D7</t>
  </si>
  <si>
    <t>Ostatní materilály</t>
  </si>
  <si>
    <t>Pol124</t>
  </si>
  <si>
    <t>Herbicid totální příprava</t>
  </si>
  <si>
    <t>Pol125</t>
  </si>
  <si>
    <t>Tabletové pomalurozpustné hnojivo</t>
  </si>
  <si>
    <t>Pol126</t>
  </si>
  <si>
    <t>Půdní kondicionér</t>
  </si>
  <si>
    <t>Pol127</t>
  </si>
  <si>
    <t>Zahradnický substrát a kompost pro výměnu v jamkách</t>
  </si>
  <si>
    <t>Pol128</t>
  </si>
  <si>
    <t>Pol129</t>
  </si>
  <si>
    <t>Chránička báze kmene TreeProtector</t>
  </si>
  <si>
    <t>Pol130</t>
  </si>
  <si>
    <t>Borka mulčovací</t>
  </si>
  <si>
    <t>Pol131</t>
  </si>
  <si>
    <t>Kůly frézované mořené a spojovací materiál 2,5 m</t>
  </si>
  <si>
    <t>Pol132</t>
  </si>
  <si>
    <t>Úvazky ke stromům</t>
  </si>
  <si>
    <t>D8</t>
  </si>
  <si>
    <t>Dokončovací a rozvojová péče o založené výsadby - 1 rok</t>
  </si>
  <si>
    <t>Pol133</t>
  </si>
  <si>
    <t>Jednotlivé alejové stromy</t>
  </si>
  <si>
    <t>Poznámka k položce:_x000D_
zálivka včetně dopravy vody, kalkulováno 8x ročně, výchovný řez, kontrola, doplnění nebo odstranění kotvících a ochranných prvků, hnojení, kypření výsadbové mísy, odplevelování keřových skupin a živých plotů, tvarovací řez živých plotů, ochrana proti chorobám, doplnění mulče, vylepšení výsadeb, kosení trávníku 5x</t>
  </si>
  <si>
    <t>Pol134</t>
  </si>
  <si>
    <t>Živé ploty</t>
  </si>
  <si>
    <t>Pol135</t>
  </si>
  <si>
    <t>Skupiny keřů v zápoji a pnoucí rostliny</t>
  </si>
  <si>
    <t>Pol136</t>
  </si>
  <si>
    <t>Kosení trávníku lučního se sběrem 5x</t>
  </si>
  <si>
    <t>Pol137</t>
  </si>
  <si>
    <t>Vylepšení keřů  včetně dodávky - ztratné do 5%</t>
  </si>
  <si>
    <t>Vylepšení keřů včetně dodávky - ztratné do 5%</t>
  </si>
  <si>
    <t>23*2</t>
  </si>
  <si>
    <t>SO 26 - Úprava potoka</t>
  </si>
  <si>
    <t>1645105297</t>
  </si>
  <si>
    <t>"prohloubení u stabilizačních prahů" 0,35*1,0*0,5*2</t>
  </si>
  <si>
    <t>521766055</t>
  </si>
  <si>
    <t>"Staničení 0,0 - 18,8 m" 0,45*1,5*18,8</t>
  </si>
  <si>
    <t>"Staničení 18,8 - 24,2 m - kamenná rovnanina" 0,3*1,0*5,4</t>
  </si>
  <si>
    <t>"Staničení 18,8 - 24,2 m - břehová zídka" 0,9*0,83*5,4</t>
  </si>
  <si>
    <t>1912381874</t>
  </si>
  <si>
    <t>"Zemní práce, podkladní konstrukce"</t>
  </si>
  <si>
    <t>708638112</t>
  </si>
  <si>
    <t>18,694*15 'Přepočtené koeficientem množství</t>
  </si>
  <si>
    <t>1266258667</t>
  </si>
  <si>
    <t>18,694*1,8 'Přepočtené koeficientem množství</t>
  </si>
  <si>
    <t>-1505992567</t>
  </si>
  <si>
    <t>"Opevnění koryta"</t>
  </si>
  <si>
    <t>"Betonové podkladní konstrukce a stabilizační prahy - beton C30/37 XF3"</t>
  </si>
  <si>
    <t>"Staničení 0,0 - 18,8 m - stabilizační prahy"</t>
  </si>
  <si>
    <t>0,8*1,0*0,5</t>
  </si>
  <si>
    <t>(0,8*1,5+0,4*0,5)*0,5</t>
  </si>
  <si>
    <t>961153185</t>
  </si>
  <si>
    <t>"Pravobřežní zídka délky 23,7 m - opracované žulové kvádry"</t>
  </si>
  <si>
    <t>"60ks v. 800mm" 60*0,3*0,3*0,8</t>
  </si>
  <si>
    <t>"4ks v. 650mm" 4*0,3*0,3*0,65</t>
  </si>
  <si>
    <t>"8ks v. 650-800mm" 8*0,3*0,3*0,725</t>
  </si>
  <si>
    <t>-909630701</t>
  </si>
  <si>
    <t>5,076*2,7 'Přepočtené koeficientem množství</t>
  </si>
  <si>
    <t>451311521-1</t>
  </si>
  <si>
    <t>Podklad pro dlažbu z betonu prostého mrazuvzdorného tř. C 30/37 vrstva tl nad 100 do 150 mm</t>
  </si>
  <si>
    <t>-409525601</t>
  </si>
  <si>
    <t>Podklad z prostého betonu pod dlažbu pro prostředí s mrazovými cykly tř. C 30/37, ve vrstvě tl. přes 100 do 150 mm</t>
  </si>
  <si>
    <t>"Staničení 0,0 - 18,8 m - podkladní deska tl. 150mm" 1,5*17,8</t>
  </si>
  <si>
    <t>"Staničení 18,8 - 24,2 m - podkladní deska tl. 300mm (2x150mm)" 2*0,83*5,4</t>
  </si>
  <si>
    <t>457315813</t>
  </si>
  <si>
    <t>Těsnící vrstva z betonu mrazuvzdorného tř. C 30/37 tl nad 150 do 200 mm</t>
  </si>
  <si>
    <t>-823089664</t>
  </si>
  <si>
    <t>Těsnicí nebo opevňovací vrstva z prostého betonu pro prostředí s mrazovými cykly tř. C 30/37, tl. vrstvy 200 mm</t>
  </si>
  <si>
    <t>"Staničení 0,0 - 18,8 m - obetonování kamenných kvádrů tl. 200mm" 0,65*18,3</t>
  </si>
  <si>
    <t>"Staničení 18,8 - 24,2 m - obetonování kamenných kvádrů tl. 200mm" 0,65*5,4</t>
  </si>
  <si>
    <t>-912702451</t>
  </si>
  <si>
    <t>"Kamenná rovnanina tl. 300 mm" 5,4*1,5*0,3</t>
  </si>
  <si>
    <t>465513227</t>
  </si>
  <si>
    <t>Dlažba z lomového kamene na cementovou maltu s vyspárováním tl 250 mm pro hydromeliorace</t>
  </si>
  <si>
    <t>414548865</t>
  </si>
  <si>
    <t>Dlažba z lomového kamene lomařsky upraveného na cementovou maltu, s vyspárováním cementovou maltou, tl. kamene 250 mm</t>
  </si>
  <si>
    <t>"Dlažba z žulových kamenů tl.250 mm na cementovou maltu" 1,0*17,8+0,3*5,4</t>
  </si>
  <si>
    <t>998332011</t>
  </si>
  <si>
    <t>Přesun hmot pro úpravy vodních toků a kanály</t>
  </si>
  <si>
    <t>-748607323</t>
  </si>
  <si>
    <t>Přesun hmot pro úpravy vodních toků a kanály, hráze rybníků apod. dopravní vzdálenost do 500 m</t>
  </si>
  <si>
    <t>SO 30 - Plochy zařízení staveniště</t>
  </si>
  <si>
    <t>1799654405</t>
  </si>
  <si>
    <t>"Odstranění provizorní panelové komunikace" 200</t>
  </si>
  <si>
    <t>113152112</t>
  </si>
  <si>
    <t>Odstranění podkladů zpevněných ploch z kameniva drceného</t>
  </si>
  <si>
    <t>1166753050</t>
  </si>
  <si>
    <t>Odstranění podkladů zpevněných ploch s přemístěním na skládku na vzdálenost do 20 m nebo s naložením na dopravní prostředek z kameniva drceného</t>
  </si>
  <si>
    <t>"Odstranění provizorní panelové komunikace - podklad ze štěrkodrtě ŠDA 0/32 tl. 150mm" 200*0,15</t>
  </si>
  <si>
    <t>115001105</t>
  </si>
  <si>
    <t>Převedení vody potrubím DN do 600</t>
  </si>
  <si>
    <t>386752844</t>
  </si>
  <si>
    <t>Převedení vody potrubím průměru DN přes 300 do 600</t>
  </si>
  <si>
    <t>Poznámka k položce:_x000D_
položka zahrnuje dodávku, osazení a demontáž provizorního zařízení (předpoklad ocelová trouba DN 500 zřízení a odstranění, dodávka trubky + svaření + rozřezání + odvoz do sběru)</t>
  </si>
  <si>
    <t>"Převedení vody potoka staveništěm potrubím DN 500" 35,0</t>
  </si>
  <si>
    <t>115101202</t>
  </si>
  <si>
    <t>Čerpání vody na dopravní výšku do 10 m průměrný přítok do 1000 l/min</t>
  </si>
  <si>
    <t>57291078</t>
  </si>
  <si>
    <t>Čerpání vody na dopravní výšku do 10 m s uvažovaným průměrným přítokem přes 500 do 1 000 l/min</t>
  </si>
  <si>
    <t>"Čerpání vody během stavby (průsaky) do 600 l/min - 210KD" 210*24</t>
  </si>
  <si>
    <t>1697603504</t>
  </si>
  <si>
    <t>"Výkop (při zřizování ZS)" 73</t>
  </si>
  <si>
    <t>231010323</t>
  </si>
  <si>
    <t>"Výkop (při zřizování ZS) - odvoz na meziskládku" 73</t>
  </si>
  <si>
    <t>"Hutněný násyp (při rušení ZS) - dovoz z meziskládky" 73</t>
  </si>
  <si>
    <t>375958375</t>
  </si>
  <si>
    <t>171152101</t>
  </si>
  <si>
    <t>Uložení sypaniny z hornin soudržných do násypů zhutněných silnic a dálnic</t>
  </si>
  <si>
    <t>-1801773901</t>
  </si>
  <si>
    <t>Uložení sypaniny do zhutněných násypů pro silnice, dálnice a letiště s rozprostřením sypaniny ve vrstvách, s hrubým urovnáním a uzavřením povrchu násypu z hornin soudržných</t>
  </si>
  <si>
    <t>181252305</t>
  </si>
  <si>
    <t>Úprava pláně pro silnice a dálnice na násypech se zhutněním</t>
  </si>
  <si>
    <t>1829260633</t>
  </si>
  <si>
    <t>Úprava pláně na stavbách silnic a dálnic strojně na násypech se zhutněním</t>
  </si>
  <si>
    <t>"Úprava zemní pláně zhutněná, Edef,2 = 45 MPa" 200</t>
  </si>
  <si>
    <t>291111111</t>
  </si>
  <si>
    <t>Podklad pro zpevněné plochy z kameniva drceného 0 až 63 mm</t>
  </si>
  <si>
    <t>-1266878255</t>
  </si>
  <si>
    <t>Podklad pro zpevněné plochy s rozprostřením a s hutněním z kameniva drceného frakce 0 - 63 mm</t>
  </si>
  <si>
    <t>"Zřízení provizorní panelové komunikace - podklad ze štěrkodrtě ŠDA 0/32 tl. 150mm" 200*0,15</t>
  </si>
  <si>
    <t>2048222326</t>
  </si>
  <si>
    <t>"Zřízení provizorní panelové komunikace" 200</t>
  </si>
  <si>
    <t>59381005</t>
  </si>
  <si>
    <t>panel silniční 3,00x1,50x0,215m</t>
  </si>
  <si>
    <t>399085861</t>
  </si>
  <si>
    <t>"Zřízení provizorní panelové komunikace" 45</t>
  </si>
  <si>
    <t>389571111-1</t>
  </si>
  <si>
    <t xml:space="preserve">Zemní jímka (pytle naplněné zeminou) - zřízení a odstranění </t>
  </si>
  <si>
    <t>1054082741</t>
  </si>
  <si>
    <t>Poznámka k položce:_x000D_
Horní konec potrubí bude uložen nad západním portálem mostu na dno potoka, kde bude koryto zahrazeno zemní jímkou (pytle vyplněné zeminou)</t>
  </si>
  <si>
    <t>"Zahrazení horního konce potrubí" 5,5</t>
  </si>
  <si>
    <t>-1751318218</t>
  </si>
  <si>
    <t>"podklad panelové komuniakce ze štěrkodrtě" 39</t>
  </si>
  <si>
    <t>1710796930</t>
  </si>
  <si>
    <t>39*24 'Přepočtené koeficientem množství</t>
  </si>
  <si>
    <t>-215842093</t>
  </si>
  <si>
    <t>"Panelová komunikace" 71</t>
  </si>
  <si>
    <t>336440417</t>
  </si>
  <si>
    <t>71*24 'Přepočtené koeficientem množství</t>
  </si>
  <si>
    <t>997221862</t>
  </si>
  <si>
    <t>Poplatek za uložení stavebního odpadu na recyklační skládce (skládkovné) z armovaného betonu pod kódem 17 01 01</t>
  </si>
  <si>
    <t>-1786032721</t>
  </si>
  <si>
    <t>Poplatek za uložení stavebního odpadu na recyklační skládce (skládkovné) z armovaného betonu zatříděného do Katalogu odpadů pod kódem 17 01 01</t>
  </si>
  <si>
    <t>997221873</t>
  </si>
  <si>
    <t>Poplatek za uložení stavebního odpadu na recyklační skládce (skládkovné) zeminy a kamení zatříděného do Katalogu odpadů pod kódem 17 05 04</t>
  </si>
  <si>
    <t>-366897302</t>
  </si>
  <si>
    <t>SO 33 - Staveništní přípojka NN</t>
  </si>
  <si>
    <t>5/PRE - Stavební odběr, část PRE</t>
  </si>
  <si>
    <t>101512524</t>
  </si>
  <si>
    <t>000103210</t>
  </si>
  <si>
    <t>koncovka rozděl.SEH4 78-36/95-240/CELLPACK</t>
  </si>
  <si>
    <t>-1642942186</t>
  </si>
  <si>
    <t>210220001.P</t>
  </si>
  <si>
    <t>Montáž uzemňovacího vedení vodičů FeZn pomocí svorek na povrchu páskou do 120 mm2</t>
  </si>
  <si>
    <t>-659848517</t>
  </si>
  <si>
    <t>Montáž uzemňovacího vedení s upevněním, propojením a připojením pomocí svorek na povrchu vodičů FeZn páskou průřezu do 120 mm²</t>
  </si>
  <si>
    <t>-1822247645</t>
  </si>
  <si>
    <t>000103710</t>
  </si>
  <si>
    <t>svorka zemnicí SR 02 (pásek-pásek) (připojení na zem. soustavu RIS)</t>
  </si>
  <si>
    <t>-1615809347</t>
  </si>
  <si>
    <t>svorka zemnicí SR 02 (pásek-pásek)</t>
  </si>
  <si>
    <t>-1673803809</t>
  </si>
  <si>
    <t>000108159</t>
  </si>
  <si>
    <t>kabel AYKY 3x240+120  1kV</t>
  </si>
  <si>
    <t>-1772988828</t>
  </si>
  <si>
    <t>Odběrová přihláška - revizní technik</t>
  </si>
  <si>
    <t>1784108951</t>
  </si>
  <si>
    <t>460200143.P</t>
  </si>
  <si>
    <t>Hloubení kabelových zapažených a nezapažených rýh ručně š 35 cm, hl 60 cm, v hornině tř 3</t>
  </si>
  <si>
    <t>648674871</t>
  </si>
  <si>
    <t>Hloubení kabelových rýh včetně urovnání dna, přemístění výkopku do vzdálenosti 3 m od okraje jámy nebo naložení na dopravní prostředek ručně šířky 35 cm, hloubky 60 cm, v hornině třídy 3</t>
  </si>
  <si>
    <t>000117356</t>
  </si>
  <si>
    <t>Staveništní rozvaděč</t>
  </si>
  <si>
    <t>-1088556381</t>
  </si>
  <si>
    <t>skříň přípojk. SS 102/KVF4S (SP5/2-V)</t>
  </si>
  <si>
    <t>704199584</t>
  </si>
  <si>
    <t>685578248</t>
  </si>
  <si>
    <t>460560123.P</t>
  </si>
  <si>
    <t>-949631890</t>
  </si>
  <si>
    <t>460680151.P</t>
  </si>
  <si>
    <t>Vybourání otvorů ve zdivu  do 0,25 m2, tloušťky do 45 cm</t>
  </si>
  <si>
    <t>183959558</t>
  </si>
  <si>
    <t>Průchody zdivem vybourání otvoru ve zdivu kamenném plochy do 0,25 m2 a tloušťky do 45 cm</t>
  </si>
  <si>
    <t>460270176.P</t>
  </si>
  <si>
    <t>Zazdění drážky pro kabel</t>
  </si>
  <si>
    <t>1666872635</t>
  </si>
  <si>
    <t>Pilíře a skříně pro rozvod NN zazdění a začištění skříně včetně vysekání otvoru pro skříň a kabelový svod ve zdivu a obnovy okolní povrchové úpravy SR 3</t>
  </si>
  <si>
    <t>Inženýrská činnost při realizaci stavby, tech.podm. a zajištění stavebního odběru na PREdi, a.s.</t>
  </si>
  <si>
    <t>117544447</t>
  </si>
  <si>
    <t>1210559101</t>
  </si>
  <si>
    <t>5/ODB - Stavební odběr, část odběratel</t>
  </si>
  <si>
    <t>210100003.P</t>
  </si>
  <si>
    <t>Ukončení vodičů v rozváděči nebo na přístroji včetně zapojení průřezu žíly do 16 mm2</t>
  </si>
  <si>
    <t>698971019</t>
  </si>
  <si>
    <t>Ukončení vodičů izolovaných s označením a zapojením v rozváděči nebo na přístroji průřezu žíly do 16 mm2</t>
  </si>
  <si>
    <t>740721989</t>
  </si>
  <si>
    <t>210810014.P</t>
  </si>
  <si>
    <t>-1861567850</t>
  </si>
  <si>
    <t>kabel CYKY 4x16</t>
  </si>
  <si>
    <t>978039029</t>
  </si>
  <si>
    <t>-157833836</t>
  </si>
  <si>
    <t>1811769489</t>
  </si>
  <si>
    <t>SO 301 - Oprava odvodnění</t>
  </si>
  <si>
    <t xml:space="preserve">    469 - Stavební práce při elektromontážích</t>
  </si>
  <si>
    <t>-2075817548</t>
  </si>
  <si>
    <t>"ztížená vykopávka 50%"</t>
  </si>
  <si>
    <t>"výkop pažených rýh"</t>
  </si>
  <si>
    <t>"výkop v křiž. Horomx Nebuš" 27,72</t>
  </si>
  <si>
    <t>"rozšíření u Š1" 8,23</t>
  </si>
  <si>
    <t>35,95*0,5 'Přepočtené koeficientem množství</t>
  </si>
  <si>
    <t>132212112</t>
  </si>
  <si>
    <t>Hloubení rýh š do 800 mm v nesoudržných horninách třídy těžitelnosti I, skupiny 3 ručně</t>
  </si>
  <si>
    <t>-1456647142</t>
  </si>
  <si>
    <t>Hloubení rýh šířky do 800 mm ručně zapažených i nezapažených, s urovnáním dna do předepsaného profilu a spádu v hornině třídy těžitelnosti I skupiny 3 nesoudržných</t>
  </si>
  <si>
    <t>"C2 - Situace, C7 - Detaily"</t>
  </si>
  <si>
    <t>"Výkop rýhy v zemině tř. 3 pro chráničku plynovodu" 5</t>
  </si>
  <si>
    <t>132212212</t>
  </si>
  <si>
    <t>Hloubení rýh š do 2000 mm v nesoudržných horninách třídy těžitelnosti I, skupiny 3 ručně</t>
  </si>
  <si>
    <t>1140198893</t>
  </si>
  <si>
    <t>Hloubení rýh šířky přes 800 do 2 000 mm ručně zapažených i nezapažených, s urovnáním dna do předepsaného profilu a spádu v hornině třídy těžitelnosti I skupiny 3 nesoudržných</t>
  </si>
  <si>
    <t>151101101</t>
  </si>
  <si>
    <t>Zřízení příložného pažení a rozepření stěn rýh hl do 2 m</t>
  </si>
  <si>
    <t>-1315405992</t>
  </si>
  <si>
    <t>Zřízení pažení a rozepření stěn rýh pro podzemní vedení pro všechny šířky rýhy příložné pro jakoukoliv mezerovitost, hloubky do 2 m</t>
  </si>
  <si>
    <t>"pažení příložné" 2*(21*1,1)</t>
  </si>
  <si>
    <t>151101111</t>
  </si>
  <si>
    <t>Odstranění příložného pažení a rozepření stěn rýh hl do 2 m</t>
  </si>
  <si>
    <t>947199507</t>
  </si>
  <si>
    <t>Odstranění pažení a rozepření stěn rýh pro podzemní vedení s uložením materiálu na vzdálenost do 3 m od kraje výkopu příložné, hloubky do 2 m</t>
  </si>
  <si>
    <t>-2097374735</t>
  </si>
  <si>
    <t>"z meziskládky"</t>
  </si>
  <si>
    <t>"zpětný zásyp rýhy pro chráničku plynovodu" 5</t>
  </si>
  <si>
    <t>2053696724</t>
  </si>
  <si>
    <t>1708083590</t>
  </si>
  <si>
    <t>35,95*15 'Přepočtené koeficientem množství</t>
  </si>
  <si>
    <t>-332999912</t>
  </si>
  <si>
    <t>-655902646</t>
  </si>
  <si>
    <t>35,95*1,8 'Přepočtené koeficientem množství</t>
  </si>
  <si>
    <t>-708021815</t>
  </si>
  <si>
    <t>"zásyp rýh se zhutněním náhradní zeminou" 23,29</t>
  </si>
  <si>
    <t>583336000-1</t>
  </si>
  <si>
    <t>nákup zeminy vhodné do násypu včetně dopravy do 20 km</t>
  </si>
  <si>
    <t>-853049171</t>
  </si>
  <si>
    <t xml:space="preserve">nákup zeminy vhodné do násypu včetně dopravy do 20 km
</t>
  </si>
  <si>
    <t>23,29*1,9 'Přepočtené koeficientem množství</t>
  </si>
  <si>
    <t>174101101-1</t>
  </si>
  <si>
    <t>Zásyp jam, šachet rýh nebo kolem objektů sypaninou se zhutněním 100% PS</t>
  </si>
  <si>
    <t>1871308408</t>
  </si>
  <si>
    <t>Zásyp sypaninou z jakékoliv horniny s uložením výkopku ve vrstvách se zhutněním 100% PS jam, šachet, rýh nebo kolem objektů v těchto vykopávkách</t>
  </si>
  <si>
    <t>359901211-2</t>
  </si>
  <si>
    <t>Kamerový monitoring potrubí s pořízením záznamu DN 300</t>
  </si>
  <si>
    <t>-934449985</t>
  </si>
  <si>
    <t>"Kamerový monitoring potrubí s pořízením záznamu DN 300" 21</t>
  </si>
  <si>
    <t>96412266</t>
  </si>
  <si>
    <t>"podkladní štěrkopísková vrstva"</t>
  </si>
  <si>
    <t>"pod šachtou Š1" 0,33</t>
  </si>
  <si>
    <t>-1012284099</t>
  </si>
  <si>
    <t>"podkladní betonová deska - beton C16/20"</t>
  </si>
  <si>
    <t>"pod potrubí DN 300" 2,52</t>
  </si>
  <si>
    <t>469</t>
  </si>
  <si>
    <t>Stavební práce při elektromontážích</t>
  </si>
  <si>
    <t>459992100</t>
  </si>
  <si>
    <t>Provizorní zajištění kabelů při jejich křížení</t>
  </si>
  <si>
    <t>621758980</t>
  </si>
  <si>
    <t>"zajištění trubních vedení (plynovod, vodovod) v místě křížení s kanalizací" 1</t>
  </si>
  <si>
    <t>"zajištění sdělovacího vedení v místě křížení s kanalizací" 1</t>
  </si>
  <si>
    <t>"zajištění kanalizačního vedení v místě křížení s kanalizací" 2</t>
  </si>
  <si>
    <t>1182069044</t>
  </si>
  <si>
    <t>"kanalizační potrubí z kameniny DN 300" 21</t>
  </si>
  <si>
    <t>597107070</t>
  </si>
  <si>
    <t>967442923</t>
  </si>
  <si>
    <t>21*1,015 'Přepočtené koeficientem množství</t>
  </si>
  <si>
    <t>871251101-1</t>
  </si>
  <si>
    <t xml:space="preserve">Montáž potrubí z PE D 110 </t>
  </si>
  <si>
    <t>984754033</t>
  </si>
  <si>
    <t>"C2 - Situace."</t>
  </si>
  <si>
    <t>"Osazení PE chráničky dl. 2,5 m D110 + čichačka na stávajícím  plynovodu D63"</t>
  </si>
  <si>
    <t>1*2,5</t>
  </si>
  <si>
    <t>286139440</t>
  </si>
  <si>
    <t>chránička potrubí PE-HD 110</t>
  </si>
  <si>
    <t>-288085818</t>
  </si>
  <si>
    <t>877364101</t>
  </si>
  <si>
    <t>Montáž čichačky na chráničku / komplet</t>
  </si>
  <si>
    <t>-2028382530</t>
  </si>
  <si>
    <t>286139756</t>
  </si>
  <si>
    <t>čichačka na chráničku včetně plastového poklopu</t>
  </si>
  <si>
    <t>1912485835</t>
  </si>
  <si>
    <t>877370440</t>
  </si>
  <si>
    <t>Montáž šachtových vložek na kanalizačním potrubí z PP trub korugovaných DN 300</t>
  </si>
  <si>
    <t>-183773414</t>
  </si>
  <si>
    <t>Montáž tvarovek na kanalizačním plastovém potrubí z polypropylenu PP korugovaného nebo žebrovaného šachtových vložek DN 300</t>
  </si>
  <si>
    <t>"stěnová šachtová vložka DN 300" 1</t>
  </si>
  <si>
    <t>286174830-1</t>
  </si>
  <si>
    <t>stěnová šachtová vložka DN 300</t>
  </si>
  <si>
    <t>-884941751</t>
  </si>
  <si>
    <t>497286812</t>
  </si>
  <si>
    <t>Poznámka k položce:_x000D_
Prefabrikáty vstupní šachty včetně vybavení – viz příloha: Vstupní šachta – příloha č.7</t>
  </si>
  <si>
    <t>"vyrovnávací prstenec DN600, v. 200 mm" 1</t>
  </si>
  <si>
    <t>592243930-1</t>
  </si>
  <si>
    <t>prstenec betonový vyrovnávací DN 600 výška 100 mm</t>
  </si>
  <si>
    <t>748071293</t>
  </si>
  <si>
    <t xml:space="preserve">Prefabrikáty pro vstupní šachty a drenážní šachtice (betonové a železobetonové) šachty pro odpadní kanály a potrubí uložená v zemi prstenec vyrovnávací DN 600 výška 100 mm
</t>
  </si>
  <si>
    <t>1669883491</t>
  </si>
  <si>
    <t>"prefabrikovaná kanalizační vstupní šachta DN1000" 1*2</t>
  </si>
  <si>
    <t>592243000</t>
  </si>
  <si>
    <t xml:space="preserve">skruž betonová šachetní 100/25 </t>
  </si>
  <si>
    <t>-2140390883</t>
  </si>
  <si>
    <t>"skruž betonová šachetní 100/25 " 1</t>
  </si>
  <si>
    <t>584603032</t>
  </si>
  <si>
    <t>"prefabrikovaná kanalizační vstupní šachta DN1000" 1</t>
  </si>
  <si>
    <t>592243150</t>
  </si>
  <si>
    <t>deska betonová zákrytová pro kruhové šachty 100/62,5 x 16,5 cm</t>
  </si>
  <si>
    <t>-524455948</t>
  </si>
  <si>
    <t>"deska betonová zákrytová 100-63/17 " 1</t>
  </si>
  <si>
    <t>-250687874</t>
  </si>
  <si>
    <t>592243370-1</t>
  </si>
  <si>
    <t xml:space="preserve">dno betonové šachty kanalizační lomové 100/60 </t>
  </si>
  <si>
    <t>-81654585</t>
  </si>
  <si>
    <t>"dno betonové šachty kanalizační přímé 100/60" 1</t>
  </si>
  <si>
    <t>899100103.1</t>
  </si>
  <si>
    <t>Vyspravení povrchu šachty maltovou rozpínací směsí</t>
  </si>
  <si>
    <t>204205050</t>
  </si>
  <si>
    <t>"vyspravení povrchu" 1</t>
  </si>
  <si>
    <t>899103111</t>
  </si>
  <si>
    <t>-1921718079</t>
  </si>
  <si>
    <t>"prefabrikovaná kanlizační vstupní šachta DN1000" 1</t>
  </si>
  <si>
    <t>552414140</t>
  </si>
  <si>
    <t>poklop šachtový samonivelační s rámem DN600 třída D 400</t>
  </si>
  <si>
    <t>296699351</t>
  </si>
  <si>
    <t>"poklop šachtový samonivelační s rámem DN600 třída D400" 1</t>
  </si>
  <si>
    <t>-129609125</t>
  </si>
  <si>
    <t>"obetonování potrubí - beton C16/20"</t>
  </si>
  <si>
    <t>"potrubí DN300" 8,09</t>
  </si>
  <si>
    <t>977151125-1.2</t>
  </si>
  <si>
    <t xml:space="preserve">Zřízení otvoru ve stěně šachty a osazení stěnové šachtové vložky DN300, úprava kynety šachetního dna </t>
  </si>
  <si>
    <t>1511168499</t>
  </si>
  <si>
    <t xml:space="preserve">Zřízení otvoru ve stěně šachty a osazení stěnové šachtové vložky DN300, úprava kynety šachetního dna 
</t>
  </si>
  <si>
    <t>"Zřízení otvoru ve stěně šachty a osazení stěnové šachtové vložky DN300, úprava kynety šachetního dna" 1</t>
  </si>
  <si>
    <t>997013631</t>
  </si>
  <si>
    <t>Poplatek za uložení na skládce (skládkovné) stavebního odpadu směsného kód odpadu 17 09 04</t>
  </si>
  <si>
    <t>2100345876</t>
  </si>
  <si>
    <t>Poplatek za uložení stavebního odpadu na skládce (skládkovné) směsného stavebního a demoličního zatříděného do Katalogu odpadů pod kódem 17 09 04</t>
  </si>
  <si>
    <t>2047934170</t>
  </si>
  <si>
    <t>0,032</t>
  </si>
  <si>
    <t>1299496006</t>
  </si>
  <si>
    <t>0,032*24 'Přepočtené koeficientem množství</t>
  </si>
  <si>
    <t>997221611</t>
  </si>
  <si>
    <t>Nakládání suti na dopravní prostředky pro vodorovnou dopravu</t>
  </si>
  <si>
    <t>167714627</t>
  </si>
  <si>
    <t>Nakládání na dopravní prostředky pro vodorovnou dopravu suti</t>
  </si>
  <si>
    <t>1808324189</t>
  </si>
  <si>
    <t>DIO - Dopravně inženýrské opatření</t>
  </si>
  <si>
    <t xml:space="preserve">    762 - Konstrukce tesařské</t>
  </si>
  <si>
    <t>913111115-1</t>
  </si>
  <si>
    <t>Příplatek za polep dočasné dopravní značky samostatné základní</t>
  </si>
  <si>
    <t>-1682652522</t>
  </si>
  <si>
    <t>Příplatek za polep dočasné dopravní značky samostatné základní dle dokumentace pro osazení DIO</t>
  </si>
  <si>
    <t>"IS11b" 9</t>
  </si>
  <si>
    <t>"(B1+)E13" 4</t>
  </si>
  <si>
    <t>"(B1+)E3a" 2</t>
  </si>
  <si>
    <t>"(C2c+)E13" 1</t>
  </si>
  <si>
    <t>"(C2b+)E13" 1</t>
  </si>
  <si>
    <t>913111116-1</t>
  </si>
  <si>
    <t>Příplatek za polep dočasné dopravní značky samostatné zvětšené</t>
  </si>
  <si>
    <t>-897057175</t>
  </si>
  <si>
    <t>Příplatek za polep dočasné dopravní značky samostatné zvětšené dle dokumentace pro osazení DIO</t>
  </si>
  <si>
    <t>"IP22" 9</t>
  </si>
  <si>
    <t>"IS11a" 2</t>
  </si>
  <si>
    <t>"IP22 - provizorní zastávka" 2</t>
  </si>
  <si>
    <t>913111115</t>
  </si>
  <si>
    <t>Montáž a demontáž dočasné dopravní značky samostatné základní</t>
  </si>
  <si>
    <t>-1703881204</t>
  </si>
  <si>
    <t>Montáž a demontáž dočasných dopravních značek samostatných značek základních</t>
  </si>
  <si>
    <t>Poznámka k položce:_x000D_
provizorní DZ v majetku zhotovitele</t>
  </si>
  <si>
    <t xml:space="preserve">"1.etapa - pronájem 14 dní" </t>
  </si>
  <si>
    <t>"Z2+3xS7 typ 1 + C4a vč. 2x sloupku a podstavce a baterie" 1</t>
  </si>
  <si>
    <t>"Z2+3xS7 typ 1 + C4b vč. 2x sloupku a podstavce a baterie" 1</t>
  </si>
  <si>
    <t>"2.etapa - pronájem 14 dní"</t>
  </si>
  <si>
    <t>"Z4b + C4a vč. sloupku a podstavce" 1</t>
  </si>
  <si>
    <t>913111215</t>
  </si>
  <si>
    <t>Příplatek k dočasné dopravní značce samostatné základní za první a ZKD den použití</t>
  </si>
  <si>
    <t>-902042750</t>
  </si>
  <si>
    <t>Montáž a demontáž dočasných dopravních značek Příplatek za první a každý další den použití dočasných dopravních značek k ceně 11-1115</t>
  </si>
  <si>
    <t>"(B1+)E13" 4*275</t>
  </si>
  <si>
    <t>"(B1+)E3a" 2*275</t>
  </si>
  <si>
    <t>"(C2c+)E13" 1*275</t>
  </si>
  <si>
    <t>"(C2b+)E13" 1*275</t>
  </si>
  <si>
    <t>"Z2+3xS7 typ 1 + C4a vč. 2x sloupku a podstavce a baterie" 1*14</t>
  </si>
  <si>
    <t>"Z2+3xS7 typ 1 + C4b vč. 2x sloupku a podstavce a baterie" 1*14</t>
  </si>
  <si>
    <t>"Z4b + C4a vč. sloupku a podstavce" 1*14</t>
  </si>
  <si>
    <t>913121111</t>
  </si>
  <si>
    <t>Montáž a demontáž dočasné dopravní značky kompletní základní</t>
  </si>
  <si>
    <t>-1495161496</t>
  </si>
  <si>
    <t>"Zřízení a odstranění provizorní zastávky MHD - IJ4c - označník zastávky" 1</t>
  </si>
  <si>
    <t>"B1(+E13)" 4</t>
  </si>
  <si>
    <t>"B1(+E3a)" 2</t>
  </si>
  <si>
    <t>"C2c(+E13)" 1</t>
  </si>
  <si>
    <t>"C2b(+E13)" 1</t>
  </si>
  <si>
    <t>"C4a" 3</t>
  </si>
  <si>
    <t>"A15 + S7 typ 1 vč. sloupku a podstavce a baterie" 3</t>
  </si>
  <si>
    <t>"A10 vč. sloupku a podstavce a baterie" 3</t>
  </si>
  <si>
    <t>913121211</t>
  </si>
  <si>
    <t>Příplatek k dočasné dopravní značce kompletní základní za první a ZKD den použití</t>
  </si>
  <si>
    <t>1191576072</t>
  </si>
  <si>
    <t>Montáž a demontáž dočasných dopravních značek Příplatek za první a každý další den použití dočasných dopravních značek k ceně 12-1111</t>
  </si>
  <si>
    <t>"IS11b" 9*275</t>
  </si>
  <si>
    <t>"Zřízení a odstranění provizorní zastávky MHD - IJ4c - označník zastávky" 1*275</t>
  </si>
  <si>
    <t>"B1(+E13)" 4*275</t>
  </si>
  <si>
    <t>"B1(+E3a)" 2*275</t>
  </si>
  <si>
    <t>"C2c(+E13)" 1*275</t>
  </si>
  <si>
    <t>"C2b(+E13)" 1*275</t>
  </si>
  <si>
    <t>"C4a" 3*275</t>
  </si>
  <si>
    <t>"A15 + S7 typ 1 vč. sloupku a podstavce a baterie" 3*14</t>
  </si>
  <si>
    <t>"A10 vč. sloupku a podstavce a baterie" 3*14</t>
  </si>
  <si>
    <t>913121112</t>
  </si>
  <si>
    <t>Montáž a demontáž dočasné dopravní značky kompletní zvětšené</t>
  </si>
  <si>
    <t>-1141227662</t>
  </si>
  <si>
    <t>Montáž a demontáž dočasných dopravních značek kompletních značek vč. podstavce a sloupku zvětšených</t>
  </si>
  <si>
    <t>Poznámka k položce:_x000D_
provizorní DZ v majetku zhotovitele_x000D_
montáž na 2 sloupky s podstavci</t>
  </si>
  <si>
    <t>"IP22 - provizorní zastávka MHD" 2</t>
  </si>
  <si>
    <t>913121212</t>
  </si>
  <si>
    <t>Příplatek k dočasné dopravní značce kompletní zvětšené za první a ZKD den použití</t>
  </si>
  <si>
    <t>-384118539</t>
  </si>
  <si>
    <t>Montáž a demontáž dočasných dopravních značek Příplatek za první a každý další den použití dočasných dopravních značek k ceně 12-1112</t>
  </si>
  <si>
    <t>"IP22" 9*275</t>
  </si>
  <si>
    <t>"IS11a" 2*275</t>
  </si>
  <si>
    <t>"IP22 - provizorní zastávka MHD" 2*275</t>
  </si>
  <si>
    <t>745215226</t>
  </si>
  <si>
    <t>Poznámka k položce:_x000D_
položka zahrnuje dovoz ze skladu TSK ze 20 km, montáž na 2 sloupky s podstavci, demontáž, odvoz do skladu TSK do 20 km</t>
  </si>
  <si>
    <t>"IP22 „TSK – omlouváme se za dočasné omezení provozu“ " 2</t>
  </si>
  <si>
    <t>1010927607</t>
  </si>
  <si>
    <t>"IP22 „TSK – omlouváme se za dočasné omezení provozu“ " 2*275</t>
  </si>
  <si>
    <t>913221111</t>
  </si>
  <si>
    <t>Montáž a demontáž dočasné dopravní zábrany světelné šířky 1,5 m se 3 světly</t>
  </si>
  <si>
    <t>-1317422551</t>
  </si>
  <si>
    <t>Montáž a demontáž dočasných dopravních zábran světelných včetně zásobníku na akumulátor, šířky 1,5 m, 3 světla</t>
  </si>
  <si>
    <t>"Z2 + 3x S7 typ 1 vč. 2 sloupků a podstavců a baterie" 6</t>
  </si>
  <si>
    <t>913221211</t>
  </si>
  <si>
    <t>Příplatek k dočasné dopravní zábraně světelné šířky 1,5m se 3 světly za první a ZKD den použití</t>
  </si>
  <si>
    <t>704388921</t>
  </si>
  <si>
    <t>Montáž a demontáž dočasných dopravních zábran Příplatek za první a každý další den použití dočasných dopravních zábran k ceně 22-1111</t>
  </si>
  <si>
    <t>"Z2 + 3x S7 typ 1 vč. 2 sloupků a podstavců a baterie" 6*275</t>
  </si>
  <si>
    <t>913911111</t>
  </si>
  <si>
    <t>Montáž a demontáž akumulátoru dočasného dopravního značení olověného 12 V/7,2 Ah</t>
  </si>
  <si>
    <t>-1703718997</t>
  </si>
  <si>
    <t>Montáž a demontáž akumulátorů a zásobníků dočasného dopravního značení akumulátoru olověného 12V/7,2 Ah</t>
  </si>
  <si>
    <t>913911211</t>
  </si>
  <si>
    <t>Příplatek k dočasnému akumulátor 12V/7,2 Ah za první a ZKD den použití</t>
  </si>
  <si>
    <t>-708421246</t>
  </si>
  <si>
    <t>Montáž a demontáž akumulátorů a zásobníků dočasného dopravního značení Příplatek za první a každý další den použití akumulátorů a zásobníků dočasného dopravního značení k ceně 91-1111</t>
  </si>
  <si>
    <t>913921131</t>
  </si>
  <si>
    <t>Dočasné omezení platnosti zakrytí základní dopravní značky</t>
  </si>
  <si>
    <t>-634446289</t>
  </si>
  <si>
    <t>Dočasné omezení platnosti základní dopravní značky zakrytí značky</t>
  </si>
  <si>
    <t>"Dočasné zneplatnění značky (zakrytím nebo přelepením oranžovou páskou) – zřízení" 20</t>
  </si>
  <si>
    <t>913921132</t>
  </si>
  <si>
    <t>Dočasné omezení platnosti odkrytí základní dopravní značky</t>
  </si>
  <si>
    <t>-792713692</t>
  </si>
  <si>
    <t>Dočasné omezení platnosti základní dopravní značky odkrytí značky</t>
  </si>
  <si>
    <t>"Dočasné zneplatnění značky (zakrytím nebo přelepením oranžovou páskou) – odstranění" 20</t>
  </si>
  <si>
    <t>913921131-1</t>
  </si>
  <si>
    <t>Dočasné omezení platnosti zakrytí označníku zastávky</t>
  </si>
  <si>
    <t>-1822774705</t>
  </si>
  <si>
    <t>Dočasné omezení platnosti označníku zastávky</t>
  </si>
  <si>
    <t>"Dočasné zrušení zastávky MHD „Pučálka“ (zakrytí označníku)" 1</t>
  </si>
  <si>
    <t>913921132-1</t>
  </si>
  <si>
    <t>-1922054172</t>
  </si>
  <si>
    <t>"Dočasné zrušení zastávky MHD „Pučálka“ (odkrytí označníku)" 1</t>
  </si>
  <si>
    <t>915111116</t>
  </si>
  <si>
    <t>Vodorovné dopravní značení dělící čáry souvislé š 125 mm retroreflexní žlutá barva</t>
  </si>
  <si>
    <t>-2060762202</t>
  </si>
  <si>
    <t>Vodorovné dopravní značení stříkané barvou dělící čára šířky 125 mm souvislá žlutá retroreflexní</t>
  </si>
  <si>
    <t>"Zřízení a odstranění provizorní zastávky MHD"</t>
  </si>
  <si>
    <t>"dočasné VDZ V11a" 50</t>
  </si>
  <si>
    <t>"obnova během výstavby 2x" 2*50</t>
  </si>
  <si>
    <t>-1779212500</t>
  </si>
  <si>
    <t>935112112-1</t>
  </si>
  <si>
    <t>Osazení a následné odstranění provizorního nástupiště</t>
  </si>
  <si>
    <t>1342822789</t>
  </si>
  <si>
    <t>Osazení a následné odstranění provizorního nástupiště vč. jeho likvidace</t>
  </si>
  <si>
    <t>Poznámka k položce:_x000D_
konstrukce nástupiště viz. Tesářské konstrukce, nátěry</t>
  </si>
  <si>
    <t>"Zřízení a odstranění provizorní zastávky MHD - dřevěné molo 2x12 m" 2*12</t>
  </si>
  <si>
    <t>-1442808973</t>
  </si>
  <si>
    <t>913111111</t>
  </si>
  <si>
    <t>Montáž a demontáž plastového podstavce dočasné dopravní značky</t>
  </si>
  <si>
    <t>-1110967713</t>
  </si>
  <si>
    <t>Montáž a demontáž dočasných dopravních značek zařízení pro upevnění samostatných značek podstavce plastového</t>
  </si>
  <si>
    <t>"Z2+3xS7 typ 1 + C4a vč. 2x sloupku a podstavce a baterie" 1*2</t>
  </si>
  <si>
    <t>"Z2+3xS7 typ 1 + C4b vč. 2x sloupku a podstavce a baterie" 1*2</t>
  </si>
  <si>
    <t>913111112</t>
  </si>
  <si>
    <t>Montáž a demontáž sloupku délky do 2 m dočasné dopravní značky</t>
  </si>
  <si>
    <t>-59906445</t>
  </si>
  <si>
    <t>Montáž a demontáž dočasných dopravních značek zařízení pro upevnění samostatných značek sloupku délky do 2 m</t>
  </si>
  <si>
    <t>913111211</t>
  </si>
  <si>
    <t>Příplatek k dočasnému podstavci plastovému za první a ZKD den použití</t>
  </si>
  <si>
    <t>1210750060</t>
  </si>
  <si>
    <t>Montáž a demontáž dočasných dopravních značek Příplatek za první a každý další den použití dočasných dopravních značek k ceně 11-1111</t>
  </si>
  <si>
    <t>"Z2+3xS7 typ 1 + C4a vč. 2x sloupku a podstavce a baterie" 1*2*14</t>
  </si>
  <si>
    <t>"Z2+3xS7 typ 1 + C4b vč. 2x sloupku a podstavce a baterie" 1*2*14</t>
  </si>
  <si>
    <t>913111212</t>
  </si>
  <si>
    <t>Příplatek k dočasnému sloupku délky do 2 m za první a ZKD den použití</t>
  </si>
  <si>
    <t>-822976814</t>
  </si>
  <si>
    <t>Montáž a demontáž dočasných dopravních značek Příplatek za první a každý další den použití dočasných dopravních značek k ceně 11-1112</t>
  </si>
  <si>
    <t>913321111</t>
  </si>
  <si>
    <t>Montáž a demontáž dočasné dopravní směrové desky základní</t>
  </si>
  <si>
    <t>-1046522164</t>
  </si>
  <si>
    <t>Montáž a demontáž dočasných dopravních vodících zařízení směrové desky základní</t>
  </si>
  <si>
    <t>"Z4a vč. sloupku a podstavce" 4</t>
  </si>
  <si>
    <t>"Z4b vč. sloupku a podstavce" 5</t>
  </si>
  <si>
    <t>913321211</t>
  </si>
  <si>
    <t>Příplatek k dočasné směrové desce základní za první a ZKD den použití</t>
  </si>
  <si>
    <t>-493069597</t>
  </si>
  <si>
    <t>Montáž a demontáž dočasných dopravních vodících zařízení Příplatek za první a každý další den použití dočasných dopravních vodících zařízení k ceně 32-1111</t>
  </si>
  <si>
    <t>"Z4a vč. sloupku a podstavce" 4*14</t>
  </si>
  <si>
    <t>"Z4b vč. sloupku a podstavce" 5*14</t>
  </si>
  <si>
    <t>913331115-1</t>
  </si>
  <si>
    <t>Montáž dočasného dopravní signální svítilny včetně akumulátoru</t>
  </si>
  <si>
    <t>416274647</t>
  </si>
  <si>
    <t>Montáž dočasných dopravních vodících zařízení signální svítilny včetně akumulátoru</t>
  </si>
  <si>
    <t>913331115-2</t>
  </si>
  <si>
    <t>Demontáž dočasného dopravní signální svítilny včetně akumulátoru</t>
  </si>
  <si>
    <t>426774150</t>
  </si>
  <si>
    <t>Demontáž dočasných dopravních vodících zařízení signální svítilny včetně akumulátoru</t>
  </si>
  <si>
    <t>913331215-1</t>
  </si>
  <si>
    <t>Příplatek k dočasné signální svítilně EKO včetně akumulátoru za první a ZKD den použití</t>
  </si>
  <si>
    <t>1830562324</t>
  </si>
  <si>
    <t>Montáž dočasných dopravních vodících zařízení Příplatek za první a každý další den použití dočasných dopravních vodících zařízení k ceně 33-1115</t>
  </si>
  <si>
    <t>913911112</t>
  </si>
  <si>
    <t>Montáž a demontáž akumulátoru dočasného dopravního značení olověného 12 V/55 Ah</t>
  </si>
  <si>
    <t>-2087246548</t>
  </si>
  <si>
    <t>Montáž a demontáž akumulátorů a zásobníků dočasného dopravního značení akumulátoru olověného 12V/55 Ah</t>
  </si>
  <si>
    <t>"SZZ vč. sloupku a podstavce a baterie 4 ks" 4</t>
  </si>
  <si>
    <t>913911121</t>
  </si>
  <si>
    <t>Montáž a demontáž dočasného zásobníku plastového na akumulátor a řídící jednotku</t>
  </si>
  <si>
    <t>-27298816</t>
  </si>
  <si>
    <t>Montáž a demontáž akumulátorů a zásobníků dočasného dopravního značení zásobníku na akumulátor a řídící jednotku plastového</t>
  </si>
  <si>
    <t>913911212</t>
  </si>
  <si>
    <t>Příplatek k dočasnému akumulátor 12V/55 Ah za první a ZKD den použití</t>
  </si>
  <si>
    <t>-1459888389</t>
  </si>
  <si>
    <t>Montáž a demontáž akumulátorů a zásobníků dočasného dopravního značení Příplatek za první a každý další den použití akumulátorů a zásobníků dočasného dopravního značení k ceně 91-1112</t>
  </si>
  <si>
    <t>"SZZ vč. sloupku a podstavce a baterie 4 ks" 4*14</t>
  </si>
  <si>
    <t>913911221</t>
  </si>
  <si>
    <t>Příplatek k dočasnému plastovému zásobníku na akumulátor za první a ZKD den použití</t>
  </si>
  <si>
    <t>3848094</t>
  </si>
  <si>
    <t>Montáž a demontáž akumulátorů a zásobníků dočasného dopravního značení Příplatek za první a každý další den použití akumulátorů a zásobníků dočasného dopravního značení k ceně 91-1121</t>
  </si>
  <si>
    <t>915111116-1</t>
  </si>
  <si>
    <t>Vodorovné dopravní značení dočasné dělící čáry souvislé š 125 mm páskou oranžová barva - zřízení</t>
  </si>
  <si>
    <t>-64634638</t>
  </si>
  <si>
    <t>"vodorovné dopravní značení V5 oranžovou páskou (0,125) - zřízení" 4*11,5</t>
  </si>
  <si>
    <t>"vodorovné dopravní značení V5 oranžovou páskou (0,125) - obnova + odstranění" 4*11,5</t>
  </si>
  <si>
    <t>913411111-1</t>
  </si>
  <si>
    <t>Montáž  mobilní semaforové soupravy se 2 semafory</t>
  </si>
  <si>
    <t>507422916</t>
  </si>
  <si>
    <t>Montáž mobilní semaforové soupravy 2 semafory</t>
  </si>
  <si>
    <t>"SZZ vč. sloupku a podstavce a baterie 4 ks" 2</t>
  </si>
  <si>
    <t>913411111-2</t>
  </si>
  <si>
    <t>Demontáž  mobilní semaforové soupravy se 2 semafory</t>
  </si>
  <si>
    <t>-585490799</t>
  </si>
  <si>
    <t>Demontáž mobilní semaforové soupravy 2 semafory</t>
  </si>
  <si>
    <t>913411211</t>
  </si>
  <si>
    <t>Příplatek k dočasné mobilní semaforové soupravě se 2 semafory za první a ZKD den použití</t>
  </si>
  <si>
    <t>1959653066</t>
  </si>
  <si>
    <t>"SZZ vč. sloupku a podstavce a baterie 4 ks" 2*14</t>
  </si>
  <si>
    <t>913121111-2</t>
  </si>
  <si>
    <t>Demontáž dočasné dopravní značky kompletní základní</t>
  </si>
  <si>
    <t>1479449458</t>
  </si>
  <si>
    <t>Demontáž dočasných dopravních značek kompletních značek vč. podstavce a sloupku základních</t>
  </si>
  <si>
    <t>913121211.1</t>
  </si>
  <si>
    <t>1557569997</t>
  </si>
  <si>
    <t>-1238467854</t>
  </si>
  <si>
    <t>762</t>
  </si>
  <si>
    <t>Konstrukce tesařské</t>
  </si>
  <si>
    <t>762081510</t>
  </si>
  <si>
    <t>Plošné hoblování hraněného řeziva na staveništi</t>
  </si>
  <si>
    <t>1868748795</t>
  </si>
  <si>
    <t>Práce společné pro tesařské konstrukce hoblování hraněného řeziva zabudovaného do konstrukce plošné prkna, fošny</t>
  </si>
  <si>
    <t>"Zřízení a odstranění provizorní zastávky MHD - dřevěné molo 2x12 m"</t>
  </si>
  <si>
    <t>"krycí prkna 25mm" 2*12</t>
  </si>
  <si>
    <t>762083122</t>
  </si>
  <si>
    <t>Impregnace řeziva proti dřevokaznému hmyzu, houbám a plísním máčením třída ohrožení 3 a 4</t>
  </si>
  <si>
    <t>487625259</t>
  </si>
  <si>
    <t>Práce společné pro tesařské konstrukce impregnace řeziva máčením proti dřevokaznému hmyzu, houbám a plísním, třída ohrožení 3 a 4 (dřevo v exteriéru)</t>
  </si>
  <si>
    <t>"podkladní hranoly 10/14 á 1m" 13*2,0*0,1*0,14</t>
  </si>
  <si>
    <t>"krycí prkna 25mm" 2*12*0,025</t>
  </si>
  <si>
    <t>762713120</t>
  </si>
  <si>
    <t>Montáž prostorové vázané kce z hraněného řeziva průřezové plochy do 224 cm2</t>
  </si>
  <si>
    <t>459572599</t>
  </si>
  <si>
    <t>Montáž prostorových vázaných konstrukcí z řeziva hraněného nebo polohraněného průřezové plochy přes 120 do 224 cm2</t>
  </si>
  <si>
    <t>"podkladní hranoly 10/14 á 1m" 13*2,0</t>
  </si>
  <si>
    <t>60512130</t>
  </si>
  <si>
    <t>hranol stavební řezivo průřezu do 224cm2 do dl 6m</t>
  </si>
  <si>
    <t>2006381522</t>
  </si>
  <si>
    <t>762812140</t>
  </si>
  <si>
    <t>Montáž vrchního záklopu z hoblovaných prken na sraz spáry nekryté</t>
  </si>
  <si>
    <t>798507532</t>
  </si>
  <si>
    <t>Záklop stropů montáž (materiál ve specifikaci) z prken hoblovaných s olištováním kolem zdí vrchního na sraz, spáry nekryté</t>
  </si>
  <si>
    <t>60515111</t>
  </si>
  <si>
    <t>řezivo jehličnaté boční prkno 20-30mm</t>
  </si>
  <si>
    <t>-1491591875</t>
  </si>
  <si>
    <t>762895000</t>
  </si>
  <si>
    <t>Spojovací prostředky pro montáž záklopu, stropnice a podbíjení</t>
  </si>
  <si>
    <t>916934385</t>
  </si>
  <si>
    <t>Spojovací prostředky záklopu stropů, stropnic, podbíjení hřebíky, svory</t>
  </si>
  <si>
    <t>998762101</t>
  </si>
  <si>
    <t>Přesun hmot tonážní pro kce tesařské v objektech v do 6 m</t>
  </si>
  <si>
    <t>-1015837336</t>
  </si>
  <si>
    <t>Přesun hmot pro konstrukce tesařské stanovený z hmotnosti přesunovaného materiálu vodorovná dopravní vzdálenost do 50 m v objektech výšky do 6 m</t>
  </si>
  <si>
    <t>783214101</t>
  </si>
  <si>
    <t>Základní jednonásobný syntetický nátěr tesařských konstrukcí</t>
  </si>
  <si>
    <t>1156613182</t>
  </si>
  <si>
    <t>Základní nátěr tesařských konstrukcí jednonásobný syntetický</t>
  </si>
  <si>
    <t>VON - Vedlejší a ostatní náklady</t>
  </si>
  <si>
    <t xml:space="preserve">    VRN3 - Zařízení staveniště</t>
  </si>
  <si>
    <t xml:space="preserve">    VRN6 - Územní vlivy</t>
  </si>
  <si>
    <t xml:space="preserve">    VRN7 - Provozní vlivy</t>
  </si>
  <si>
    <t xml:space="preserve">    VRN9 - Ostatní náklady</t>
  </si>
  <si>
    <t>011503000</t>
  </si>
  <si>
    <t>Stavební průzkum bez rozlišení</t>
  </si>
  <si>
    <t>2127871974</t>
  </si>
  <si>
    <t>"vytyčení inženýrských sítí jejich správci" 1</t>
  </si>
  <si>
    <t>012002000</t>
  </si>
  <si>
    <t>Geodetické práce</t>
  </si>
  <si>
    <t>-966744931</t>
  </si>
  <si>
    <t>Poznámka k položce:_x000D_
pro celou stavbu</t>
  </si>
  <si>
    <t>013203000</t>
  </si>
  <si>
    <t>Dokumentace stavby bez rozlišení</t>
  </si>
  <si>
    <t>383158716</t>
  </si>
  <si>
    <t>"Podrobný pasport uličního prostoru vč. přilehlých nemovitostí" 1</t>
  </si>
  <si>
    <t>013254000</t>
  </si>
  <si>
    <t>269409651</t>
  </si>
  <si>
    <t>-987747416</t>
  </si>
  <si>
    <t>"Podrobný plán BOZP" 1</t>
  </si>
  <si>
    <t>"Povodňový plán po dobu výstavby" 1</t>
  </si>
  <si>
    <t>"Havarijní plán po dobu výstavby" 1</t>
  </si>
  <si>
    <t>"Povodňový plán ke kolaudaci" 1</t>
  </si>
  <si>
    <t>VRN3</t>
  </si>
  <si>
    <t>Zařízení staveniště</t>
  </si>
  <si>
    <t>030001000</t>
  </si>
  <si>
    <t>1602937876</t>
  </si>
  <si>
    <t>Poznámka k položce:_x000D_
1% z celkových stavebních nákladů</t>
  </si>
  <si>
    <t>034503000</t>
  </si>
  <si>
    <t>Informační tabule na staveništi</t>
  </si>
  <si>
    <t>-101617902</t>
  </si>
  <si>
    <t>"informační tabule TSK s údaji o stavbě" 2</t>
  </si>
  <si>
    <t>041002000</t>
  </si>
  <si>
    <t>Dozory</t>
  </si>
  <si>
    <t>-1240279520</t>
  </si>
  <si>
    <t>"Dohled odborného dendrologa při provádění prací v blízkosti stávajících dřevin a kácení" 1</t>
  </si>
  <si>
    <t>-63428778</t>
  </si>
  <si>
    <t>"Místní šetření s pasportem příjezdových komunikací – před a po stavbě" 1</t>
  </si>
  <si>
    <t>VRN6</t>
  </si>
  <si>
    <t>Územní vlivy</t>
  </si>
  <si>
    <t>060001000</t>
  </si>
  <si>
    <t>-739298528</t>
  </si>
  <si>
    <t>Poznámka k položce:_x000D_
4% z celkových stavebních nákladů</t>
  </si>
  <si>
    <t>VRN7</t>
  </si>
  <si>
    <t>Provozní vlivy</t>
  </si>
  <si>
    <t>072103002</t>
  </si>
  <si>
    <t>Projednání DIO a zajištění DIR komunikace I. třídy</t>
  </si>
  <si>
    <t>1345257845</t>
  </si>
  <si>
    <t>Poznámka k položce:_x000D_
vč. příp. aktualizace návrhu DIO_x000D_
Stávající komunikace Horoměřická je v opravovaném úseku dvoupruhová obousměrná komunikace, dle rozhodnutí Magistrátu hl. m. Prahy, odboru dopravy je komunikace Horoměřická zařazena do sítě místních komunikací I. třídy, za hranicí hl. m. Prahy zatří-děna jako komunikace II. třídy č. II/240.</t>
  </si>
  <si>
    <t>VRN9</t>
  </si>
  <si>
    <t>Ostatní náklady</t>
  </si>
  <si>
    <t>090001000</t>
  </si>
  <si>
    <t>Ostatní náklady - rekonstrukce ulice Truhlářka</t>
  </si>
  <si>
    <t>2125248533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</si>
  <si>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</si>
  <si>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</si>
  <si>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</si>
  <si>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</si>
  <si>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9"/>
        <rFont val="Trebuchet MS"/>
        <charset val="238"/>
      </rPr>
      <t xml:space="preserve">Rekapitulace stavby </t>
    </r>
    <r>
      <rPr>
        <sz val="9"/>
        <rFont val="Trebuchet MS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</si>
  <si>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9"/>
        <rFont val="Trebuchet MS"/>
        <charset val="238"/>
      </rPr>
      <t>Rekapitulace stavby</t>
    </r>
    <r>
      <rPr>
        <sz val="9"/>
        <rFont val="Trebuchet MS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</si>
  <si>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</si>
  <si>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</si>
  <si>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9"/>
        <rFont val="Trebuchet MS"/>
        <charset val="238"/>
      </rPr>
      <t>Rekapitulace objektů stavby a soupisů prací</t>
    </r>
    <r>
      <rPr>
        <sz val="9"/>
        <rFont val="Trebuchet MS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</si>
  <si>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</si>
  <si>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</si>
  <si>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</si>
  <si>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</si>
  <si>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</si>
  <si>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</si>
  <si>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</si>
  <si>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Soupis prací pro daný typ objektu</t>
  </si>
  <si>
    <r>
      <rPr>
        <i/>
        <sz val="9"/>
        <rFont val="Trebuchet MS"/>
        <charset val="238"/>
      </rPr>
      <t xml:space="preserve">Soupis prací </t>
    </r>
    <r>
      <rPr>
        <sz val="9"/>
        <rFont val="Trebuchet MS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</si>
  <si>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</si>
  <si>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9"/>
        <rFont val="Trebuchet MS"/>
        <charset val="238"/>
      </rPr>
      <t>Krycí list soupisu</t>
    </r>
    <r>
      <rPr>
        <sz val="9"/>
        <rFont val="Trebuchet MS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</si>
  <si>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</si>
  <si>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9"/>
        <rFont val="Trebuchet MS"/>
        <charset val="238"/>
      </rPr>
      <t>Rekapitulace členění soupisu prací</t>
    </r>
    <r>
      <rPr>
        <sz val="9"/>
        <rFont val="Trebuchet MS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</si>
  <si>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</si>
  <si>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9"/>
        <rFont val="Trebuchet MS"/>
        <charset val="238"/>
      </rPr>
      <t xml:space="preserve">Soupis prací </t>
    </r>
    <r>
      <rPr>
        <sz val="9"/>
        <rFont val="Trebuchet MS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</si>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</sst>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u/>
      <sz val="11"/>
      <color theme="10"/>
      <name val="Calibri"/>
      <scheme val="minor"/>
    </font>
    <font>
      <i/>
      <sz val="9"/>
      <name val="Trebuchet MS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7" fillId="0" borderId="0" applyNumberFormat="0" applyFill="0" applyBorder="0" applyAlignment="0" applyProtection="0"/>
  </cellStyleXfs>
  <cellXfs count="41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8" fillId="0" borderId="20" xfId="0" applyNumberFormat="1" applyFont="1" applyBorder="1" applyAlignment="1" applyProtection="1">
      <alignment vertical="center"/>
    </xf>
    <xf numFmtId="4" fontId="28" fillId="0" borderId="21" xfId="0" applyNumberFormat="1" applyFont="1" applyBorder="1" applyAlignment="1" applyProtection="1">
      <alignment vertical="center"/>
    </xf>
    <xf numFmtId="166" fontId="28" fillId="0" borderId="21" xfId="0" applyNumberFormat="1" applyFont="1" applyBorder="1" applyAlignment="1" applyProtection="1">
      <alignment vertical="center"/>
    </xf>
    <xf numFmtId="4" fontId="28" fillId="0" borderId="22" xfId="0" applyNumberFormat="1" applyFont="1" applyBorder="1" applyAlignment="1" applyProtection="1">
      <alignment vertical="center"/>
    </xf>
    <xf numFmtId="0" fontId="0" fillId="0" borderId="0" xfId="0" applyProtection="1">
      <protection locked="0"/>
    </xf>
    <xf numFmtId="0" fontId="0" fillId="0" borderId="2" xfId="0" applyBorder="1"/>
    <xf numFmtId="0" fontId="0" fillId="0" borderId="3" xfId="0" applyBorder="1"/>
    <xf numFmtId="0" fontId="0" fillId="0" borderId="3" xfId="0" applyBorder="1" applyProtection="1">
      <protection locked="0"/>
    </xf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Font="1" applyAlignment="1" applyProtection="1">
      <alignment vertical="center"/>
      <protection locked="0"/>
    </xf>
    <xf numFmtId="0" fontId="0" fillId="0" borderId="4" xfId="0" applyBorder="1" applyAlignment="1">
      <alignment vertical="center"/>
    </xf>
    <xf numFmtId="0" fontId="1" fillId="0" borderId="0" xfId="0" applyFont="1" applyAlignment="1" applyProtection="1">
      <alignment horizontal="left" vertical="center"/>
      <protection locked="0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0" xfId="0" applyFont="1" applyAlignment="1" applyProtection="1">
      <alignment vertical="center" wrapText="1"/>
      <protection locked="0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0" fillId="0" borderId="13" xfId="0" applyFont="1" applyBorder="1" applyAlignment="1" applyProtection="1">
      <alignment vertical="center"/>
      <protection locked="0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 applyProtection="1">
      <alignment horizontal="right" vertical="center"/>
      <protection locked="0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 applyProtection="1">
      <alignment horizontal="right" vertical="center"/>
      <protection locked="0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0" fontId="0" fillId="4" borderId="8" xfId="0" applyFont="1" applyFill="1" applyBorder="1" applyAlignment="1" applyProtection="1">
      <alignment vertical="center"/>
      <protection locked="0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11" xfId="0" applyFont="1" applyBorder="1" applyAlignment="1" applyProtection="1">
      <alignment vertical="center"/>
      <protection locked="0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3" xfId="0" applyFont="1" applyBorder="1" applyAlignment="1" applyProtection="1">
      <alignment vertical="center"/>
      <protection locked="0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0" fillId="4" borderId="0" xfId="0" applyFont="1" applyFill="1" applyAlignment="1" applyProtection="1">
      <alignment vertical="center"/>
      <protection locked="0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0" fontId="6" fillId="0" borderId="21" xfId="0" applyFont="1" applyBorder="1" applyAlignment="1" applyProtection="1">
      <alignment vertical="center"/>
      <protection locked="0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vertical="center"/>
      <protection locked="0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  <protection locked="0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0" applyFont="1" applyAlignment="1" applyProtection="1">
      <alignment horizontal="left" vertical="center" wrapText="1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0" fontId="37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8" fillId="0" borderId="23" xfId="0" applyFont="1" applyBorder="1" applyAlignment="1" applyProtection="1">
      <alignment horizontal="center" vertical="center"/>
    </xf>
    <xf numFmtId="49" fontId="38" fillId="0" borderId="23" xfId="0" applyNumberFormat="1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center" vertical="center" wrapText="1"/>
    </xf>
    <xf numFmtId="167" fontId="38" fillId="0" borderId="23" xfId="0" applyNumberFormat="1" applyFont="1" applyBorder="1" applyAlignment="1" applyProtection="1">
      <alignment vertical="center"/>
    </xf>
    <xf numFmtId="4" fontId="38" fillId="2" borderId="23" xfId="0" applyNumberFormat="1" applyFont="1" applyFill="1" applyBorder="1" applyAlignment="1" applyProtection="1">
      <alignment vertical="center"/>
      <protection locked="0"/>
    </xf>
    <xf numFmtId="4" fontId="38" fillId="0" borderId="23" xfId="0" applyNumberFormat="1" applyFont="1" applyBorder="1" applyAlignment="1" applyProtection="1">
      <alignment vertical="center"/>
    </xf>
    <xf numFmtId="0" fontId="39" fillId="0" borderId="4" xfId="0" applyFont="1" applyBorder="1" applyAlignment="1">
      <alignment vertical="center"/>
    </xf>
    <xf numFmtId="0" fontId="38" fillId="2" borderId="15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top"/>
      <protection locked="0"/>
    </xf>
    <xf numFmtId="0" fontId="2" fillId="0" borderId="0" xfId="0" applyFont="1" applyAlignment="1">
      <alignment horizontal="left" vertical="top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40" fillId="0" borderId="26" xfId="0" applyFont="1" applyBorder="1" applyAlignment="1">
      <alignment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vertical="center" wrapText="1"/>
    </xf>
    <xf numFmtId="0" fontId="40" fillId="0" borderId="28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2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center"/>
    </xf>
    <xf numFmtId="49" fontId="43" fillId="0" borderId="1" xfId="0" applyNumberFormat="1" applyFont="1" applyBorder="1" applyAlignment="1">
      <alignment vertical="center" wrapText="1"/>
    </xf>
    <xf numFmtId="0" fontId="40" fillId="0" borderId="30" xfId="0" applyFont="1" applyBorder="1" applyAlignment="1">
      <alignment vertical="center" wrapText="1"/>
    </xf>
    <xf numFmtId="0" fontId="44" fillId="0" borderId="29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1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24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40" fillId="0" borderId="28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42" fillId="0" borderId="29" xfId="0" applyFont="1" applyBorder="1" applyAlignment="1">
      <alignment horizontal="center" vertical="center"/>
    </xf>
    <xf numFmtId="0" fontId="45" fillId="0" borderId="29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3" fillId="0" borderId="27" xfId="0" applyFont="1" applyBorder="1" applyAlignment="1">
      <alignment horizontal="left" vertical="center"/>
    </xf>
    <xf numFmtId="0" fontId="43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center" vertical="center"/>
    </xf>
    <xf numFmtId="0" fontId="40" fillId="0" borderId="30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6" xfId="0" applyFont="1" applyBorder="1" applyAlignment="1">
      <alignment horizontal="left" vertical="center" wrapText="1"/>
    </xf>
    <xf numFmtId="0" fontId="40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/>
    </xf>
    <xf numFmtId="0" fontId="43" fillId="0" borderId="30" xfId="0" applyFont="1" applyBorder="1" applyAlignment="1">
      <alignment horizontal="left" vertical="center" wrapText="1"/>
    </xf>
    <xf numFmtId="0" fontId="43" fillId="0" borderId="29" xfId="0" applyFont="1" applyBorder="1" applyAlignment="1">
      <alignment horizontal="left" vertical="center" wrapText="1"/>
    </xf>
    <xf numFmtId="0" fontId="43" fillId="0" borderId="3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center" vertical="top"/>
    </xf>
    <xf numFmtId="0" fontId="43" fillId="0" borderId="30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5" fillId="0" borderId="0" xfId="0" applyFont="1" applyAlignment="1">
      <alignment vertical="center"/>
    </xf>
    <xf numFmtId="0" fontId="42" fillId="0" borderId="1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2" fillId="0" borderId="29" xfId="0" applyFont="1" applyBorder="1" applyAlignment="1">
      <alignment vertical="center"/>
    </xf>
    <xf numFmtId="0" fontId="0" fillId="0" borderId="1" xfId="0" applyBorder="1" applyAlignment="1">
      <alignment vertical="top"/>
    </xf>
    <xf numFmtId="49" fontId="43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2" fillId="0" borderId="29" xfId="0" applyFont="1" applyBorder="1" applyAlignment="1">
      <alignment horizontal="left"/>
    </xf>
    <xf numFmtId="0" fontId="45" fillId="0" borderId="29" xfId="0" applyFont="1" applyBorder="1" applyAlignment="1"/>
    <xf numFmtId="0" fontId="40" fillId="0" borderId="27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left" vertical="top"/>
    </xf>
    <xf numFmtId="0" fontId="40" fillId="0" borderId="30" xfId="0" applyFont="1" applyBorder="1" applyAlignment="1">
      <alignment vertical="top"/>
    </xf>
    <xf numFmtId="0" fontId="40" fillId="0" borderId="29" xfId="0" applyFont="1" applyBorder="1" applyAlignment="1">
      <alignment vertical="top"/>
    </xf>
    <xf numFmtId="0" fontId="40" fillId="0" borderId="31" xfId="0" applyFont="1" applyBorder="1" applyAlignment="1">
      <alignment vertical="top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9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7" fillId="0" borderId="0" xfId="0" applyNumberFormat="1" applyFont="1" applyAlignment="1" applyProtection="1">
      <alignment horizontal="right" vertical="center"/>
    </xf>
    <xf numFmtId="4" fontId="2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2" fillId="4" borderId="8" xfId="0" applyFont="1" applyFill="1" applyBorder="1" applyAlignment="1" applyProtection="1">
      <alignment horizontal="center" vertical="center"/>
    </xf>
    <xf numFmtId="0" fontId="26" fillId="0" borderId="0" xfId="0" applyFont="1" applyAlignment="1" applyProtection="1">
      <alignment horizontal="left" vertical="center" wrapText="1"/>
    </xf>
    <xf numFmtId="0" fontId="30" fillId="0" borderId="0" xfId="0" applyFont="1" applyAlignment="1" applyProtection="1">
      <alignment horizontal="left" vertical="center" wrapText="1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22" fillId="4" borderId="8" xfId="0" applyFont="1" applyFill="1" applyBorder="1" applyAlignment="1" applyProtection="1">
      <alignment horizontal="right"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 applyProtection="1">
      <alignment horizontal="left" vertical="center"/>
    </xf>
    <xf numFmtId="0" fontId="41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2" fillId="0" borderId="29" xfId="0" applyFont="1" applyBorder="1" applyAlignment="1">
      <alignment horizontal="left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left" vertical="center" wrapText="1"/>
    </xf>
    <xf numFmtId="0" fontId="42" fillId="0" borderId="29" xfId="0" applyFont="1" applyBorder="1" applyAlignment="1">
      <alignment horizontal="left" wrapText="1"/>
    </xf>
    <xf numFmtId="49" fontId="43" fillId="0" borderId="1" xfId="0" applyNumberFormat="1" applyFont="1" applyBorder="1" applyAlignment="1">
      <alignment horizontal="left" vertical="center" wrapText="1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02"/>
  <sheetViews>
    <sheetView showGridLines="0" tabSelected="1" workbookViewId="0">
      <selection activeCell="A23" sqref="A23:XFD23"/>
    </sheetView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pans="1:74" s="1" customFormat="1" ht="36.950000000000003" customHeight="1">
      <c r="AR2" s="371"/>
      <c r="AS2" s="371"/>
      <c r="AT2" s="371"/>
      <c r="AU2" s="371"/>
      <c r="AV2" s="371"/>
      <c r="AW2" s="371"/>
      <c r="AX2" s="371"/>
      <c r="AY2" s="371"/>
      <c r="AZ2" s="371"/>
      <c r="BA2" s="371"/>
      <c r="BB2" s="371"/>
      <c r="BC2" s="371"/>
      <c r="BD2" s="371"/>
      <c r="BE2" s="371"/>
      <c r="BS2" s="19" t="s">
        <v>6</v>
      </c>
      <c r="BT2" s="19" t="s">
        <v>7</v>
      </c>
    </row>
    <row r="3" spans="1:74" s="1" customFormat="1" ht="6.95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pans="1:74" s="1" customFormat="1" ht="24.95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pans="1:74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355" t="s">
        <v>14</v>
      </c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24"/>
      <c r="AQ5" s="24"/>
      <c r="AR5" s="22"/>
      <c r="BE5" s="352" t="s">
        <v>15</v>
      </c>
      <c r="BS5" s="19" t="s">
        <v>6</v>
      </c>
    </row>
    <row r="6" spans="1:74" s="1" customFormat="1" ht="36.950000000000003" customHeight="1">
      <c r="B6" s="23"/>
      <c r="C6" s="24"/>
      <c r="D6" s="30" t="s">
        <v>16</v>
      </c>
      <c r="E6" s="24"/>
      <c r="F6" s="24"/>
      <c r="G6" s="24"/>
      <c r="H6" s="24"/>
      <c r="I6" s="24"/>
      <c r="J6" s="24"/>
      <c r="K6" s="357" t="s">
        <v>17</v>
      </c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24"/>
      <c r="AQ6" s="24"/>
      <c r="AR6" s="22"/>
      <c r="BE6" s="353"/>
      <c r="BS6" s="19" t="s">
        <v>6</v>
      </c>
    </row>
    <row r="7" spans="1:74" s="1" customFormat="1" ht="12" customHeight="1">
      <c r="B7" s="23"/>
      <c r="C7" s="24"/>
      <c r="D7" s="31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1" t="s">
        <v>20</v>
      </c>
      <c r="AL7" s="24"/>
      <c r="AM7" s="24"/>
      <c r="AN7" s="29" t="s">
        <v>19</v>
      </c>
      <c r="AO7" s="24"/>
      <c r="AP7" s="24"/>
      <c r="AQ7" s="24"/>
      <c r="AR7" s="22"/>
      <c r="BE7" s="353"/>
      <c r="BS7" s="19" t="s">
        <v>6</v>
      </c>
    </row>
    <row r="8" spans="1:74" s="1" customFormat="1" ht="12" customHeight="1">
      <c r="B8" s="23"/>
      <c r="C8" s="24"/>
      <c r="D8" s="31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1" t="s">
        <v>23</v>
      </c>
      <c r="AL8" s="24"/>
      <c r="AM8" s="24"/>
      <c r="AN8" s="32" t="s">
        <v>24</v>
      </c>
      <c r="AO8" s="24"/>
      <c r="AP8" s="24"/>
      <c r="AQ8" s="24"/>
      <c r="AR8" s="22"/>
      <c r="BE8" s="353"/>
      <c r="BS8" s="19" t="s">
        <v>6</v>
      </c>
    </row>
    <row r="9" spans="1:74" s="1" customFormat="1" ht="14.45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53"/>
      <c r="BS9" s="19" t="s">
        <v>6</v>
      </c>
    </row>
    <row r="10" spans="1:74" s="1" customFormat="1" ht="12" customHeight="1">
      <c r="B10" s="23"/>
      <c r="C10" s="24"/>
      <c r="D10" s="31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1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353"/>
      <c r="BS10" s="19" t="s">
        <v>6</v>
      </c>
    </row>
    <row r="11" spans="1:74" s="1" customFormat="1" ht="18.399999999999999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1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353"/>
      <c r="BS11" s="19" t="s">
        <v>6</v>
      </c>
    </row>
    <row r="12" spans="1:74" s="1" customFormat="1" ht="6.95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53"/>
      <c r="BS12" s="19" t="s">
        <v>6</v>
      </c>
    </row>
    <row r="13" spans="1:74" s="1" customFormat="1" ht="12" customHeight="1">
      <c r="B13" s="23"/>
      <c r="C13" s="24"/>
      <c r="D13" s="31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1" t="s">
        <v>26</v>
      </c>
      <c r="AL13" s="24"/>
      <c r="AM13" s="24"/>
      <c r="AN13" s="33" t="s">
        <v>30</v>
      </c>
      <c r="AO13" s="24"/>
      <c r="AP13" s="24"/>
      <c r="AQ13" s="24"/>
      <c r="AR13" s="22"/>
      <c r="BE13" s="353"/>
      <c r="BS13" s="19" t="s">
        <v>6</v>
      </c>
    </row>
    <row r="14" spans="1:74" ht="12.75">
      <c r="B14" s="23"/>
      <c r="C14" s="24"/>
      <c r="D14" s="24"/>
      <c r="E14" s="358" t="s">
        <v>30</v>
      </c>
      <c r="F14" s="359"/>
      <c r="G14" s="359"/>
      <c r="H14" s="359"/>
      <c r="I14" s="359"/>
      <c r="J14" s="359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1" t="s">
        <v>28</v>
      </c>
      <c r="AL14" s="24"/>
      <c r="AM14" s="24"/>
      <c r="AN14" s="33" t="s">
        <v>30</v>
      </c>
      <c r="AO14" s="24"/>
      <c r="AP14" s="24"/>
      <c r="AQ14" s="24"/>
      <c r="AR14" s="22"/>
      <c r="BE14" s="353"/>
      <c r="BS14" s="19" t="s">
        <v>6</v>
      </c>
    </row>
    <row r="15" spans="1:74" s="1" customFormat="1" ht="6.95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53"/>
      <c r="BS15" s="19" t="s">
        <v>4</v>
      </c>
    </row>
    <row r="16" spans="1:74" s="1" customFormat="1" ht="12" customHeight="1">
      <c r="B16" s="23"/>
      <c r="C16" s="24"/>
      <c r="D16" s="31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1" t="s">
        <v>26</v>
      </c>
      <c r="AL16" s="24"/>
      <c r="AM16" s="24"/>
      <c r="AN16" s="29" t="s">
        <v>19</v>
      </c>
      <c r="AO16" s="24"/>
      <c r="AP16" s="24"/>
      <c r="AQ16" s="24"/>
      <c r="AR16" s="22"/>
      <c r="BE16" s="353"/>
      <c r="BS16" s="19" t="s">
        <v>4</v>
      </c>
    </row>
    <row r="17" spans="1:71" s="1" customFormat="1" ht="18.399999999999999" customHeight="1">
      <c r="B17" s="23"/>
      <c r="C17" s="24"/>
      <c r="D17" s="24"/>
      <c r="E17" s="29" t="s">
        <v>32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1" t="s">
        <v>28</v>
      </c>
      <c r="AL17" s="24"/>
      <c r="AM17" s="24"/>
      <c r="AN17" s="29" t="s">
        <v>19</v>
      </c>
      <c r="AO17" s="24"/>
      <c r="AP17" s="24"/>
      <c r="AQ17" s="24"/>
      <c r="AR17" s="22"/>
      <c r="BE17" s="353"/>
      <c r="BS17" s="19" t="s">
        <v>33</v>
      </c>
    </row>
    <row r="18" spans="1:71" s="1" customFormat="1" ht="6.95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53"/>
      <c r="BS18" s="19" t="s">
        <v>6</v>
      </c>
    </row>
    <row r="19" spans="1:71" s="1" customFormat="1" ht="12" customHeight="1">
      <c r="B19" s="23"/>
      <c r="C19" s="24"/>
      <c r="D19" s="31" t="s">
        <v>34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1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53"/>
      <c r="BS19" s="19" t="s">
        <v>6</v>
      </c>
    </row>
    <row r="20" spans="1:71" s="1" customFormat="1" ht="18.399999999999999" customHeight="1">
      <c r="B20" s="23"/>
      <c r="C20" s="24"/>
      <c r="D20" s="24"/>
      <c r="E20" s="29" t="s">
        <v>35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1" t="s">
        <v>28</v>
      </c>
      <c r="AL20" s="24"/>
      <c r="AM20" s="24"/>
      <c r="AN20" s="29" t="s">
        <v>19</v>
      </c>
      <c r="AO20" s="24"/>
      <c r="AP20" s="24"/>
      <c r="AQ20" s="24"/>
      <c r="AR20" s="22"/>
      <c r="BE20" s="353"/>
      <c r="BS20" s="19" t="s">
        <v>33</v>
      </c>
    </row>
    <row r="21" spans="1:71" s="1" customFormat="1" ht="6.95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53"/>
    </row>
    <row r="22" spans="1:71" s="1" customFormat="1" ht="12" customHeight="1">
      <c r="B22" s="23"/>
      <c r="C22" s="24"/>
      <c r="D22" s="31" t="s">
        <v>36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53"/>
    </row>
    <row r="23" spans="1:71" s="1" customFormat="1" ht="57" customHeight="1">
      <c r="B23" s="23"/>
      <c r="C23" s="24"/>
      <c r="D23" s="24"/>
      <c r="E23" s="360" t="s">
        <v>37</v>
      </c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24"/>
      <c r="AP23" s="24"/>
      <c r="AQ23" s="24"/>
      <c r="AR23" s="22"/>
      <c r="BE23" s="353"/>
    </row>
    <row r="24" spans="1:71" s="1" customFormat="1" ht="6.95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53"/>
    </row>
    <row r="25" spans="1:71" s="1" customFormat="1" ht="6.95" customHeight="1">
      <c r="B25" s="23"/>
      <c r="C25" s="24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24"/>
      <c r="AQ25" s="24"/>
      <c r="AR25" s="22"/>
      <c r="BE25" s="353"/>
    </row>
    <row r="26" spans="1:71" s="2" customFormat="1" ht="25.9" customHeight="1">
      <c r="A26" s="36"/>
      <c r="B26" s="37"/>
      <c r="C26" s="38"/>
      <c r="D26" s="39" t="s">
        <v>38</v>
      </c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361">
        <f>ROUND(AG54,2)</f>
        <v>0</v>
      </c>
      <c r="AL26" s="362"/>
      <c r="AM26" s="362"/>
      <c r="AN26" s="362"/>
      <c r="AO26" s="362"/>
      <c r="AP26" s="38"/>
      <c r="AQ26" s="38"/>
      <c r="AR26" s="41"/>
      <c r="BE26" s="353"/>
    </row>
    <row r="27" spans="1:71" s="2" customFormat="1" ht="6.95" customHeight="1">
      <c r="A27" s="36"/>
      <c r="B27" s="37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41"/>
      <c r="BE27" s="353"/>
    </row>
    <row r="28" spans="1:71" s="2" customFormat="1" ht="12.75">
      <c r="A28" s="36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363" t="s">
        <v>39</v>
      </c>
      <c r="M28" s="363"/>
      <c r="N28" s="363"/>
      <c r="O28" s="363"/>
      <c r="P28" s="363"/>
      <c r="Q28" s="38"/>
      <c r="R28" s="38"/>
      <c r="S28" s="38"/>
      <c r="T28" s="38"/>
      <c r="U28" s="38"/>
      <c r="V28" s="38"/>
      <c r="W28" s="363" t="s">
        <v>40</v>
      </c>
      <c r="X28" s="363"/>
      <c r="Y28" s="363"/>
      <c r="Z28" s="363"/>
      <c r="AA28" s="363"/>
      <c r="AB28" s="363"/>
      <c r="AC28" s="363"/>
      <c r="AD28" s="363"/>
      <c r="AE28" s="363"/>
      <c r="AF28" s="38"/>
      <c r="AG28" s="38"/>
      <c r="AH28" s="38"/>
      <c r="AI28" s="38"/>
      <c r="AJ28" s="38"/>
      <c r="AK28" s="363" t="s">
        <v>41</v>
      </c>
      <c r="AL28" s="363"/>
      <c r="AM28" s="363"/>
      <c r="AN28" s="363"/>
      <c r="AO28" s="363"/>
      <c r="AP28" s="38"/>
      <c r="AQ28" s="38"/>
      <c r="AR28" s="41"/>
      <c r="BE28" s="353"/>
    </row>
    <row r="29" spans="1:71" s="3" customFormat="1" ht="14.45" customHeight="1">
      <c r="B29" s="42"/>
      <c r="C29" s="43"/>
      <c r="D29" s="31" t="s">
        <v>42</v>
      </c>
      <c r="E29" s="43"/>
      <c r="F29" s="31" t="s">
        <v>43</v>
      </c>
      <c r="G29" s="43"/>
      <c r="H29" s="43"/>
      <c r="I29" s="43"/>
      <c r="J29" s="43"/>
      <c r="K29" s="43"/>
      <c r="L29" s="366">
        <v>0.21</v>
      </c>
      <c r="M29" s="365"/>
      <c r="N29" s="365"/>
      <c r="O29" s="365"/>
      <c r="P29" s="365"/>
      <c r="Q29" s="43"/>
      <c r="R29" s="43"/>
      <c r="S29" s="43"/>
      <c r="T29" s="43"/>
      <c r="U29" s="43"/>
      <c r="V29" s="43"/>
      <c r="W29" s="364">
        <f>ROUND(AZ54, 2)</f>
        <v>0</v>
      </c>
      <c r="X29" s="365"/>
      <c r="Y29" s="365"/>
      <c r="Z29" s="365"/>
      <c r="AA29" s="365"/>
      <c r="AB29" s="365"/>
      <c r="AC29" s="365"/>
      <c r="AD29" s="365"/>
      <c r="AE29" s="365"/>
      <c r="AF29" s="43"/>
      <c r="AG29" s="43"/>
      <c r="AH29" s="43"/>
      <c r="AI29" s="43"/>
      <c r="AJ29" s="43"/>
      <c r="AK29" s="364">
        <f>ROUND(AV54, 2)</f>
        <v>0</v>
      </c>
      <c r="AL29" s="365"/>
      <c r="AM29" s="365"/>
      <c r="AN29" s="365"/>
      <c r="AO29" s="365"/>
      <c r="AP29" s="43"/>
      <c r="AQ29" s="43"/>
      <c r="AR29" s="44"/>
      <c r="BE29" s="354"/>
    </row>
    <row r="30" spans="1:71" s="3" customFormat="1" ht="14.45" customHeight="1">
      <c r="B30" s="42"/>
      <c r="C30" s="43"/>
      <c r="D30" s="43"/>
      <c r="E30" s="43"/>
      <c r="F30" s="31" t="s">
        <v>44</v>
      </c>
      <c r="G30" s="43"/>
      <c r="H30" s="43"/>
      <c r="I30" s="43"/>
      <c r="J30" s="43"/>
      <c r="K30" s="43"/>
      <c r="L30" s="366">
        <v>0.15</v>
      </c>
      <c r="M30" s="365"/>
      <c r="N30" s="365"/>
      <c r="O30" s="365"/>
      <c r="P30" s="365"/>
      <c r="Q30" s="43"/>
      <c r="R30" s="43"/>
      <c r="S30" s="43"/>
      <c r="T30" s="43"/>
      <c r="U30" s="43"/>
      <c r="V30" s="43"/>
      <c r="W30" s="364">
        <f>ROUND(BA54, 2)</f>
        <v>0</v>
      </c>
      <c r="X30" s="365"/>
      <c r="Y30" s="365"/>
      <c r="Z30" s="365"/>
      <c r="AA30" s="365"/>
      <c r="AB30" s="365"/>
      <c r="AC30" s="365"/>
      <c r="AD30" s="365"/>
      <c r="AE30" s="365"/>
      <c r="AF30" s="43"/>
      <c r="AG30" s="43"/>
      <c r="AH30" s="43"/>
      <c r="AI30" s="43"/>
      <c r="AJ30" s="43"/>
      <c r="AK30" s="364">
        <f>ROUND(AW54, 2)</f>
        <v>0</v>
      </c>
      <c r="AL30" s="365"/>
      <c r="AM30" s="365"/>
      <c r="AN30" s="365"/>
      <c r="AO30" s="365"/>
      <c r="AP30" s="43"/>
      <c r="AQ30" s="43"/>
      <c r="AR30" s="44"/>
      <c r="BE30" s="354"/>
    </row>
    <row r="31" spans="1:71" s="3" customFormat="1" ht="14.45" hidden="1" customHeight="1">
      <c r="B31" s="42"/>
      <c r="C31" s="43"/>
      <c r="D31" s="43"/>
      <c r="E31" s="43"/>
      <c r="F31" s="31" t="s">
        <v>45</v>
      </c>
      <c r="G31" s="43"/>
      <c r="H31" s="43"/>
      <c r="I31" s="43"/>
      <c r="J31" s="43"/>
      <c r="K31" s="43"/>
      <c r="L31" s="366">
        <v>0.21</v>
      </c>
      <c r="M31" s="365"/>
      <c r="N31" s="365"/>
      <c r="O31" s="365"/>
      <c r="P31" s="365"/>
      <c r="Q31" s="43"/>
      <c r="R31" s="43"/>
      <c r="S31" s="43"/>
      <c r="T31" s="43"/>
      <c r="U31" s="43"/>
      <c r="V31" s="43"/>
      <c r="W31" s="364">
        <f>ROUND(BB54, 2)</f>
        <v>0</v>
      </c>
      <c r="X31" s="365"/>
      <c r="Y31" s="365"/>
      <c r="Z31" s="365"/>
      <c r="AA31" s="365"/>
      <c r="AB31" s="365"/>
      <c r="AC31" s="365"/>
      <c r="AD31" s="365"/>
      <c r="AE31" s="365"/>
      <c r="AF31" s="43"/>
      <c r="AG31" s="43"/>
      <c r="AH31" s="43"/>
      <c r="AI31" s="43"/>
      <c r="AJ31" s="43"/>
      <c r="AK31" s="364">
        <v>0</v>
      </c>
      <c r="AL31" s="365"/>
      <c r="AM31" s="365"/>
      <c r="AN31" s="365"/>
      <c r="AO31" s="365"/>
      <c r="AP31" s="43"/>
      <c r="AQ31" s="43"/>
      <c r="AR31" s="44"/>
      <c r="BE31" s="354"/>
    </row>
    <row r="32" spans="1:71" s="3" customFormat="1" ht="14.45" hidden="1" customHeight="1">
      <c r="B32" s="42"/>
      <c r="C32" s="43"/>
      <c r="D32" s="43"/>
      <c r="E32" s="43"/>
      <c r="F32" s="31" t="s">
        <v>46</v>
      </c>
      <c r="G32" s="43"/>
      <c r="H32" s="43"/>
      <c r="I32" s="43"/>
      <c r="J32" s="43"/>
      <c r="K32" s="43"/>
      <c r="L32" s="366">
        <v>0.15</v>
      </c>
      <c r="M32" s="365"/>
      <c r="N32" s="365"/>
      <c r="O32" s="365"/>
      <c r="P32" s="365"/>
      <c r="Q32" s="43"/>
      <c r="R32" s="43"/>
      <c r="S32" s="43"/>
      <c r="T32" s="43"/>
      <c r="U32" s="43"/>
      <c r="V32" s="43"/>
      <c r="W32" s="364">
        <f>ROUND(BC54, 2)</f>
        <v>0</v>
      </c>
      <c r="X32" s="365"/>
      <c r="Y32" s="365"/>
      <c r="Z32" s="365"/>
      <c r="AA32" s="365"/>
      <c r="AB32" s="365"/>
      <c r="AC32" s="365"/>
      <c r="AD32" s="365"/>
      <c r="AE32" s="365"/>
      <c r="AF32" s="43"/>
      <c r="AG32" s="43"/>
      <c r="AH32" s="43"/>
      <c r="AI32" s="43"/>
      <c r="AJ32" s="43"/>
      <c r="AK32" s="364">
        <v>0</v>
      </c>
      <c r="AL32" s="365"/>
      <c r="AM32" s="365"/>
      <c r="AN32" s="365"/>
      <c r="AO32" s="365"/>
      <c r="AP32" s="43"/>
      <c r="AQ32" s="43"/>
      <c r="AR32" s="44"/>
      <c r="BE32" s="354"/>
    </row>
    <row r="33" spans="1:57" s="3" customFormat="1" ht="14.45" hidden="1" customHeight="1">
      <c r="B33" s="42"/>
      <c r="C33" s="43"/>
      <c r="D33" s="43"/>
      <c r="E33" s="43"/>
      <c r="F33" s="31" t="s">
        <v>47</v>
      </c>
      <c r="G33" s="43"/>
      <c r="H33" s="43"/>
      <c r="I33" s="43"/>
      <c r="J33" s="43"/>
      <c r="K33" s="43"/>
      <c r="L33" s="366">
        <v>0</v>
      </c>
      <c r="M33" s="365"/>
      <c r="N33" s="365"/>
      <c r="O33" s="365"/>
      <c r="P33" s="365"/>
      <c r="Q33" s="43"/>
      <c r="R33" s="43"/>
      <c r="S33" s="43"/>
      <c r="T33" s="43"/>
      <c r="U33" s="43"/>
      <c r="V33" s="43"/>
      <c r="W33" s="364">
        <f>ROUND(BD54, 2)</f>
        <v>0</v>
      </c>
      <c r="X33" s="365"/>
      <c r="Y33" s="365"/>
      <c r="Z33" s="365"/>
      <c r="AA33" s="365"/>
      <c r="AB33" s="365"/>
      <c r="AC33" s="365"/>
      <c r="AD33" s="365"/>
      <c r="AE33" s="365"/>
      <c r="AF33" s="43"/>
      <c r="AG33" s="43"/>
      <c r="AH33" s="43"/>
      <c r="AI33" s="43"/>
      <c r="AJ33" s="43"/>
      <c r="AK33" s="364">
        <v>0</v>
      </c>
      <c r="AL33" s="365"/>
      <c r="AM33" s="365"/>
      <c r="AN33" s="365"/>
      <c r="AO33" s="365"/>
      <c r="AP33" s="43"/>
      <c r="AQ33" s="43"/>
      <c r="AR33" s="44"/>
    </row>
    <row r="34" spans="1:57" s="2" customFormat="1" ht="6.95" customHeight="1">
      <c r="A34" s="36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41"/>
      <c r="BE34" s="36"/>
    </row>
    <row r="35" spans="1:57" s="2" customFormat="1" ht="25.9" customHeight="1">
      <c r="A35" s="36"/>
      <c r="B35" s="37"/>
      <c r="C35" s="45"/>
      <c r="D35" s="46" t="s">
        <v>48</v>
      </c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8" t="s">
        <v>49</v>
      </c>
      <c r="U35" s="47"/>
      <c r="V35" s="47"/>
      <c r="W35" s="47"/>
      <c r="X35" s="370" t="s">
        <v>50</v>
      </c>
      <c r="Y35" s="368"/>
      <c r="Z35" s="368"/>
      <c r="AA35" s="368"/>
      <c r="AB35" s="368"/>
      <c r="AC35" s="47"/>
      <c r="AD35" s="47"/>
      <c r="AE35" s="47"/>
      <c r="AF35" s="47"/>
      <c r="AG35" s="47"/>
      <c r="AH35" s="47"/>
      <c r="AI35" s="47"/>
      <c r="AJ35" s="47"/>
      <c r="AK35" s="367">
        <f>SUM(AK26:AK33)</f>
        <v>0</v>
      </c>
      <c r="AL35" s="368"/>
      <c r="AM35" s="368"/>
      <c r="AN35" s="368"/>
      <c r="AO35" s="369"/>
      <c r="AP35" s="45"/>
      <c r="AQ35" s="45"/>
      <c r="AR35" s="41"/>
      <c r="BE35" s="36"/>
    </row>
    <row r="36" spans="1:57" s="2" customFormat="1" ht="6.95" customHeight="1">
      <c r="A36" s="36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41"/>
      <c r="BE36" s="36"/>
    </row>
    <row r="37" spans="1:57" s="2" customFormat="1" ht="6.95" customHeight="1">
      <c r="A37" s="36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41"/>
      <c r="BE37" s="36"/>
    </row>
    <row r="41" spans="1:57" s="2" customFormat="1" ht="6.95" customHeight="1">
      <c r="A41" s="36"/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41"/>
      <c r="BE41" s="36"/>
    </row>
    <row r="42" spans="1:57" s="2" customFormat="1" ht="24.95" customHeight="1">
      <c r="A42" s="36"/>
      <c r="B42" s="37"/>
      <c r="C42" s="25" t="s">
        <v>51</v>
      </c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41"/>
      <c r="BE42" s="36"/>
    </row>
    <row r="43" spans="1:57" s="2" customFormat="1" ht="6.95" customHeight="1">
      <c r="A43" s="36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41"/>
      <c r="BE43" s="36"/>
    </row>
    <row r="44" spans="1:57" s="4" customFormat="1" ht="12" customHeight="1">
      <c r="B44" s="53"/>
      <c r="C44" s="31" t="s">
        <v>13</v>
      </c>
      <c r="D44" s="54"/>
      <c r="E44" s="54"/>
      <c r="F44" s="54"/>
      <c r="G44" s="54"/>
      <c r="H44" s="54"/>
      <c r="I44" s="54"/>
      <c r="J44" s="54"/>
      <c r="K44" s="54"/>
      <c r="L44" s="54" t="str">
        <f>K5</f>
        <v>999615A</v>
      </c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5"/>
    </row>
    <row r="45" spans="1:57" s="5" customFormat="1" ht="36.950000000000003" customHeight="1">
      <c r="B45" s="56"/>
      <c r="C45" s="57" t="s">
        <v>16</v>
      </c>
      <c r="D45" s="58"/>
      <c r="E45" s="58"/>
      <c r="F45" s="58"/>
      <c r="G45" s="58"/>
      <c r="H45" s="58"/>
      <c r="I45" s="58"/>
      <c r="J45" s="58"/>
      <c r="K45" s="58"/>
      <c r="L45" s="378" t="str">
        <f>K6</f>
        <v>Horoměřická S 071 - most, Praha 6, č. akce 999615</v>
      </c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79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58"/>
      <c r="AQ45" s="58"/>
      <c r="AR45" s="59"/>
    </row>
    <row r="46" spans="1:57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41"/>
      <c r="BE46" s="36"/>
    </row>
    <row r="47" spans="1:57" s="2" customFormat="1" ht="12" customHeight="1">
      <c r="A47" s="36"/>
      <c r="B47" s="37"/>
      <c r="C47" s="31" t="s">
        <v>21</v>
      </c>
      <c r="D47" s="38"/>
      <c r="E47" s="38"/>
      <c r="F47" s="38"/>
      <c r="G47" s="38"/>
      <c r="H47" s="38"/>
      <c r="I47" s="38"/>
      <c r="J47" s="38"/>
      <c r="K47" s="38"/>
      <c r="L47" s="60" t="str">
        <f>IF(K8="","",K8)</f>
        <v>ul. Horoměřická / Pod Habrovkou</v>
      </c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1" t="s">
        <v>23</v>
      </c>
      <c r="AJ47" s="38"/>
      <c r="AK47" s="38"/>
      <c r="AL47" s="38"/>
      <c r="AM47" s="385" t="str">
        <f>IF(AN8= "","",AN8)</f>
        <v>12. 6. 2020</v>
      </c>
      <c r="AN47" s="385"/>
      <c r="AO47" s="38"/>
      <c r="AP47" s="38"/>
      <c r="AQ47" s="38"/>
      <c r="AR47" s="41"/>
      <c r="BE47" s="36"/>
    </row>
    <row r="48" spans="1:57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41"/>
      <c r="BE48" s="36"/>
    </row>
    <row r="49" spans="1:91" s="2" customFormat="1" ht="15.2" customHeight="1">
      <c r="A49" s="36"/>
      <c r="B49" s="37"/>
      <c r="C49" s="31" t="s">
        <v>25</v>
      </c>
      <c r="D49" s="38"/>
      <c r="E49" s="38"/>
      <c r="F49" s="38"/>
      <c r="G49" s="38"/>
      <c r="H49" s="38"/>
      <c r="I49" s="38"/>
      <c r="J49" s="38"/>
      <c r="K49" s="38"/>
      <c r="L49" s="54" t="str">
        <f>IF(E11= "","",E11)</f>
        <v>TSK hl.m. Prahy, a.s.</v>
      </c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1" t="s">
        <v>31</v>
      </c>
      <c r="AJ49" s="38"/>
      <c r="AK49" s="38"/>
      <c r="AL49" s="38"/>
      <c r="AM49" s="386" t="str">
        <f>IF(E17="","",E17)</f>
        <v>AGA Letiště, spol. s r.o.</v>
      </c>
      <c r="AN49" s="387"/>
      <c r="AO49" s="387"/>
      <c r="AP49" s="387"/>
      <c r="AQ49" s="38"/>
      <c r="AR49" s="41"/>
      <c r="AS49" s="388" t="s">
        <v>52</v>
      </c>
      <c r="AT49" s="389"/>
      <c r="AU49" s="62"/>
      <c r="AV49" s="62"/>
      <c r="AW49" s="62"/>
      <c r="AX49" s="62"/>
      <c r="AY49" s="62"/>
      <c r="AZ49" s="62"/>
      <c r="BA49" s="62"/>
      <c r="BB49" s="62"/>
      <c r="BC49" s="62"/>
      <c r="BD49" s="63"/>
      <c r="BE49" s="36"/>
    </row>
    <row r="50" spans="1:91" s="2" customFormat="1" ht="15.2" customHeight="1">
      <c r="A50" s="36"/>
      <c r="B50" s="37"/>
      <c r="C50" s="31" t="s">
        <v>29</v>
      </c>
      <c r="D50" s="38"/>
      <c r="E50" s="38"/>
      <c r="F50" s="38"/>
      <c r="G50" s="38"/>
      <c r="H50" s="38"/>
      <c r="I50" s="38"/>
      <c r="J50" s="38"/>
      <c r="K50" s="38"/>
      <c r="L50" s="54" t="str">
        <f>IF(E14= "Vyplň údaj","",E14)</f>
        <v/>
      </c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1" t="s">
        <v>34</v>
      </c>
      <c r="AJ50" s="38"/>
      <c r="AK50" s="38"/>
      <c r="AL50" s="38"/>
      <c r="AM50" s="386" t="str">
        <f>IF(E20="","",E20)</f>
        <v xml:space="preserve"> </v>
      </c>
      <c r="AN50" s="387"/>
      <c r="AO50" s="387"/>
      <c r="AP50" s="387"/>
      <c r="AQ50" s="38"/>
      <c r="AR50" s="41"/>
      <c r="AS50" s="390"/>
      <c r="AT50" s="391"/>
      <c r="AU50" s="64"/>
      <c r="AV50" s="64"/>
      <c r="AW50" s="64"/>
      <c r="AX50" s="64"/>
      <c r="AY50" s="64"/>
      <c r="AZ50" s="64"/>
      <c r="BA50" s="64"/>
      <c r="BB50" s="64"/>
      <c r="BC50" s="64"/>
      <c r="BD50" s="65"/>
      <c r="BE50" s="36"/>
    </row>
    <row r="51" spans="1:91" s="2" customFormat="1" ht="10.9" customHeight="1">
      <c r="A51" s="36"/>
      <c r="B51" s="37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41"/>
      <c r="AS51" s="392"/>
      <c r="AT51" s="393"/>
      <c r="AU51" s="66"/>
      <c r="AV51" s="66"/>
      <c r="AW51" s="66"/>
      <c r="AX51" s="66"/>
      <c r="AY51" s="66"/>
      <c r="AZ51" s="66"/>
      <c r="BA51" s="66"/>
      <c r="BB51" s="66"/>
      <c r="BC51" s="66"/>
      <c r="BD51" s="67"/>
      <c r="BE51" s="36"/>
    </row>
    <row r="52" spans="1:91" s="2" customFormat="1" ht="29.25" customHeight="1">
      <c r="A52" s="36"/>
      <c r="B52" s="37"/>
      <c r="C52" s="380" t="s">
        <v>53</v>
      </c>
      <c r="D52" s="381"/>
      <c r="E52" s="381"/>
      <c r="F52" s="381"/>
      <c r="G52" s="381"/>
      <c r="H52" s="68"/>
      <c r="I52" s="382" t="s">
        <v>54</v>
      </c>
      <c r="J52" s="381"/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1"/>
      <c r="Z52" s="381"/>
      <c r="AA52" s="381"/>
      <c r="AB52" s="381"/>
      <c r="AC52" s="381"/>
      <c r="AD52" s="381"/>
      <c r="AE52" s="381"/>
      <c r="AF52" s="381"/>
      <c r="AG52" s="394" t="s">
        <v>55</v>
      </c>
      <c r="AH52" s="381"/>
      <c r="AI52" s="381"/>
      <c r="AJ52" s="381"/>
      <c r="AK52" s="381"/>
      <c r="AL52" s="381"/>
      <c r="AM52" s="381"/>
      <c r="AN52" s="382" t="s">
        <v>56</v>
      </c>
      <c r="AO52" s="381"/>
      <c r="AP52" s="381"/>
      <c r="AQ52" s="69" t="s">
        <v>57</v>
      </c>
      <c r="AR52" s="41"/>
      <c r="AS52" s="70" t="s">
        <v>58</v>
      </c>
      <c r="AT52" s="71" t="s">
        <v>59</v>
      </c>
      <c r="AU52" s="71" t="s">
        <v>60</v>
      </c>
      <c r="AV52" s="71" t="s">
        <v>61</v>
      </c>
      <c r="AW52" s="71" t="s">
        <v>62</v>
      </c>
      <c r="AX52" s="71" t="s">
        <v>63</v>
      </c>
      <c r="AY52" s="71" t="s">
        <v>64</v>
      </c>
      <c r="AZ52" s="71" t="s">
        <v>65</v>
      </c>
      <c r="BA52" s="71" t="s">
        <v>66</v>
      </c>
      <c r="BB52" s="71" t="s">
        <v>67</v>
      </c>
      <c r="BC52" s="71" t="s">
        <v>68</v>
      </c>
      <c r="BD52" s="72" t="s">
        <v>69</v>
      </c>
      <c r="BE52" s="36"/>
    </row>
    <row r="53" spans="1:91" s="2" customFormat="1" ht="10.9" customHeight="1">
      <c r="A53" s="36"/>
      <c r="B53" s="37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41"/>
      <c r="AS53" s="73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5"/>
      <c r="BE53" s="36"/>
    </row>
    <row r="54" spans="1:91" s="6" customFormat="1" ht="32.450000000000003" customHeight="1">
      <c r="B54" s="76"/>
      <c r="C54" s="77" t="s">
        <v>70</v>
      </c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395">
        <f>ROUND(AG55+AG58+AG59+AG68+AG75+AG84+AG85+SUM(AG88:AG95)+SUM(AG98:AG100),2)</f>
        <v>0</v>
      </c>
      <c r="AH54" s="395"/>
      <c r="AI54" s="395"/>
      <c r="AJ54" s="395"/>
      <c r="AK54" s="395"/>
      <c r="AL54" s="395"/>
      <c r="AM54" s="395"/>
      <c r="AN54" s="396">
        <f t="shared" ref="AN54:AN100" si="0">SUM(AG54,AT54)</f>
        <v>0</v>
      </c>
      <c r="AO54" s="396"/>
      <c r="AP54" s="396"/>
      <c r="AQ54" s="80" t="s">
        <v>19</v>
      </c>
      <c r="AR54" s="81"/>
      <c r="AS54" s="82">
        <f>ROUND(AS55+AS58+AS59+AS68+AS75+AS84+AS85+SUM(AS88:AS95)+SUM(AS98:AS100),2)</f>
        <v>0</v>
      </c>
      <c r="AT54" s="83">
        <f t="shared" ref="AT54:AT100" si="1">ROUND(SUM(AV54:AW54),2)</f>
        <v>0</v>
      </c>
      <c r="AU54" s="84">
        <f>ROUND(AU55+AU58+AU59+AU68+AU75+AU84+AU85+SUM(AU88:AU95)+SUM(AU98:AU100),5)</f>
        <v>0</v>
      </c>
      <c r="AV54" s="83">
        <f>ROUND(AZ54*L29,2)</f>
        <v>0</v>
      </c>
      <c r="AW54" s="83">
        <f>ROUND(BA54*L30,2)</f>
        <v>0</v>
      </c>
      <c r="AX54" s="83">
        <f>ROUND(BB54*L29,2)</f>
        <v>0</v>
      </c>
      <c r="AY54" s="83">
        <f>ROUND(BC54*L30,2)</f>
        <v>0</v>
      </c>
      <c r="AZ54" s="83">
        <f>ROUND(AZ55+AZ58+AZ59+AZ68+AZ75+AZ84+AZ85+SUM(AZ88:AZ95)+SUM(AZ98:AZ100),2)</f>
        <v>0</v>
      </c>
      <c r="BA54" s="83">
        <f>ROUND(BA55+BA58+BA59+BA68+BA75+BA84+BA85+SUM(BA88:BA95)+SUM(BA98:BA100),2)</f>
        <v>0</v>
      </c>
      <c r="BB54" s="83">
        <f>ROUND(BB55+BB58+BB59+BB68+BB75+BB84+BB85+SUM(BB88:BB95)+SUM(BB98:BB100),2)</f>
        <v>0</v>
      </c>
      <c r="BC54" s="83">
        <f>ROUND(BC55+BC58+BC59+BC68+BC75+BC84+BC85+SUM(BC88:BC95)+SUM(BC98:BC100),2)</f>
        <v>0</v>
      </c>
      <c r="BD54" s="85">
        <f>ROUND(BD55+BD58+BD59+BD68+BD75+BD84+BD85+SUM(BD88:BD95)+SUM(BD98:BD100),2)</f>
        <v>0</v>
      </c>
      <c r="BS54" s="86" t="s">
        <v>71</v>
      </c>
      <c r="BT54" s="86" t="s">
        <v>72</v>
      </c>
      <c r="BU54" s="87" t="s">
        <v>73</v>
      </c>
      <c r="BV54" s="86" t="s">
        <v>74</v>
      </c>
      <c r="BW54" s="86" t="s">
        <v>5</v>
      </c>
      <c r="BX54" s="86" t="s">
        <v>75</v>
      </c>
      <c r="CL54" s="86" t="s">
        <v>19</v>
      </c>
    </row>
    <row r="55" spans="1:91" s="7" customFormat="1" ht="16.5" customHeight="1">
      <c r="B55" s="88"/>
      <c r="C55" s="89"/>
      <c r="D55" s="383" t="s">
        <v>76</v>
      </c>
      <c r="E55" s="383"/>
      <c r="F55" s="383"/>
      <c r="G55" s="383"/>
      <c r="H55" s="383"/>
      <c r="I55" s="90"/>
      <c r="J55" s="383" t="s">
        <v>77</v>
      </c>
      <c r="K55" s="383"/>
      <c r="L55" s="383"/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83"/>
      <c r="Z55" s="383"/>
      <c r="AA55" s="383"/>
      <c r="AB55" s="383"/>
      <c r="AC55" s="383"/>
      <c r="AD55" s="383"/>
      <c r="AE55" s="383"/>
      <c r="AF55" s="383"/>
      <c r="AG55" s="377">
        <f>ROUND(SUM(AG56:AG57),2)</f>
        <v>0</v>
      </c>
      <c r="AH55" s="376"/>
      <c r="AI55" s="376"/>
      <c r="AJ55" s="376"/>
      <c r="AK55" s="376"/>
      <c r="AL55" s="376"/>
      <c r="AM55" s="376"/>
      <c r="AN55" s="375">
        <f t="shared" si="0"/>
        <v>0</v>
      </c>
      <c r="AO55" s="376"/>
      <c r="AP55" s="376"/>
      <c r="AQ55" s="91" t="s">
        <v>78</v>
      </c>
      <c r="AR55" s="92"/>
      <c r="AS55" s="93">
        <f>ROUND(SUM(AS56:AS57),2)</f>
        <v>0</v>
      </c>
      <c r="AT55" s="94">
        <f t="shared" si="1"/>
        <v>0</v>
      </c>
      <c r="AU55" s="95">
        <f>ROUND(SUM(AU56:AU57),5)</f>
        <v>0</v>
      </c>
      <c r="AV55" s="94">
        <f>ROUND(AZ55*L29,2)</f>
        <v>0</v>
      </c>
      <c r="AW55" s="94">
        <f>ROUND(BA55*L30,2)</f>
        <v>0</v>
      </c>
      <c r="AX55" s="94">
        <f>ROUND(BB55*L29,2)</f>
        <v>0</v>
      </c>
      <c r="AY55" s="94">
        <f>ROUND(BC55*L30,2)</f>
        <v>0</v>
      </c>
      <c r="AZ55" s="94">
        <f>ROUND(SUM(AZ56:AZ57),2)</f>
        <v>0</v>
      </c>
      <c r="BA55" s="94">
        <f>ROUND(SUM(BA56:BA57),2)</f>
        <v>0</v>
      </c>
      <c r="BB55" s="94">
        <f>ROUND(SUM(BB56:BB57),2)</f>
        <v>0</v>
      </c>
      <c r="BC55" s="94">
        <f>ROUND(SUM(BC56:BC57),2)</f>
        <v>0</v>
      </c>
      <c r="BD55" s="96">
        <f>ROUND(SUM(BD56:BD57),2)</f>
        <v>0</v>
      </c>
      <c r="BS55" s="97" t="s">
        <v>71</v>
      </c>
      <c r="BT55" s="97" t="s">
        <v>79</v>
      </c>
      <c r="BU55" s="97" t="s">
        <v>73</v>
      </c>
      <c r="BV55" s="97" t="s">
        <v>74</v>
      </c>
      <c r="BW55" s="97" t="s">
        <v>80</v>
      </c>
      <c r="BX55" s="97" t="s">
        <v>5</v>
      </c>
      <c r="CL55" s="97" t="s">
        <v>19</v>
      </c>
      <c r="CM55" s="97" t="s">
        <v>81</v>
      </c>
    </row>
    <row r="56" spans="1:91" s="4" customFormat="1" ht="16.5" customHeight="1">
      <c r="A56" s="98" t="s">
        <v>82</v>
      </c>
      <c r="B56" s="53"/>
      <c r="C56" s="99"/>
      <c r="D56" s="99"/>
      <c r="E56" s="384" t="s">
        <v>83</v>
      </c>
      <c r="F56" s="384"/>
      <c r="G56" s="384"/>
      <c r="H56" s="384"/>
      <c r="I56" s="384"/>
      <c r="J56" s="99"/>
      <c r="K56" s="384" t="s">
        <v>84</v>
      </c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4"/>
      <c r="AD56" s="384"/>
      <c r="AE56" s="384"/>
      <c r="AF56" s="384"/>
      <c r="AG56" s="372">
        <f>'SO 01.1 - Sejmutí ornice'!J32</f>
        <v>0</v>
      </c>
      <c r="AH56" s="373"/>
      <c r="AI56" s="373"/>
      <c r="AJ56" s="373"/>
      <c r="AK56" s="373"/>
      <c r="AL56" s="373"/>
      <c r="AM56" s="373"/>
      <c r="AN56" s="372">
        <f t="shared" si="0"/>
        <v>0</v>
      </c>
      <c r="AO56" s="373"/>
      <c r="AP56" s="373"/>
      <c r="AQ56" s="100" t="s">
        <v>85</v>
      </c>
      <c r="AR56" s="55"/>
      <c r="AS56" s="101">
        <v>0</v>
      </c>
      <c r="AT56" s="102">
        <f t="shared" si="1"/>
        <v>0</v>
      </c>
      <c r="AU56" s="103">
        <f>'SO 01.1 - Sejmutí ornice'!P87</f>
        <v>0</v>
      </c>
      <c r="AV56" s="102">
        <f>'SO 01.1 - Sejmutí ornice'!J35</f>
        <v>0</v>
      </c>
      <c r="AW56" s="102">
        <f>'SO 01.1 - Sejmutí ornice'!J36</f>
        <v>0</v>
      </c>
      <c r="AX56" s="102">
        <f>'SO 01.1 - Sejmutí ornice'!J37</f>
        <v>0</v>
      </c>
      <c r="AY56" s="102">
        <f>'SO 01.1 - Sejmutí ornice'!J38</f>
        <v>0</v>
      </c>
      <c r="AZ56" s="102">
        <f>'SO 01.1 - Sejmutí ornice'!F35</f>
        <v>0</v>
      </c>
      <c r="BA56" s="102">
        <f>'SO 01.1 - Sejmutí ornice'!F36</f>
        <v>0</v>
      </c>
      <c r="BB56" s="102">
        <f>'SO 01.1 - Sejmutí ornice'!F37</f>
        <v>0</v>
      </c>
      <c r="BC56" s="102">
        <f>'SO 01.1 - Sejmutí ornice'!F38</f>
        <v>0</v>
      </c>
      <c r="BD56" s="104">
        <f>'SO 01.1 - Sejmutí ornice'!F39</f>
        <v>0</v>
      </c>
      <c r="BT56" s="105" t="s">
        <v>81</v>
      </c>
      <c r="BV56" s="105" t="s">
        <v>74</v>
      </c>
      <c r="BW56" s="105" t="s">
        <v>86</v>
      </c>
      <c r="BX56" s="105" t="s">
        <v>80</v>
      </c>
      <c r="CL56" s="105" t="s">
        <v>19</v>
      </c>
    </row>
    <row r="57" spans="1:91" s="4" customFormat="1" ht="16.5" customHeight="1">
      <c r="A57" s="98" t="s">
        <v>82</v>
      </c>
      <c r="B57" s="53"/>
      <c r="C57" s="99"/>
      <c r="D57" s="99"/>
      <c r="E57" s="384" t="s">
        <v>87</v>
      </c>
      <c r="F57" s="384"/>
      <c r="G57" s="384"/>
      <c r="H57" s="384"/>
      <c r="I57" s="384"/>
      <c r="J57" s="99"/>
      <c r="K57" s="384" t="s">
        <v>88</v>
      </c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  <c r="W57" s="384"/>
      <c r="X57" s="384"/>
      <c r="Y57" s="384"/>
      <c r="Z57" s="384"/>
      <c r="AA57" s="384"/>
      <c r="AB57" s="384"/>
      <c r="AC57" s="384"/>
      <c r="AD57" s="384"/>
      <c r="AE57" s="384"/>
      <c r="AF57" s="384"/>
      <c r="AG57" s="372">
        <f>'SO 01.2 - Kácení'!J32</f>
        <v>0</v>
      </c>
      <c r="AH57" s="373"/>
      <c r="AI57" s="373"/>
      <c r="AJ57" s="373"/>
      <c r="AK57" s="373"/>
      <c r="AL57" s="373"/>
      <c r="AM57" s="373"/>
      <c r="AN57" s="372">
        <f t="shared" si="0"/>
        <v>0</v>
      </c>
      <c r="AO57" s="373"/>
      <c r="AP57" s="373"/>
      <c r="AQ57" s="100" t="s">
        <v>85</v>
      </c>
      <c r="AR57" s="55"/>
      <c r="AS57" s="101">
        <v>0</v>
      </c>
      <c r="AT57" s="102">
        <f t="shared" si="1"/>
        <v>0</v>
      </c>
      <c r="AU57" s="103">
        <f>'SO 01.2 - Kácení'!P88</f>
        <v>0</v>
      </c>
      <c r="AV57" s="102">
        <f>'SO 01.2 - Kácení'!J35</f>
        <v>0</v>
      </c>
      <c r="AW57" s="102">
        <f>'SO 01.2 - Kácení'!J36</f>
        <v>0</v>
      </c>
      <c r="AX57" s="102">
        <f>'SO 01.2 - Kácení'!J37</f>
        <v>0</v>
      </c>
      <c r="AY57" s="102">
        <f>'SO 01.2 - Kácení'!J38</f>
        <v>0</v>
      </c>
      <c r="AZ57" s="102">
        <f>'SO 01.2 - Kácení'!F35</f>
        <v>0</v>
      </c>
      <c r="BA57" s="102">
        <f>'SO 01.2 - Kácení'!F36</f>
        <v>0</v>
      </c>
      <c r="BB57" s="102">
        <f>'SO 01.2 - Kácení'!F37</f>
        <v>0</v>
      </c>
      <c r="BC57" s="102">
        <f>'SO 01.2 - Kácení'!F38</f>
        <v>0</v>
      </c>
      <c r="BD57" s="104">
        <f>'SO 01.2 - Kácení'!F39</f>
        <v>0</v>
      </c>
      <c r="BT57" s="105" t="s">
        <v>81</v>
      </c>
      <c r="BV57" s="105" t="s">
        <v>74</v>
      </c>
      <c r="BW57" s="105" t="s">
        <v>89</v>
      </c>
      <c r="BX57" s="105" t="s">
        <v>80</v>
      </c>
      <c r="CL57" s="105" t="s">
        <v>19</v>
      </c>
    </row>
    <row r="58" spans="1:91" s="7" customFormat="1" ht="16.5" customHeight="1">
      <c r="A58" s="98" t="s">
        <v>82</v>
      </c>
      <c r="B58" s="88"/>
      <c r="C58" s="89"/>
      <c r="D58" s="383" t="s">
        <v>90</v>
      </c>
      <c r="E58" s="383"/>
      <c r="F58" s="383"/>
      <c r="G58" s="383"/>
      <c r="H58" s="383"/>
      <c r="I58" s="90"/>
      <c r="J58" s="383" t="s">
        <v>91</v>
      </c>
      <c r="K58" s="383"/>
      <c r="L58" s="383"/>
      <c r="M58" s="383"/>
      <c r="N58" s="383"/>
      <c r="O58" s="383"/>
      <c r="P58" s="383"/>
      <c r="Q58" s="383"/>
      <c r="R58" s="383"/>
      <c r="S58" s="383"/>
      <c r="T58" s="383"/>
      <c r="U58" s="383"/>
      <c r="V58" s="383"/>
      <c r="W58" s="383"/>
      <c r="X58" s="383"/>
      <c r="Y58" s="383"/>
      <c r="Z58" s="383"/>
      <c r="AA58" s="383"/>
      <c r="AB58" s="383"/>
      <c r="AC58" s="383"/>
      <c r="AD58" s="383"/>
      <c r="AE58" s="383"/>
      <c r="AF58" s="383"/>
      <c r="AG58" s="375">
        <f>'SO 02 - Demolice'!J30</f>
        <v>0</v>
      </c>
      <c r="AH58" s="376"/>
      <c r="AI58" s="376"/>
      <c r="AJ58" s="376"/>
      <c r="AK58" s="376"/>
      <c r="AL58" s="376"/>
      <c r="AM58" s="376"/>
      <c r="AN58" s="375">
        <f t="shared" si="0"/>
        <v>0</v>
      </c>
      <c r="AO58" s="376"/>
      <c r="AP58" s="376"/>
      <c r="AQ58" s="91" t="s">
        <v>78</v>
      </c>
      <c r="AR58" s="92"/>
      <c r="AS58" s="93">
        <v>0</v>
      </c>
      <c r="AT58" s="94">
        <f t="shared" si="1"/>
        <v>0</v>
      </c>
      <c r="AU58" s="95">
        <f>'SO 02 - Demolice'!P87</f>
        <v>0</v>
      </c>
      <c r="AV58" s="94">
        <f>'SO 02 - Demolice'!J33</f>
        <v>0</v>
      </c>
      <c r="AW58" s="94">
        <f>'SO 02 - Demolice'!J34</f>
        <v>0</v>
      </c>
      <c r="AX58" s="94">
        <f>'SO 02 - Demolice'!J35</f>
        <v>0</v>
      </c>
      <c r="AY58" s="94">
        <f>'SO 02 - Demolice'!J36</f>
        <v>0</v>
      </c>
      <c r="AZ58" s="94">
        <f>'SO 02 - Demolice'!F33</f>
        <v>0</v>
      </c>
      <c r="BA58" s="94">
        <f>'SO 02 - Demolice'!F34</f>
        <v>0</v>
      </c>
      <c r="BB58" s="94">
        <f>'SO 02 - Demolice'!F35</f>
        <v>0</v>
      </c>
      <c r="BC58" s="94">
        <f>'SO 02 - Demolice'!F36</f>
        <v>0</v>
      </c>
      <c r="BD58" s="96">
        <f>'SO 02 - Demolice'!F37</f>
        <v>0</v>
      </c>
      <c r="BT58" s="97" t="s">
        <v>79</v>
      </c>
      <c r="BV58" s="97" t="s">
        <v>74</v>
      </c>
      <c r="BW58" s="97" t="s">
        <v>92</v>
      </c>
      <c r="BX58" s="97" t="s">
        <v>5</v>
      </c>
      <c r="CL58" s="97" t="s">
        <v>19</v>
      </c>
      <c r="CM58" s="97" t="s">
        <v>81</v>
      </c>
    </row>
    <row r="59" spans="1:91" s="7" customFormat="1" ht="16.5" customHeight="1">
      <c r="B59" s="88"/>
      <c r="C59" s="89"/>
      <c r="D59" s="383" t="s">
        <v>93</v>
      </c>
      <c r="E59" s="383"/>
      <c r="F59" s="383"/>
      <c r="G59" s="383"/>
      <c r="H59" s="383"/>
      <c r="I59" s="90"/>
      <c r="J59" s="383" t="s">
        <v>94</v>
      </c>
      <c r="K59" s="383"/>
      <c r="L59" s="383"/>
      <c r="M59" s="383"/>
      <c r="N59" s="383"/>
      <c r="O59" s="383"/>
      <c r="P59" s="383"/>
      <c r="Q59" s="383"/>
      <c r="R59" s="383"/>
      <c r="S59" s="383"/>
      <c r="T59" s="383"/>
      <c r="U59" s="383"/>
      <c r="V59" s="383"/>
      <c r="W59" s="383"/>
      <c r="X59" s="383"/>
      <c r="Y59" s="383"/>
      <c r="Z59" s="383"/>
      <c r="AA59" s="383"/>
      <c r="AB59" s="383"/>
      <c r="AC59" s="383"/>
      <c r="AD59" s="383"/>
      <c r="AE59" s="383"/>
      <c r="AF59" s="383"/>
      <c r="AG59" s="377">
        <f>ROUND(AG60+AG64,2)</f>
        <v>0</v>
      </c>
      <c r="AH59" s="376"/>
      <c r="AI59" s="376"/>
      <c r="AJ59" s="376"/>
      <c r="AK59" s="376"/>
      <c r="AL59" s="376"/>
      <c r="AM59" s="376"/>
      <c r="AN59" s="375">
        <f t="shared" si="0"/>
        <v>0</v>
      </c>
      <c r="AO59" s="376"/>
      <c r="AP59" s="376"/>
      <c r="AQ59" s="91" t="s">
        <v>78</v>
      </c>
      <c r="AR59" s="92"/>
      <c r="AS59" s="93">
        <f>ROUND(AS60+AS64,2)</f>
        <v>0</v>
      </c>
      <c r="AT59" s="94">
        <f t="shared" si="1"/>
        <v>0</v>
      </c>
      <c r="AU59" s="95">
        <f>ROUND(AU60+AU64,5)</f>
        <v>0</v>
      </c>
      <c r="AV59" s="94">
        <f>ROUND(AZ59*L29,2)</f>
        <v>0</v>
      </c>
      <c r="AW59" s="94">
        <f>ROUND(BA59*L30,2)</f>
        <v>0</v>
      </c>
      <c r="AX59" s="94">
        <f>ROUND(BB59*L29,2)</f>
        <v>0</v>
      </c>
      <c r="AY59" s="94">
        <f>ROUND(BC59*L30,2)</f>
        <v>0</v>
      </c>
      <c r="AZ59" s="94">
        <f>ROUND(AZ60+AZ64,2)</f>
        <v>0</v>
      </c>
      <c r="BA59" s="94">
        <f>ROUND(BA60+BA64,2)</f>
        <v>0</v>
      </c>
      <c r="BB59" s="94">
        <f>ROUND(BB60+BB64,2)</f>
        <v>0</v>
      </c>
      <c r="BC59" s="94">
        <f>ROUND(BC60+BC64,2)</f>
        <v>0</v>
      </c>
      <c r="BD59" s="96">
        <f>ROUND(BD60+BD64,2)</f>
        <v>0</v>
      </c>
      <c r="BS59" s="97" t="s">
        <v>71</v>
      </c>
      <c r="BT59" s="97" t="s">
        <v>79</v>
      </c>
      <c r="BU59" s="97" t="s">
        <v>73</v>
      </c>
      <c r="BV59" s="97" t="s">
        <v>74</v>
      </c>
      <c r="BW59" s="97" t="s">
        <v>95</v>
      </c>
      <c r="BX59" s="97" t="s">
        <v>5</v>
      </c>
      <c r="CL59" s="97" t="s">
        <v>19</v>
      </c>
      <c r="CM59" s="97" t="s">
        <v>81</v>
      </c>
    </row>
    <row r="60" spans="1:91" s="4" customFormat="1" ht="16.5" customHeight="1">
      <c r="B60" s="53"/>
      <c r="C60" s="99"/>
      <c r="D60" s="99"/>
      <c r="E60" s="384" t="s">
        <v>96</v>
      </c>
      <c r="F60" s="384"/>
      <c r="G60" s="384"/>
      <c r="H60" s="384"/>
      <c r="I60" s="384"/>
      <c r="J60" s="99"/>
      <c r="K60" s="384" t="s">
        <v>97</v>
      </c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4"/>
      <c r="AD60" s="384"/>
      <c r="AE60" s="384"/>
      <c r="AF60" s="384"/>
      <c r="AG60" s="374">
        <f>ROUND(SUM(AG61:AG63),2)</f>
        <v>0</v>
      </c>
      <c r="AH60" s="373"/>
      <c r="AI60" s="373"/>
      <c r="AJ60" s="373"/>
      <c r="AK60" s="373"/>
      <c r="AL60" s="373"/>
      <c r="AM60" s="373"/>
      <c r="AN60" s="372">
        <f t="shared" si="0"/>
        <v>0</v>
      </c>
      <c r="AO60" s="373"/>
      <c r="AP60" s="373"/>
      <c r="AQ60" s="100" t="s">
        <v>85</v>
      </c>
      <c r="AR60" s="55"/>
      <c r="AS60" s="101">
        <f>ROUND(SUM(AS61:AS63),2)</f>
        <v>0</v>
      </c>
      <c r="AT60" s="102">
        <f t="shared" si="1"/>
        <v>0</v>
      </c>
      <c r="AU60" s="103">
        <f>ROUND(SUM(AU61:AU63),5)</f>
        <v>0</v>
      </c>
      <c r="AV60" s="102">
        <f>ROUND(AZ60*L29,2)</f>
        <v>0</v>
      </c>
      <c r="AW60" s="102">
        <f>ROUND(BA60*L30,2)</f>
        <v>0</v>
      </c>
      <c r="AX60" s="102">
        <f>ROUND(BB60*L29,2)</f>
        <v>0</v>
      </c>
      <c r="AY60" s="102">
        <f>ROUND(BC60*L30,2)</f>
        <v>0</v>
      </c>
      <c r="AZ60" s="102">
        <f>ROUND(SUM(AZ61:AZ63),2)</f>
        <v>0</v>
      </c>
      <c r="BA60" s="102">
        <f>ROUND(SUM(BA61:BA63),2)</f>
        <v>0</v>
      </c>
      <c r="BB60" s="102">
        <f>ROUND(SUM(BB61:BB63),2)</f>
        <v>0</v>
      </c>
      <c r="BC60" s="102">
        <f>ROUND(SUM(BC61:BC63),2)</f>
        <v>0</v>
      </c>
      <c r="BD60" s="104">
        <f>ROUND(SUM(BD61:BD63),2)</f>
        <v>0</v>
      </c>
      <c r="BS60" s="105" t="s">
        <v>71</v>
      </c>
      <c r="BT60" s="105" t="s">
        <v>81</v>
      </c>
      <c r="BU60" s="105" t="s">
        <v>73</v>
      </c>
      <c r="BV60" s="105" t="s">
        <v>74</v>
      </c>
      <c r="BW60" s="105" t="s">
        <v>98</v>
      </c>
      <c r="BX60" s="105" t="s">
        <v>95</v>
      </c>
      <c r="CL60" s="105" t="s">
        <v>19</v>
      </c>
    </row>
    <row r="61" spans="1:91" s="4" customFormat="1" ht="16.5" customHeight="1">
      <c r="A61" s="98" t="s">
        <v>82</v>
      </c>
      <c r="B61" s="53"/>
      <c r="C61" s="99"/>
      <c r="D61" s="99"/>
      <c r="E61" s="99"/>
      <c r="F61" s="384" t="s">
        <v>99</v>
      </c>
      <c r="G61" s="384"/>
      <c r="H61" s="384"/>
      <c r="I61" s="384"/>
      <c r="J61" s="384"/>
      <c r="K61" s="99"/>
      <c r="L61" s="384" t="s">
        <v>100</v>
      </c>
      <c r="M61" s="384"/>
      <c r="N61" s="384"/>
      <c r="O61" s="384"/>
      <c r="P61" s="384"/>
      <c r="Q61" s="384"/>
      <c r="R61" s="384"/>
      <c r="S61" s="384"/>
      <c r="T61" s="384"/>
      <c r="U61" s="384"/>
      <c r="V61" s="384"/>
      <c r="W61" s="384"/>
      <c r="X61" s="384"/>
      <c r="Y61" s="384"/>
      <c r="Z61" s="384"/>
      <c r="AA61" s="384"/>
      <c r="AB61" s="384"/>
      <c r="AC61" s="384"/>
      <c r="AD61" s="384"/>
      <c r="AE61" s="384"/>
      <c r="AF61" s="384"/>
      <c r="AG61" s="372">
        <f>'1-M - Zemní a montážní práce'!J34</f>
        <v>0</v>
      </c>
      <c r="AH61" s="373"/>
      <c r="AI61" s="373"/>
      <c r="AJ61" s="373"/>
      <c r="AK61" s="373"/>
      <c r="AL61" s="373"/>
      <c r="AM61" s="373"/>
      <c r="AN61" s="372">
        <f t="shared" si="0"/>
        <v>0</v>
      </c>
      <c r="AO61" s="373"/>
      <c r="AP61" s="373"/>
      <c r="AQ61" s="100" t="s">
        <v>85</v>
      </c>
      <c r="AR61" s="55"/>
      <c r="AS61" s="101">
        <v>0</v>
      </c>
      <c r="AT61" s="102">
        <f t="shared" si="1"/>
        <v>0</v>
      </c>
      <c r="AU61" s="103">
        <f>'1-M - Zemní a montážní práce'!P95</f>
        <v>0</v>
      </c>
      <c r="AV61" s="102">
        <f>'1-M - Zemní a montážní práce'!J37</f>
        <v>0</v>
      </c>
      <c r="AW61" s="102">
        <f>'1-M - Zemní a montážní práce'!J38</f>
        <v>0</v>
      </c>
      <c r="AX61" s="102">
        <f>'1-M - Zemní a montážní práce'!J39</f>
        <v>0</v>
      </c>
      <c r="AY61" s="102">
        <f>'1-M - Zemní a montážní práce'!J40</f>
        <v>0</v>
      </c>
      <c r="AZ61" s="102">
        <f>'1-M - Zemní a montážní práce'!F37</f>
        <v>0</v>
      </c>
      <c r="BA61" s="102">
        <f>'1-M - Zemní a montážní práce'!F38</f>
        <v>0</v>
      </c>
      <c r="BB61" s="102">
        <f>'1-M - Zemní a montážní práce'!F39</f>
        <v>0</v>
      </c>
      <c r="BC61" s="102">
        <f>'1-M - Zemní a montážní práce'!F40</f>
        <v>0</v>
      </c>
      <c r="BD61" s="104">
        <f>'1-M - Zemní a montážní práce'!F41</f>
        <v>0</v>
      </c>
      <c r="BT61" s="105" t="s">
        <v>101</v>
      </c>
      <c r="BV61" s="105" t="s">
        <v>74</v>
      </c>
      <c r="BW61" s="105" t="s">
        <v>102</v>
      </c>
      <c r="BX61" s="105" t="s">
        <v>98</v>
      </c>
      <c r="CL61" s="105" t="s">
        <v>19</v>
      </c>
    </row>
    <row r="62" spans="1:91" s="4" customFormat="1" ht="16.5" customHeight="1">
      <c r="A62" s="98" t="s">
        <v>82</v>
      </c>
      <c r="B62" s="53"/>
      <c r="C62" s="99"/>
      <c r="D62" s="99"/>
      <c r="E62" s="99"/>
      <c r="F62" s="384" t="s">
        <v>103</v>
      </c>
      <c r="G62" s="384"/>
      <c r="H62" s="384"/>
      <c r="I62" s="384"/>
      <c r="J62" s="384"/>
      <c r="K62" s="99"/>
      <c r="L62" s="384" t="s">
        <v>104</v>
      </c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4"/>
      <c r="AD62" s="384"/>
      <c r="AE62" s="384"/>
      <c r="AF62" s="384"/>
      <c r="AG62" s="372">
        <f>'1-MAT - Materiál'!J34</f>
        <v>0</v>
      </c>
      <c r="AH62" s="373"/>
      <c r="AI62" s="373"/>
      <c r="AJ62" s="373"/>
      <c r="AK62" s="373"/>
      <c r="AL62" s="373"/>
      <c r="AM62" s="373"/>
      <c r="AN62" s="372">
        <f t="shared" si="0"/>
        <v>0</v>
      </c>
      <c r="AO62" s="373"/>
      <c r="AP62" s="373"/>
      <c r="AQ62" s="100" t="s">
        <v>85</v>
      </c>
      <c r="AR62" s="55"/>
      <c r="AS62" s="101">
        <v>0</v>
      </c>
      <c r="AT62" s="102">
        <f t="shared" si="1"/>
        <v>0</v>
      </c>
      <c r="AU62" s="103">
        <f>'1-MAT - Materiál'!P91</f>
        <v>0</v>
      </c>
      <c r="AV62" s="102">
        <f>'1-MAT - Materiál'!J37</f>
        <v>0</v>
      </c>
      <c r="AW62" s="102">
        <f>'1-MAT - Materiál'!J38</f>
        <v>0</v>
      </c>
      <c r="AX62" s="102">
        <f>'1-MAT - Materiál'!J39</f>
        <v>0</v>
      </c>
      <c r="AY62" s="102">
        <f>'1-MAT - Materiál'!J40</f>
        <v>0</v>
      </c>
      <c r="AZ62" s="102">
        <f>'1-MAT - Materiál'!F37</f>
        <v>0</v>
      </c>
      <c r="BA62" s="102">
        <f>'1-MAT - Materiál'!F38</f>
        <v>0</v>
      </c>
      <c r="BB62" s="102">
        <f>'1-MAT - Materiál'!F39</f>
        <v>0</v>
      </c>
      <c r="BC62" s="102">
        <f>'1-MAT - Materiál'!F40</f>
        <v>0</v>
      </c>
      <c r="BD62" s="104">
        <f>'1-MAT - Materiál'!F41</f>
        <v>0</v>
      </c>
      <c r="BT62" s="105" t="s">
        <v>101</v>
      </c>
      <c r="BV62" s="105" t="s">
        <v>74</v>
      </c>
      <c r="BW62" s="105" t="s">
        <v>105</v>
      </c>
      <c r="BX62" s="105" t="s">
        <v>98</v>
      </c>
      <c r="CL62" s="105" t="s">
        <v>19</v>
      </c>
    </row>
    <row r="63" spans="1:91" s="4" customFormat="1" ht="16.5" customHeight="1">
      <c r="A63" s="98" t="s">
        <v>82</v>
      </c>
      <c r="B63" s="53"/>
      <c r="C63" s="99"/>
      <c r="D63" s="99"/>
      <c r="E63" s="99"/>
      <c r="F63" s="384" t="s">
        <v>106</v>
      </c>
      <c r="G63" s="384"/>
      <c r="H63" s="384"/>
      <c r="I63" s="384"/>
      <c r="J63" s="384"/>
      <c r="K63" s="99"/>
      <c r="L63" s="384" t="s">
        <v>107</v>
      </c>
      <c r="M63" s="384"/>
      <c r="N63" s="384"/>
      <c r="O63" s="384"/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4"/>
      <c r="AD63" s="384"/>
      <c r="AE63" s="384"/>
      <c r="AF63" s="384"/>
      <c r="AG63" s="372">
        <f>'1-OST - Ostatní'!J34</f>
        <v>0</v>
      </c>
      <c r="AH63" s="373"/>
      <c r="AI63" s="373"/>
      <c r="AJ63" s="373"/>
      <c r="AK63" s="373"/>
      <c r="AL63" s="373"/>
      <c r="AM63" s="373"/>
      <c r="AN63" s="372">
        <f t="shared" si="0"/>
        <v>0</v>
      </c>
      <c r="AO63" s="373"/>
      <c r="AP63" s="373"/>
      <c r="AQ63" s="100" t="s">
        <v>85</v>
      </c>
      <c r="AR63" s="55"/>
      <c r="AS63" s="101">
        <v>0</v>
      </c>
      <c r="AT63" s="102">
        <f t="shared" si="1"/>
        <v>0</v>
      </c>
      <c r="AU63" s="103">
        <f>'1-OST - Ostatní'!P95</f>
        <v>0</v>
      </c>
      <c r="AV63" s="102">
        <f>'1-OST - Ostatní'!J37</f>
        <v>0</v>
      </c>
      <c r="AW63" s="102">
        <f>'1-OST - Ostatní'!J38</f>
        <v>0</v>
      </c>
      <c r="AX63" s="102">
        <f>'1-OST - Ostatní'!J39</f>
        <v>0</v>
      </c>
      <c r="AY63" s="102">
        <f>'1-OST - Ostatní'!J40</f>
        <v>0</v>
      </c>
      <c r="AZ63" s="102">
        <f>'1-OST - Ostatní'!F37</f>
        <v>0</v>
      </c>
      <c r="BA63" s="102">
        <f>'1-OST - Ostatní'!F38</f>
        <v>0</v>
      </c>
      <c r="BB63" s="102">
        <f>'1-OST - Ostatní'!F39</f>
        <v>0</v>
      </c>
      <c r="BC63" s="102">
        <f>'1-OST - Ostatní'!F40</f>
        <v>0</v>
      </c>
      <c r="BD63" s="104">
        <f>'1-OST - Ostatní'!F41</f>
        <v>0</v>
      </c>
      <c r="BT63" s="105" t="s">
        <v>101</v>
      </c>
      <c r="BV63" s="105" t="s">
        <v>74</v>
      </c>
      <c r="BW63" s="105" t="s">
        <v>108</v>
      </c>
      <c r="BX63" s="105" t="s">
        <v>98</v>
      </c>
      <c r="CL63" s="105" t="s">
        <v>19</v>
      </c>
    </row>
    <row r="64" spans="1:91" s="4" customFormat="1" ht="16.5" customHeight="1">
      <c r="B64" s="53"/>
      <c r="C64" s="99"/>
      <c r="D64" s="99"/>
      <c r="E64" s="384" t="s">
        <v>109</v>
      </c>
      <c r="F64" s="384"/>
      <c r="G64" s="384"/>
      <c r="H64" s="384"/>
      <c r="I64" s="384"/>
      <c r="J64" s="99"/>
      <c r="K64" s="384" t="s">
        <v>110</v>
      </c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4"/>
      <c r="AD64" s="384"/>
      <c r="AE64" s="384"/>
      <c r="AF64" s="384"/>
      <c r="AG64" s="374">
        <f>ROUND(SUM(AG65:AG67),2)</f>
        <v>0</v>
      </c>
      <c r="AH64" s="373"/>
      <c r="AI64" s="373"/>
      <c r="AJ64" s="373"/>
      <c r="AK64" s="373"/>
      <c r="AL64" s="373"/>
      <c r="AM64" s="373"/>
      <c r="AN64" s="372">
        <f t="shared" si="0"/>
        <v>0</v>
      </c>
      <c r="AO64" s="373"/>
      <c r="AP64" s="373"/>
      <c r="AQ64" s="100" t="s">
        <v>85</v>
      </c>
      <c r="AR64" s="55"/>
      <c r="AS64" s="101">
        <f>ROUND(SUM(AS65:AS67),2)</f>
        <v>0</v>
      </c>
      <c r="AT64" s="102">
        <f t="shared" si="1"/>
        <v>0</v>
      </c>
      <c r="AU64" s="103">
        <f>ROUND(SUM(AU65:AU67),5)</f>
        <v>0</v>
      </c>
      <c r="AV64" s="102">
        <f>ROUND(AZ64*L29,2)</f>
        <v>0</v>
      </c>
      <c r="AW64" s="102">
        <f>ROUND(BA64*L30,2)</f>
        <v>0</v>
      </c>
      <c r="AX64" s="102">
        <f>ROUND(BB64*L29,2)</f>
        <v>0</v>
      </c>
      <c r="AY64" s="102">
        <f>ROUND(BC64*L30,2)</f>
        <v>0</v>
      </c>
      <c r="AZ64" s="102">
        <f>ROUND(SUM(AZ65:AZ67),2)</f>
        <v>0</v>
      </c>
      <c r="BA64" s="102">
        <f>ROUND(SUM(BA65:BA67),2)</f>
        <v>0</v>
      </c>
      <c r="BB64" s="102">
        <f>ROUND(SUM(BB65:BB67),2)</f>
        <v>0</v>
      </c>
      <c r="BC64" s="102">
        <f>ROUND(SUM(BC65:BC67),2)</f>
        <v>0</v>
      </c>
      <c r="BD64" s="104">
        <f>ROUND(SUM(BD65:BD67),2)</f>
        <v>0</v>
      </c>
      <c r="BS64" s="105" t="s">
        <v>71</v>
      </c>
      <c r="BT64" s="105" t="s">
        <v>81</v>
      </c>
      <c r="BU64" s="105" t="s">
        <v>73</v>
      </c>
      <c r="BV64" s="105" t="s">
        <v>74</v>
      </c>
      <c r="BW64" s="105" t="s">
        <v>111</v>
      </c>
      <c r="BX64" s="105" t="s">
        <v>95</v>
      </c>
      <c r="CL64" s="105" t="s">
        <v>19</v>
      </c>
    </row>
    <row r="65" spans="1:91" s="4" customFormat="1" ht="16.5" customHeight="1">
      <c r="A65" s="98" t="s">
        <v>82</v>
      </c>
      <c r="B65" s="53"/>
      <c r="C65" s="99"/>
      <c r="D65" s="99"/>
      <c r="E65" s="99"/>
      <c r="F65" s="384" t="s">
        <v>112</v>
      </c>
      <c r="G65" s="384"/>
      <c r="H65" s="384"/>
      <c r="I65" s="384"/>
      <c r="J65" s="384"/>
      <c r="K65" s="99"/>
      <c r="L65" s="384" t="s">
        <v>100</v>
      </c>
      <c r="M65" s="384"/>
      <c r="N65" s="384"/>
      <c r="O65" s="384"/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4"/>
      <c r="AD65" s="384"/>
      <c r="AE65" s="384"/>
      <c r="AF65" s="384"/>
      <c r="AG65" s="372">
        <f>'2-M - Zemní a montážní práce'!J34</f>
        <v>0</v>
      </c>
      <c r="AH65" s="373"/>
      <c r="AI65" s="373"/>
      <c r="AJ65" s="373"/>
      <c r="AK65" s="373"/>
      <c r="AL65" s="373"/>
      <c r="AM65" s="373"/>
      <c r="AN65" s="372">
        <f t="shared" si="0"/>
        <v>0</v>
      </c>
      <c r="AO65" s="373"/>
      <c r="AP65" s="373"/>
      <c r="AQ65" s="100" t="s">
        <v>85</v>
      </c>
      <c r="AR65" s="55"/>
      <c r="AS65" s="101">
        <v>0</v>
      </c>
      <c r="AT65" s="102">
        <f t="shared" si="1"/>
        <v>0</v>
      </c>
      <c r="AU65" s="103">
        <f>'2-M - Zemní a montážní práce'!P95</f>
        <v>0</v>
      </c>
      <c r="AV65" s="102">
        <f>'2-M - Zemní a montážní práce'!J37</f>
        <v>0</v>
      </c>
      <c r="AW65" s="102">
        <f>'2-M - Zemní a montážní práce'!J38</f>
        <v>0</v>
      </c>
      <c r="AX65" s="102">
        <f>'2-M - Zemní a montážní práce'!J39</f>
        <v>0</v>
      </c>
      <c r="AY65" s="102">
        <f>'2-M - Zemní a montážní práce'!J40</f>
        <v>0</v>
      </c>
      <c r="AZ65" s="102">
        <f>'2-M - Zemní a montážní práce'!F37</f>
        <v>0</v>
      </c>
      <c r="BA65" s="102">
        <f>'2-M - Zemní a montážní práce'!F38</f>
        <v>0</v>
      </c>
      <c r="BB65" s="102">
        <f>'2-M - Zemní a montážní práce'!F39</f>
        <v>0</v>
      </c>
      <c r="BC65" s="102">
        <f>'2-M - Zemní a montážní práce'!F40</f>
        <v>0</v>
      </c>
      <c r="BD65" s="104">
        <f>'2-M - Zemní a montážní práce'!F41</f>
        <v>0</v>
      </c>
      <c r="BT65" s="105" t="s">
        <v>101</v>
      </c>
      <c r="BV65" s="105" t="s">
        <v>74</v>
      </c>
      <c r="BW65" s="105" t="s">
        <v>113</v>
      </c>
      <c r="BX65" s="105" t="s">
        <v>111</v>
      </c>
      <c r="CL65" s="105" t="s">
        <v>19</v>
      </c>
    </row>
    <row r="66" spans="1:91" s="4" customFormat="1" ht="16.5" customHeight="1">
      <c r="A66" s="98" t="s">
        <v>82</v>
      </c>
      <c r="B66" s="53"/>
      <c r="C66" s="99"/>
      <c r="D66" s="99"/>
      <c r="E66" s="99"/>
      <c r="F66" s="384" t="s">
        <v>114</v>
      </c>
      <c r="G66" s="384"/>
      <c r="H66" s="384"/>
      <c r="I66" s="384"/>
      <c r="J66" s="384"/>
      <c r="K66" s="99"/>
      <c r="L66" s="384" t="s">
        <v>104</v>
      </c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4"/>
      <c r="AD66" s="384"/>
      <c r="AE66" s="384"/>
      <c r="AF66" s="384"/>
      <c r="AG66" s="372">
        <f>'2-MAT - Materiál'!J34</f>
        <v>0</v>
      </c>
      <c r="AH66" s="373"/>
      <c r="AI66" s="373"/>
      <c r="AJ66" s="373"/>
      <c r="AK66" s="373"/>
      <c r="AL66" s="373"/>
      <c r="AM66" s="373"/>
      <c r="AN66" s="372">
        <f t="shared" si="0"/>
        <v>0</v>
      </c>
      <c r="AO66" s="373"/>
      <c r="AP66" s="373"/>
      <c r="AQ66" s="100" t="s">
        <v>85</v>
      </c>
      <c r="AR66" s="55"/>
      <c r="AS66" s="101">
        <v>0</v>
      </c>
      <c r="AT66" s="102">
        <f t="shared" si="1"/>
        <v>0</v>
      </c>
      <c r="AU66" s="103">
        <f>'2-MAT - Materiál'!P91</f>
        <v>0</v>
      </c>
      <c r="AV66" s="102">
        <f>'2-MAT - Materiál'!J37</f>
        <v>0</v>
      </c>
      <c r="AW66" s="102">
        <f>'2-MAT - Materiál'!J38</f>
        <v>0</v>
      </c>
      <c r="AX66" s="102">
        <f>'2-MAT - Materiál'!J39</f>
        <v>0</v>
      </c>
      <c r="AY66" s="102">
        <f>'2-MAT - Materiál'!J40</f>
        <v>0</v>
      </c>
      <c r="AZ66" s="102">
        <f>'2-MAT - Materiál'!F37</f>
        <v>0</v>
      </c>
      <c r="BA66" s="102">
        <f>'2-MAT - Materiál'!F38</f>
        <v>0</v>
      </c>
      <c r="BB66" s="102">
        <f>'2-MAT - Materiál'!F39</f>
        <v>0</v>
      </c>
      <c r="BC66" s="102">
        <f>'2-MAT - Materiál'!F40</f>
        <v>0</v>
      </c>
      <c r="BD66" s="104">
        <f>'2-MAT - Materiál'!F41</f>
        <v>0</v>
      </c>
      <c r="BT66" s="105" t="s">
        <v>101</v>
      </c>
      <c r="BV66" s="105" t="s">
        <v>74</v>
      </c>
      <c r="BW66" s="105" t="s">
        <v>115</v>
      </c>
      <c r="BX66" s="105" t="s">
        <v>111</v>
      </c>
      <c r="CL66" s="105" t="s">
        <v>19</v>
      </c>
    </row>
    <row r="67" spans="1:91" s="4" customFormat="1" ht="16.5" customHeight="1">
      <c r="A67" s="98" t="s">
        <v>82</v>
      </c>
      <c r="B67" s="53"/>
      <c r="C67" s="99"/>
      <c r="D67" s="99"/>
      <c r="E67" s="99"/>
      <c r="F67" s="384" t="s">
        <v>116</v>
      </c>
      <c r="G67" s="384"/>
      <c r="H67" s="384"/>
      <c r="I67" s="384"/>
      <c r="J67" s="384"/>
      <c r="K67" s="99"/>
      <c r="L67" s="384" t="s">
        <v>107</v>
      </c>
      <c r="M67" s="384"/>
      <c r="N67" s="384"/>
      <c r="O67" s="384"/>
      <c r="P67" s="384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4"/>
      <c r="AD67" s="384"/>
      <c r="AE67" s="384"/>
      <c r="AF67" s="384"/>
      <c r="AG67" s="372">
        <f>'2-OST - Ostatní'!J34</f>
        <v>0</v>
      </c>
      <c r="AH67" s="373"/>
      <c r="AI67" s="373"/>
      <c r="AJ67" s="373"/>
      <c r="AK67" s="373"/>
      <c r="AL67" s="373"/>
      <c r="AM67" s="373"/>
      <c r="AN67" s="372">
        <f t="shared" si="0"/>
        <v>0</v>
      </c>
      <c r="AO67" s="373"/>
      <c r="AP67" s="373"/>
      <c r="AQ67" s="100" t="s">
        <v>85</v>
      </c>
      <c r="AR67" s="55"/>
      <c r="AS67" s="101">
        <v>0</v>
      </c>
      <c r="AT67" s="102">
        <f t="shared" si="1"/>
        <v>0</v>
      </c>
      <c r="AU67" s="103">
        <f>'2-OST - Ostatní'!P95</f>
        <v>0</v>
      </c>
      <c r="AV67" s="102">
        <f>'2-OST - Ostatní'!J37</f>
        <v>0</v>
      </c>
      <c r="AW67" s="102">
        <f>'2-OST - Ostatní'!J38</f>
        <v>0</v>
      </c>
      <c r="AX67" s="102">
        <f>'2-OST - Ostatní'!J39</f>
        <v>0</v>
      </c>
      <c r="AY67" s="102">
        <f>'2-OST - Ostatní'!J40</f>
        <v>0</v>
      </c>
      <c r="AZ67" s="102">
        <f>'2-OST - Ostatní'!F37</f>
        <v>0</v>
      </c>
      <c r="BA67" s="102">
        <f>'2-OST - Ostatní'!F38</f>
        <v>0</v>
      </c>
      <c r="BB67" s="102">
        <f>'2-OST - Ostatní'!F39</f>
        <v>0</v>
      </c>
      <c r="BC67" s="102">
        <f>'2-OST - Ostatní'!F40</f>
        <v>0</v>
      </c>
      <c r="BD67" s="104">
        <f>'2-OST - Ostatní'!F41</f>
        <v>0</v>
      </c>
      <c r="BT67" s="105" t="s">
        <v>101</v>
      </c>
      <c r="BV67" s="105" t="s">
        <v>74</v>
      </c>
      <c r="BW67" s="105" t="s">
        <v>117</v>
      </c>
      <c r="BX67" s="105" t="s">
        <v>111</v>
      </c>
      <c r="CL67" s="105" t="s">
        <v>19</v>
      </c>
    </row>
    <row r="68" spans="1:91" s="7" customFormat="1" ht="16.5" customHeight="1">
      <c r="B68" s="88"/>
      <c r="C68" s="89"/>
      <c r="D68" s="383" t="s">
        <v>118</v>
      </c>
      <c r="E68" s="383"/>
      <c r="F68" s="383"/>
      <c r="G68" s="383"/>
      <c r="H68" s="383"/>
      <c r="I68" s="90"/>
      <c r="J68" s="383" t="s">
        <v>119</v>
      </c>
      <c r="K68" s="383"/>
      <c r="L68" s="383"/>
      <c r="M68" s="383"/>
      <c r="N68" s="383"/>
      <c r="O68" s="383"/>
      <c r="P68" s="383"/>
      <c r="Q68" s="383"/>
      <c r="R68" s="383"/>
      <c r="S68" s="383"/>
      <c r="T68" s="383"/>
      <c r="U68" s="383"/>
      <c r="V68" s="383"/>
      <c r="W68" s="383"/>
      <c r="X68" s="383"/>
      <c r="Y68" s="383"/>
      <c r="Z68" s="383"/>
      <c r="AA68" s="383"/>
      <c r="AB68" s="383"/>
      <c r="AC68" s="383"/>
      <c r="AD68" s="383"/>
      <c r="AE68" s="383"/>
      <c r="AF68" s="383"/>
      <c r="AG68" s="377">
        <f>ROUND(SUM(AG69:AG74),2)</f>
        <v>0</v>
      </c>
      <c r="AH68" s="376"/>
      <c r="AI68" s="376"/>
      <c r="AJ68" s="376"/>
      <c r="AK68" s="376"/>
      <c r="AL68" s="376"/>
      <c r="AM68" s="376"/>
      <c r="AN68" s="375">
        <f t="shared" si="0"/>
        <v>0</v>
      </c>
      <c r="AO68" s="376"/>
      <c r="AP68" s="376"/>
      <c r="AQ68" s="91" t="s">
        <v>78</v>
      </c>
      <c r="AR68" s="92"/>
      <c r="AS68" s="93">
        <f>ROUND(SUM(AS69:AS74),2)</f>
        <v>0</v>
      </c>
      <c r="AT68" s="94">
        <f t="shared" si="1"/>
        <v>0</v>
      </c>
      <c r="AU68" s="95">
        <f>ROUND(SUM(AU69:AU74),5)</f>
        <v>0</v>
      </c>
      <c r="AV68" s="94">
        <f>ROUND(AZ68*L29,2)</f>
        <v>0</v>
      </c>
      <c r="AW68" s="94">
        <f>ROUND(BA68*L30,2)</f>
        <v>0</v>
      </c>
      <c r="AX68" s="94">
        <f>ROUND(BB68*L29,2)</f>
        <v>0</v>
      </c>
      <c r="AY68" s="94">
        <f>ROUND(BC68*L30,2)</f>
        <v>0</v>
      </c>
      <c r="AZ68" s="94">
        <f>ROUND(SUM(AZ69:AZ74),2)</f>
        <v>0</v>
      </c>
      <c r="BA68" s="94">
        <f>ROUND(SUM(BA69:BA74),2)</f>
        <v>0</v>
      </c>
      <c r="BB68" s="94">
        <f>ROUND(SUM(BB69:BB74),2)</f>
        <v>0</v>
      </c>
      <c r="BC68" s="94">
        <f>ROUND(SUM(BC69:BC74),2)</f>
        <v>0</v>
      </c>
      <c r="BD68" s="96">
        <f>ROUND(SUM(BD69:BD74),2)</f>
        <v>0</v>
      </c>
      <c r="BS68" s="97" t="s">
        <v>71</v>
      </c>
      <c r="BT68" s="97" t="s">
        <v>79</v>
      </c>
      <c r="BU68" s="97" t="s">
        <v>73</v>
      </c>
      <c r="BV68" s="97" t="s">
        <v>74</v>
      </c>
      <c r="BW68" s="97" t="s">
        <v>120</v>
      </c>
      <c r="BX68" s="97" t="s">
        <v>5</v>
      </c>
      <c r="CL68" s="97" t="s">
        <v>19</v>
      </c>
      <c r="CM68" s="97" t="s">
        <v>81</v>
      </c>
    </row>
    <row r="69" spans="1:91" s="4" customFormat="1" ht="23.25" customHeight="1">
      <c r="A69" s="98" t="s">
        <v>82</v>
      </c>
      <c r="B69" s="53"/>
      <c r="C69" s="99"/>
      <c r="D69" s="99"/>
      <c r="E69" s="384" t="s">
        <v>121</v>
      </c>
      <c r="F69" s="384"/>
      <c r="G69" s="384"/>
      <c r="H69" s="384"/>
      <c r="I69" s="384"/>
      <c r="J69" s="99"/>
      <c r="K69" s="384" t="s">
        <v>122</v>
      </c>
      <c r="L69" s="384"/>
      <c r="M69" s="384"/>
      <c r="N69" s="384"/>
      <c r="O69" s="384"/>
      <c r="P69" s="384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4"/>
      <c r="AD69" s="384"/>
      <c r="AE69" s="384"/>
      <c r="AF69" s="384"/>
      <c r="AG69" s="372">
        <f>'SO 04.1 - Provizorní přel...'!J32</f>
        <v>0</v>
      </c>
      <c r="AH69" s="373"/>
      <c r="AI69" s="373"/>
      <c r="AJ69" s="373"/>
      <c r="AK69" s="373"/>
      <c r="AL69" s="373"/>
      <c r="AM69" s="373"/>
      <c r="AN69" s="372">
        <f t="shared" si="0"/>
        <v>0</v>
      </c>
      <c r="AO69" s="373"/>
      <c r="AP69" s="373"/>
      <c r="AQ69" s="100" t="s">
        <v>85</v>
      </c>
      <c r="AR69" s="55"/>
      <c r="AS69" s="101">
        <v>0</v>
      </c>
      <c r="AT69" s="102">
        <f t="shared" si="1"/>
        <v>0</v>
      </c>
      <c r="AU69" s="103">
        <f>'SO 04.1 - Provizorní přel...'!P96</f>
        <v>0</v>
      </c>
      <c r="AV69" s="102">
        <f>'SO 04.1 - Provizorní přel...'!J35</f>
        <v>0</v>
      </c>
      <c r="AW69" s="102">
        <f>'SO 04.1 - Provizorní přel...'!J36</f>
        <v>0</v>
      </c>
      <c r="AX69" s="102">
        <f>'SO 04.1 - Provizorní přel...'!J37</f>
        <v>0</v>
      </c>
      <c r="AY69" s="102">
        <f>'SO 04.1 - Provizorní přel...'!J38</f>
        <v>0</v>
      </c>
      <c r="AZ69" s="102">
        <f>'SO 04.1 - Provizorní přel...'!F35</f>
        <v>0</v>
      </c>
      <c r="BA69" s="102">
        <f>'SO 04.1 - Provizorní přel...'!F36</f>
        <v>0</v>
      </c>
      <c r="BB69" s="102">
        <f>'SO 04.1 - Provizorní přel...'!F37</f>
        <v>0</v>
      </c>
      <c r="BC69" s="102">
        <f>'SO 04.1 - Provizorní přel...'!F38</f>
        <v>0</v>
      </c>
      <c r="BD69" s="104">
        <f>'SO 04.1 - Provizorní přel...'!F39</f>
        <v>0</v>
      </c>
      <c r="BT69" s="105" t="s">
        <v>81</v>
      </c>
      <c r="BV69" s="105" t="s">
        <v>74</v>
      </c>
      <c r="BW69" s="105" t="s">
        <v>123</v>
      </c>
      <c r="BX69" s="105" t="s">
        <v>120</v>
      </c>
      <c r="CL69" s="105" t="s">
        <v>19</v>
      </c>
    </row>
    <row r="70" spans="1:91" s="4" customFormat="1" ht="23.25" customHeight="1">
      <c r="A70" s="98" t="s">
        <v>82</v>
      </c>
      <c r="B70" s="53"/>
      <c r="C70" s="99"/>
      <c r="D70" s="99"/>
      <c r="E70" s="384" t="s">
        <v>124</v>
      </c>
      <c r="F70" s="384"/>
      <c r="G70" s="384"/>
      <c r="H70" s="384"/>
      <c r="I70" s="384"/>
      <c r="J70" s="99"/>
      <c r="K70" s="384" t="s">
        <v>125</v>
      </c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72">
        <f>'SO 04.2 - Definitivní pře...'!J32</f>
        <v>0</v>
      </c>
      <c r="AH70" s="373"/>
      <c r="AI70" s="373"/>
      <c r="AJ70" s="373"/>
      <c r="AK70" s="373"/>
      <c r="AL70" s="373"/>
      <c r="AM70" s="373"/>
      <c r="AN70" s="372">
        <f t="shared" si="0"/>
        <v>0</v>
      </c>
      <c r="AO70" s="373"/>
      <c r="AP70" s="373"/>
      <c r="AQ70" s="100" t="s">
        <v>85</v>
      </c>
      <c r="AR70" s="55"/>
      <c r="AS70" s="101">
        <v>0</v>
      </c>
      <c r="AT70" s="102">
        <f t="shared" si="1"/>
        <v>0</v>
      </c>
      <c r="AU70" s="103">
        <f>'SO 04.2 - Definitivní pře...'!P95</f>
        <v>0</v>
      </c>
      <c r="AV70" s="102">
        <f>'SO 04.2 - Definitivní pře...'!J35</f>
        <v>0</v>
      </c>
      <c r="AW70" s="102">
        <f>'SO 04.2 - Definitivní pře...'!J36</f>
        <v>0</v>
      </c>
      <c r="AX70" s="102">
        <f>'SO 04.2 - Definitivní pře...'!J37</f>
        <v>0</v>
      </c>
      <c r="AY70" s="102">
        <f>'SO 04.2 - Definitivní pře...'!J38</f>
        <v>0</v>
      </c>
      <c r="AZ70" s="102">
        <f>'SO 04.2 - Definitivní pře...'!F35</f>
        <v>0</v>
      </c>
      <c r="BA70" s="102">
        <f>'SO 04.2 - Definitivní pře...'!F36</f>
        <v>0</v>
      </c>
      <c r="BB70" s="102">
        <f>'SO 04.2 - Definitivní pře...'!F37</f>
        <v>0</v>
      </c>
      <c r="BC70" s="102">
        <f>'SO 04.2 - Definitivní pře...'!F38</f>
        <v>0</v>
      </c>
      <c r="BD70" s="104">
        <f>'SO 04.2 - Definitivní pře...'!F39</f>
        <v>0</v>
      </c>
      <c r="BT70" s="105" t="s">
        <v>81</v>
      </c>
      <c r="BV70" s="105" t="s">
        <v>74</v>
      </c>
      <c r="BW70" s="105" t="s">
        <v>126</v>
      </c>
      <c r="BX70" s="105" t="s">
        <v>120</v>
      </c>
      <c r="CL70" s="105" t="s">
        <v>19</v>
      </c>
    </row>
    <row r="71" spans="1:91" s="4" customFormat="1" ht="23.25" customHeight="1">
      <c r="A71" s="98" t="s">
        <v>82</v>
      </c>
      <c r="B71" s="53"/>
      <c r="C71" s="99"/>
      <c r="D71" s="99"/>
      <c r="E71" s="384" t="s">
        <v>127</v>
      </c>
      <c r="F71" s="384"/>
      <c r="G71" s="384"/>
      <c r="H71" s="384"/>
      <c r="I71" s="384"/>
      <c r="J71" s="99"/>
      <c r="K71" s="384" t="s">
        <v>128</v>
      </c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4"/>
      <c r="AD71" s="384"/>
      <c r="AE71" s="384"/>
      <c r="AF71" s="384"/>
      <c r="AG71" s="372">
        <f>'SO 04.3 - Přeložka nadzem...'!J32</f>
        <v>0</v>
      </c>
      <c r="AH71" s="373"/>
      <c r="AI71" s="373"/>
      <c r="AJ71" s="373"/>
      <c r="AK71" s="373"/>
      <c r="AL71" s="373"/>
      <c r="AM71" s="373"/>
      <c r="AN71" s="372">
        <f t="shared" si="0"/>
        <v>0</v>
      </c>
      <c r="AO71" s="373"/>
      <c r="AP71" s="373"/>
      <c r="AQ71" s="100" t="s">
        <v>85</v>
      </c>
      <c r="AR71" s="55"/>
      <c r="AS71" s="101">
        <v>0</v>
      </c>
      <c r="AT71" s="102">
        <f t="shared" si="1"/>
        <v>0</v>
      </c>
      <c r="AU71" s="103">
        <f>'SO 04.3 - Přeložka nadzem...'!P96</f>
        <v>0</v>
      </c>
      <c r="AV71" s="102">
        <f>'SO 04.3 - Přeložka nadzem...'!J35</f>
        <v>0</v>
      </c>
      <c r="AW71" s="102">
        <f>'SO 04.3 - Přeložka nadzem...'!J36</f>
        <v>0</v>
      </c>
      <c r="AX71" s="102">
        <f>'SO 04.3 - Přeložka nadzem...'!J37</f>
        <v>0</v>
      </c>
      <c r="AY71" s="102">
        <f>'SO 04.3 - Přeložka nadzem...'!J38</f>
        <v>0</v>
      </c>
      <c r="AZ71" s="102">
        <f>'SO 04.3 - Přeložka nadzem...'!F35</f>
        <v>0</v>
      </c>
      <c r="BA71" s="102">
        <f>'SO 04.3 - Přeložka nadzem...'!F36</f>
        <v>0</v>
      </c>
      <c r="BB71" s="102">
        <f>'SO 04.3 - Přeložka nadzem...'!F37</f>
        <v>0</v>
      </c>
      <c r="BC71" s="102">
        <f>'SO 04.3 - Přeložka nadzem...'!F38</f>
        <v>0</v>
      </c>
      <c r="BD71" s="104">
        <f>'SO 04.3 - Přeložka nadzem...'!F39</f>
        <v>0</v>
      </c>
      <c r="BT71" s="105" t="s">
        <v>81</v>
      </c>
      <c r="BV71" s="105" t="s">
        <v>74</v>
      </c>
      <c r="BW71" s="105" t="s">
        <v>129</v>
      </c>
      <c r="BX71" s="105" t="s">
        <v>120</v>
      </c>
      <c r="CL71" s="105" t="s">
        <v>19</v>
      </c>
    </row>
    <row r="72" spans="1:91" s="4" customFormat="1" ht="16.5" customHeight="1">
      <c r="A72" s="98" t="s">
        <v>82</v>
      </c>
      <c r="B72" s="53"/>
      <c r="C72" s="99"/>
      <c r="D72" s="99"/>
      <c r="E72" s="384" t="s">
        <v>130</v>
      </c>
      <c r="F72" s="384"/>
      <c r="G72" s="384"/>
      <c r="H72" s="384"/>
      <c r="I72" s="384"/>
      <c r="J72" s="99"/>
      <c r="K72" s="384" t="s">
        <v>131</v>
      </c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4"/>
      <c r="AD72" s="384"/>
      <c r="AE72" s="384"/>
      <c r="AF72" s="384"/>
      <c r="AG72" s="372">
        <f>'SO 04.4 - Přeložka kabelů...'!J32</f>
        <v>0</v>
      </c>
      <c r="AH72" s="373"/>
      <c r="AI72" s="373"/>
      <c r="AJ72" s="373"/>
      <c r="AK72" s="373"/>
      <c r="AL72" s="373"/>
      <c r="AM72" s="373"/>
      <c r="AN72" s="372">
        <f t="shared" si="0"/>
        <v>0</v>
      </c>
      <c r="AO72" s="373"/>
      <c r="AP72" s="373"/>
      <c r="AQ72" s="100" t="s">
        <v>85</v>
      </c>
      <c r="AR72" s="55"/>
      <c r="AS72" s="101">
        <v>0</v>
      </c>
      <c r="AT72" s="102">
        <f t="shared" si="1"/>
        <v>0</v>
      </c>
      <c r="AU72" s="103">
        <f>'SO 04.4 - Přeložka kabelů...'!P89</f>
        <v>0</v>
      </c>
      <c r="AV72" s="102">
        <f>'SO 04.4 - Přeložka kabelů...'!J35</f>
        <v>0</v>
      </c>
      <c r="AW72" s="102">
        <f>'SO 04.4 - Přeložka kabelů...'!J36</f>
        <v>0</v>
      </c>
      <c r="AX72" s="102">
        <f>'SO 04.4 - Přeložka kabelů...'!J37</f>
        <v>0</v>
      </c>
      <c r="AY72" s="102">
        <f>'SO 04.4 - Přeložka kabelů...'!J38</f>
        <v>0</v>
      </c>
      <c r="AZ72" s="102">
        <f>'SO 04.4 - Přeložka kabelů...'!F35</f>
        <v>0</v>
      </c>
      <c r="BA72" s="102">
        <f>'SO 04.4 - Přeložka kabelů...'!F36</f>
        <v>0</v>
      </c>
      <c r="BB72" s="102">
        <f>'SO 04.4 - Přeložka kabelů...'!F37</f>
        <v>0</v>
      </c>
      <c r="BC72" s="102">
        <f>'SO 04.4 - Přeložka kabelů...'!F38</f>
        <v>0</v>
      </c>
      <c r="BD72" s="104">
        <f>'SO 04.4 - Přeložka kabelů...'!F39</f>
        <v>0</v>
      </c>
      <c r="BT72" s="105" t="s">
        <v>81</v>
      </c>
      <c r="BV72" s="105" t="s">
        <v>74</v>
      </c>
      <c r="BW72" s="105" t="s">
        <v>132</v>
      </c>
      <c r="BX72" s="105" t="s">
        <v>120</v>
      </c>
      <c r="CL72" s="105" t="s">
        <v>19</v>
      </c>
    </row>
    <row r="73" spans="1:91" s="4" customFormat="1" ht="16.5" customHeight="1">
      <c r="A73" s="98" t="s">
        <v>82</v>
      </c>
      <c r="B73" s="53"/>
      <c r="C73" s="99"/>
      <c r="D73" s="99"/>
      <c r="E73" s="384" t="s">
        <v>133</v>
      </c>
      <c r="F73" s="384"/>
      <c r="G73" s="384"/>
      <c r="H73" s="384"/>
      <c r="I73" s="384"/>
      <c r="J73" s="99"/>
      <c r="K73" s="384" t="s">
        <v>134</v>
      </c>
      <c r="L73" s="384"/>
      <c r="M73" s="384"/>
      <c r="N73" s="384"/>
      <c r="O73" s="384"/>
      <c r="P73" s="384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4"/>
      <c r="AD73" s="384"/>
      <c r="AE73" s="384"/>
      <c r="AF73" s="384"/>
      <c r="AG73" s="372">
        <f>'SO 04.5 - Přeložka kabelů...'!J32</f>
        <v>0</v>
      </c>
      <c r="AH73" s="373"/>
      <c r="AI73" s="373"/>
      <c r="AJ73" s="373"/>
      <c r="AK73" s="373"/>
      <c r="AL73" s="373"/>
      <c r="AM73" s="373"/>
      <c r="AN73" s="372">
        <f t="shared" si="0"/>
        <v>0</v>
      </c>
      <c r="AO73" s="373"/>
      <c r="AP73" s="373"/>
      <c r="AQ73" s="100" t="s">
        <v>85</v>
      </c>
      <c r="AR73" s="55"/>
      <c r="AS73" s="101">
        <v>0</v>
      </c>
      <c r="AT73" s="102">
        <f t="shared" si="1"/>
        <v>0</v>
      </c>
      <c r="AU73" s="103">
        <f>'SO 04.5 - Přeložka kabelů...'!P90</f>
        <v>0</v>
      </c>
      <c r="AV73" s="102">
        <f>'SO 04.5 - Přeložka kabelů...'!J35</f>
        <v>0</v>
      </c>
      <c r="AW73" s="102">
        <f>'SO 04.5 - Přeložka kabelů...'!J36</f>
        <v>0</v>
      </c>
      <c r="AX73" s="102">
        <f>'SO 04.5 - Přeložka kabelů...'!J37</f>
        <v>0</v>
      </c>
      <c r="AY73" s="102">
        <f>'SO 04.5 - Přeložka kabelů...'!J38</f>
        <v>0</v>
      </c>
      <c r="AZ73" s="102">
        <f>'SO 04.5 - Přeložka kabelů...'!F35</f>
        <v>0</v>
      </c>
      <c r="BA73" s="102">
        <f>'SO 04.5 - Přeložka kabelů...'!F36</f>
        <v>0</v>
      </c>
      <c r="BB73" s="102">
        <f>'SO 04.5 - Přeložka kabelů...'!F37</f>
        <v>0</v>
      </c>
      <c r="BC73" s="102">
        <f>'SO 04.5 - Přeložka kabelů...'!F38</f>
        <v>0</v>
      </c>
      <c r="BD73" s="104">
        <f>'SO 04.5 - Přeložka kabelů...'!F39</f>
        <v>0</v>
      </c>
      <c r="BT73" s="105" t="s">
        <v>81</v>
      </c>
      <c r="BV73" s="105" t="s">
        <v>74</v>
      </c>
      <c r="BW73" s="105" t="s">
        <v>135</v>
      </c>
      <c r="BX73" s="105" t="s">
        <v>120</v>
      </c>
      <c r="CL73" s="105" t="s">
        <v>19</v>
      </c>
    </row>
    <row r="74" spans="1:91" s="4" customFormat="1" ht="16.5" customHeight="1">
      <c r="A74" s="98" t="s">
        <v>82</v>
      </c>
      <c r="B74" s="53"/>
      <c r="C74" s="99"/>
      <c r="D74" s="99"/>
      <c r="E74" s="384" t="s">
        <v>136</v>
      </c>
      <c r="F74" s="384"/>
      <c r="G74" s="384"/>
      <c r="H74" s="384"/>
      <c r="I74" s="384"/>
      <c r="J74" s="99"/>
      <c r="K74" s="384" t="s">
        <v>137</v>
      </c>
      <c r="L74" s="384"/>
      <c r="M74" s="384"/>
      <c r="N74" s="384"/>
      <c r="O74" s="384"/>
      <c r="P74" s="384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4"/>
      <c r="AD74" s="384"/>
      <c r="AE74" s="384"/>
      <c r="AF74" s="384"/>
      <c r="AG74" s="372">
        <f>'SO 04.6 - Přeložka kabelů...'!J32</f>
        <v>0</v>
      </c>
      <c r="AH74" s="373"/>
      <c r="AI74" s="373"/>
      <c r="AJ74" s="373"/>
      <c r="AK74" s="373"/>
      <c r="AL74" s="373"/>
      <c r="AM74" s="373"/>
      <c r="AN74" s="372">
        <f t="shared" si="0"/>
        <v>0</v>
      </c>
      <c r="AO74" s="373"/>
      <c r="AP74" s="373"/>
      <c r="AQ74" s="100" t="s">
        <v>85</v>
      </c>
      <c r="AR74" s="55"/>
      <c r="AS74" s="101">
        <v>0</v>
      </c>
      <c r="AT74" s="102">
        <f t="shared" si="1"/>
        <v>0</v>
      </c>
      <c r="AU74" s="103">
        <f>'SO 04.6 - Přeložka kabelů...'!P89</f>
        <v>0</v>
      </c>
      <c r="AV74" s="102">
        <f>'SO 04.6 - Přeložka kabelů...'!J35</f>
        <v>0</v>
      </c>
      <c r="AW74" s="102">
        <f>'SO 04.6 - Přeložka kabelů...'!J36</f>
        <v>0</v>
      </c>
      <c r="AX74" s="102">
        <f>'SO 04.6 - Přeložka kabelů...'!J37</f>
        <v>0</v>
      </c>
      <c r="AY74" s="102">
        <f>'SO 04.6 - Přeložka kabelů...'!J38</f>
        <v>0</v>
      </c>
      <c r="AZ74" s="102">
        <f>'SO 04.6 - Přeložka kabelů...'!F35</f>
        <v>0</v>
      </c>
      <c r="BA74" s="102">
        <f>'SO 04.6 - Přeložka kabelů...'!F36</f>
        <v>0</v>
      </c>
      <c r="BB74" s="102">
        <f>'SO 04.6 - Přeložka kabelů...'!F37</f>
        <v>0</v>
      </c>
      <c r="BC74" s="102">
        <f>'SO 04.6 - Přeložka kabelů...'!F38</f>
        <v>0</v>
      </c>
      <c r="BD74" s="104">
        <f>'SO 04.6 - Přeložka kabelů...'!F39</f>
        <v>0</v>
      </c>
      <c r="BT74" s="105" t="s">
        <v>81</v>
      </c>
      <c r="BV74" s="105" t="s">
        <v>74</v>
      </c>
      <c r="BW74" s="105" t="s">
        <v>138</v>
      </c>
      <c r="BX74" s="105" t="s">
        <v>120</v>
      </c>
      <c r="CL74" s="105" t="s">
        <v>19</v>
      </c>
    </row>
    <row r="75" spans="1:91" s="7" customFormat="1" ht="16.5" customHeight="1">
      <c r="B75" s="88"/>
      <c r="C75" s="89"/>
      <c r="D75" s="383" t="s">
        <v>139</v>
      </c>
      <c r="E75" s="383"/>
      <c r="F75" s="383"/>
      <c r="G75" s="383"/>
      <c r="H75" s="383"/>
      <c r="I75" s="90"/>
      <c r="J75" s="383" t="s">
        <v>140</v>
      </c>
      <c r="K75" s="383"/>
      <c r="L75" s="383"/>
      <c r="M75" s="383"/>
      <c r="N75" s="383"/>
      <c r="O75" s="383"/>
      <c r="P75" s="383"/>
      <c r="Q75" s="383"/>
      <c r="R75" s="383"/>
      <c r="S75" s="383"/>
      <c r="T75" s="383"/>
      <c r="U75" s="383"/>
      <c r="V75" s="383"/>
      <c r="W75" s="383"/>
      <c r="X75" s="383"/>
      <c r="Y75" s="383"/>
      <c r="Z75" s="383"/>
      <c r="AA75" s="383"/>
      <c r="AB75" s="383"/>
      <c r="AC75" s="383"/>
      <c r="AD75" s="383"/>
      <c r="AE75" s="383"/>
      <c r="AF75" s="383"/>
      <c r="AG75" s="377">
        <f>ROUND(AG76+AG80,2)</f>
        <v>0</v>
      </c>
      <c r="AH75" s="376"/>
      <c r="AI75" s="376"/>
      <c r="AJ75" s="376"/>
      <c r="AK75" s="376"/>
      <c r="AL75" s="376"/>
      <c r="AM75" s="376"/>
      <c r="AN75" s="375">
        <f t="shared" si="0"/>
        <v>0</v>
      </c>
      <c r="AO75" s="376"/>
      <c r="AP75" s="376"/>
      <c r="AQ75" s="91" t="s">
        <v>78</v>
      </c>
      <c r="AR75" s="92"/>
      <c r="AS75" s="93">
        <f>ROUND(AS76+AS80,2)</f>
        <v>0</v>
      </c>
      <c r="AT75" s="94">
        <f t="shared" si="1"/>
        <v>0</v>
      </c>
      <c r="AU75" s="95">
        <f>ROUND(AU76+AU80,5)</f>
        <v>0</v>
      </c>
      <c r="AV75" s="94">
        <f>ROUND(AZ75*L29,2)</f>
        <v>0</v>
      </c>
      <c r="AW75" s="94">
        <f>ROUND(BA75*L30,2)</f>
        <v>0</v>
      </c>
      <c r="AX75" s="94">
        <f>ROUND(BB75*L29,2)</f>
        <v>0</v>
      </c>
      <c r="AY75" s="94">
        <f>ROUND(BC75*L30,2)</f>
        <v>0</v>
      </c>
      <c r="AZ75" s="94">
        <f>ROUND(AZ76+AZ80,2)</f>
        <v>0</v>
      </c>
      <c r="BA75" s="94">
        <f>ROUND(BA76+BA80,2)</f>
        <v>0</v>
      </c>
      <c r="BB75" s="94">
        <f>ROUND(BB76+BB80,2)</f>
        <v>0</v>
      </c>
      <c r="BC75" s="94">
        <f>ROUND(BC76+BC80,2)</f>
        <v>0</v>
      </c>
      <c r="BD75" s="96">
        <f>ROUND(BD76+BD80,2)</f>
        <v>0</v>
      </c>
      <c r="BS75" s="97" t="s">
        <v>71</v>
      </c>
      <c r="BT75" s="97" t="s">
        <v>79</v>
      </c>
      <c r="BU75" s="97" t="s">
        <v>73</v>
      </c>
      <c r="BV75" s="97" t="s">
        <v>74</v>
      </c>
      <c r="BW75" s="97" t="s">
        <v>141</v>
      </c>
      <c r="BX75" s="97" t="s">
        <v>5</v>
      </c>
      <c r="CL75" s="97" t="s">
        <v>19</v>
      </c>
      <c r="CM75" s="97" t="s">
        <v>81</v>
      </c>
    </row>
    <row r="76" spans="1:91" s="4" customFormat="1" ht="23.25" customHeight="1">
      <c r="B76" s="53"/>
      <c r="C76" s="99"/>
      <c r="D76" s="99"/>
      <c r="E76" s="384" t="s">
        <v>142</v>
      </c>
      <c r="F76" s="384"/>
      <c r="G76" s="384"/>
      <c r="H76" s="384"/>
      <c r="I76" s="384"/>
      <c r="J76" s="99"/>
      <c r="K76" s="384" t="s">
        <v>143</v>
      </c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4"/>
      <c r="AD76" s="384"/>
      <c r="AE76" s="384"/>
      <c r="AF76" s="384"/>
      <c r="AG76" s="374">
        <f>ROUND(SUM(AG77:AG79),2)</f>
        <v>0</v>
      </c>
      <c r="AH76" s="373"/>
      <c r="AI76" s="373"/>
      <c r="AJ76" s="373"/>
      <c r="AK76" s="373"/>
      <c r="AL76" s="373"/>
      <c r="AM76" s="373"/>
      <c r="AN76" s="372">
        <f t="shared" si="0"/>
        <v>0</v>
      </c>
      <c r="AO76" s="373"/>
      <c r="AP76" s="373"/>
      <c r="AQ76" s="100" t="s">
        <v>85</v>
      </c>
      <c r="AR76" s="55"/>
      <c r="AS76" s="101">
        <f>ROUND(SUM(AS77:AS79),2)</f>
        <v>0</v>
      </c>
      <c r="AT76" s="102">
        <f t="shared" si="1"/>
        <v>0</v>
      </c>
      <c r="AU76" s="103">
        <f>ROUND(SUM(AU77:AU79),5)</f>
        <v>0</v>
      </c>
      <c r="AV76" s="102">
        <f>ROUND(AZ76*L29,2)</f>
        <v>0</v>
      </c>
      <c r="AW76" s="102">
        <f>ROUND(BA76*L30,2)</f>
        <v>0</v>
      </c>
      <c r="AX76" s="102">
        <f>ROUND(BB76*L29,2)</f>
        <v>0</v>
      </c>
      <c r="AY76" s="102">
        <f>ROUND(BC76*L30,2)</f>
        <v>0</v>
      </c>
      <c r="AZ76" s="102">
        <f>ROUND(SUM(AZ77:AZ79),2)</f>
        <v>0</v>
      </c>
      <c r="BA76" s="102">
        <f>ROUND(SUM(BA77:BA79),2)</f>
        <v>0</v>
      </c>
      <c r="BB76" s="102">
        <f>ROUND(SUM(BB77:BB79),2)</f>
        <v>0</v>
      </c>
      <c r="BC76" s="102">
        <f>ROUND(SUM(BC77:BC79),2)</f>
        <v>0</v>
      </c>
      <c r="BD76" s="104">
        <f>ROUND(SUM(BD77:BD79),2)</f>
        <v>0</v>
      </c>
      <c r="BS76" s="105" t="s">
        <v>71</v>
      </c>
      <c r="BT76" s="105" t="s">
        <v>81</v>
      </c>
      <c r="BU76" s="105" t="s">
        <v>73</v>
      </c>
      <c r="BV76" s="105" t="s">
        <v>74</v>
      </c>
      <c r="BW76" s="105" t="s">
        <v>144</v>
      </c>
      <c r="BX76" s="105" t="s">
        <v>141</v>
      </c>
      <c r="CL76" s="105" t="s">
        <v>19</v>
      </c>
    </row>
    <row r="77" spans="1:91" s="4" customFormat="1" ht="16.5" customHeight="1">
      <c r="A77" s="98" t="s">
        <v>82</v>
      </c>
      <c r="B77" s="53"/>
      <c r="C77" s="99"/>
      <c r="D77" s="99"/>
      <c r="E77" s="99"/>
      <c r="F77" s="384" t="s">
        <v>145</v>
      </c>
      <c r="G77" s="384"/>
      <c r="H77" s="384"/>
      <c r="I77" s="384"/>
      <c r="J77" s="384"/>
      <c r="K77" s="99"/>
      <c r="L77" s="384" t="s">
        <v>100</v>
      </c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4"/>
      <c r="AD77" s="384"/>
      <c r="AE77" s="384"/>
      <c r="AF77" s="384"/>
      <c r="AG77" s="372">
        <f>'3-M - Zemní a montážní práce'!J34</f>
        <v>0</v>
      </c>
      <c r="AH77" s="373"/>
      <c r="AI77" s="373"/>
      <c r="AJ77" s="373"/>
      <c r="AK77" s="373"/>
      <c r="AL77" s="373"/>
      <c r="AM77" s="373"/>
      <c r="AN77" s="372">
        <f t="shared" si="0"/>
        <v>0</v>
      </c>
      <c r="AO77" s="373"/>
      <c r="AP77" s="373"/>
      <c r="AQ77" s="100" t="s">
        <v>85</v>
      </c>
      <c r="AR77" s="55"/>
      <c r="AS77" s="101">
        <v>0</v>
      </c>
      <c r="AT77" s="102">
        <f t="shared" si="1"/>
        <v>0</v>
      </c>
      <c r="AU77" s="103">
        <f>'3-M - Zemní a montážní práce'!P97</f>
        <v>0</v>
      </c>
      <c r="AV77" s="102">
        <f>'3-M - Zemní a montážní práce'!J37</f>
        <v>0</v>
      </c>
      <c r="AW77" s="102">
        <f>'3-M - Zemní a montážní práce'!J38</f>
        <v>0</v>
      </c>
      <c r="AX77" s="102">
        <f>'3-M - Zemní a montážní práce'!J39</f>
        <v>0</v>
      </c>
      <c r="AY77" s="102">
        <f>'3-M - Zemní a montážní práce'!J40</f>
        <v>0</v>
      </c>
      <c r="AZ77" s="102">
        <f>'3-M - Zemní a montážní práce'!F37</f>
        <v>0</v>
      </c>
      <c r="BA77" s="102">
        <f>'3-M - Zemní a montážní práce'!F38</f>
        <v>0</v>
      </c>
      <c r="BB77" s="102">
        <f>'3-M - Zemní a montážní práce'!F39</f>
        <v>0</v>
      </c>
      <c r="BC77" s="102">
        <f>'3-M - Zemní a montážní práce'!F40</f>
        <v>0</v>
      </c>
      <c r="BD77" s="104">
        <f>'3-M - Zemní a montážní práce'!F41</f>
        <v>0</v>
      </c>
      <c r="BT77" s="105" t="s">
        <v>101</v>
      </c>
      <c r="BV77" s="105" t="s">
        <v>74</v>
      </c>
      <c r="BW77" s="105" t="s">
        <v>146</v>
      </c>
      <c r="BX77" s="105" t="s">
        <v>144</v>
      </c>
      <c r="CL77" s="105" t="s">
        <v>19</v>
      </c>
    </row>
    <row r="78" spans="1:91" s="4" customFormat="1" ht="16.5" customHeight="1">
      <c r="A78" s="98" t="s">
        <v>82</v>
      </c>
      <c r="B78" s="53"/>
      <c r="C78" s="99"/>
      <c r="D78" s="99"/>
      <c r="E78" s="99"/>
      <c r="F78" s="384" t="s">
        <v>147</v>
      </c>
      <c r="G78" s="384"/>
      <c r="H78" s="384"/>
      <c r="I78" s="384"/>
      <c r="J78" s="384"/>
      <c r="K78" s="99"/>
      <c r="L78" s="384" t="s">
        <v>104</v>
      </c>
      <c r="M78" s="384"/>
      <c r="N78" s="384"/>
      <c r="O78" s="384"/>
      <c r="P78" s="384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4"/>
      <c r="AD78" s="384"/>
      <c r="AE78" s="384"/>
      <c r="AF78" s="384"/>
      <c r="AG78" s="372">
        <f>'3-MAT - Materiál'!J34</f>
        <v>0</v>
      </c>
      <c r="AH78" s="373"/>
      <c r="AI78" s="373"/>
      <c r="AJ78" s="373"/>
      <c r="AK78" s="373"/>
      <c r="AL78" s="373"/>
      <c r="AM78" s="373"/>
      <c r="AN78" s="372">
        <f t="shared" si="0"/>
        <v>0</v>
      </c>
      <c r="AO78" s="373"/>
      <c r="AP78" s="373"/>
      <c r="AQ78" s="100" t="s">
        <v>85</v>
      </c>
      <c r="AR78" s="55"/>
      <c r="AS78" s="101">
        <v>0</v>
      </c>
      <c r="AT78" s="102">
        <f t="shared" si="1"/>
        <v>0</v>
      </c>
      <c r="AU78" s="103">
        <f>'3-MAT - Materiál'!P91</f>
        <v>0</v>
      </c>
      <c r="AV78" s="102">
        <f>'3-MAT - Materiál'!J37</f>
        <v>0</v>
      </c>
      <c r="AW78" s="102">
        <f>'3-MAT - Materiál'!J38</f>
        <v>0</v>
      </c>
      <c r="AX78" s="102">
        <f>'3-MAT - Materiál'!J39</f>
        <v>0</v>
      </c>
      <c r="AY78" s="102">
        <f>'3-MAT - Materiál'!J40</f>
        <v>0</v>
      </c>
      <c r="AZ78" s="102">
        <f>'3-MAT - Materiál'!F37</f>
        <v>0</v>
      </c>
      <c r="BA78" s="102">
        <f>'3-MAT - Materiál'!F38</f>
        <v>0</v>
      </c>
      <c r="BB78" s="102">
        <f>'3-MAT - Materiál'!F39</f>
        <v>0</v>
      </c>
      <c r="BC78" s="102">
        <f>'3-MAT - Materiál'!F40</f>
        <v>0</v>
      </c>
      <c r="BD78" s="104">
        <f>'3-MAT - Materiál'!F41</f>
        <v>0</v>
      </c>
      <c r="BT78" s="105" t="s">
        <v>101</v>
      </c>
      <c r="BV78" s="105" t="s">
        <v>74</v>
      </c>
      <c r="BW78" s="105" t="s">
        <v>148</v>
      </c>
      <c r="BX78" s="105" t="s">
        <v>144</v>
      </c>
      <c r="CL78" s="105" t="s">
        <v>19</v>
      </c>
    </row>
    <row r="79" spans="1:91" s="4" customFormat="1" ht="16.5" customHeight="1">
      <c r="A79" s="98" t="s">
        <v>82</v>
      </c>
      <c r="B79" s="53"/>
      <c r="C79" s="99"/>
      <c r="D79" s="99"/>
      <c r="E79" s="99"/>
      <c r="F79" s="384" t="s">
        <v>149</v>
      </c>
      <c r="G79" s="384"/>
      <c r="H79" s="384"/>
      <c r="I79" s="384"/>
      <c r="J79" s="384"/>
      <c r="K79" s="99"/>
      <c r="L79" s="384" t="s">
        <v>107</v>
      </c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4"/>
      <c r="AD79" s="384"/>
      <c r="AE79" s="384"/>
      <c r="AF79" s="384"/>
      <c r="AG79" s="372">
        <f>'3-OST - Ostatní'!J34</f>
        <v>0</v>
      </c>
      <c r="AH79" s="373"/>
      <c r="AI79" s="373"/>
      <c r="AJ79" s="373"/>
      <c r="AK79" s="373"/>
      <c r="AL79" s="373"/>
      <c r="AM79" s="373"/>
      <c r="AN79" s="372">
        <f t="shared" si="0"/>
        <v>0</v>
      </c>
      <c r="AO79" s="373"/>
      <c r="AP79" s="373"/>
      <c r="AQ79" s="100" t="s">
        <v>85</v>
      </c>
      <c r="AR79" s="55"/>
      <c r="AS79" s="101">
        <v>0</v>
      </c>
      <c r="AT79" s="102">
        <f t="shared" si="1"/>
        <v>0</v>
      </c>
      <c r="AU79" s="103">
        <f>'3-OST - Ostatní'!P95</f>
        <v>0</v>
      </c>
      <c r="AV79" s="102">
        <f>'3-OST - Ostatní'!J37</f>
        <v>0</v>
      </c>
      <c r="AW79" s="102">
        <f>'3-OST - Ostatní'!J38</f>
        <v>0</v>
      </c>
      <c r="AX79" s="102">
        <f>'3-OST - Ostatní'!J39</f>
        <v>0</v>
      </c>
      <c r="AY79" s="102">
        <f>'3-OST - Ostatní'!J40</f>
        <v>0</v>
      </c>
      <c r="AZ79" s="102">
        <f>'3-OST - Ostatní'!F37</f>
        <v>0</v>
      </c>
      <c r="BA79" s="102">
        <f>'3-OST - Ostatní'!F38</f>
        <v>0</v>
      </c>
      <c r="BB79" s="102">
        <f>'3-OST - Ostatní'!F39</f>
        <v>0</v>
      </c>
      <c r="BC79" s="102">
        <f>'3-OST - Ostatní'!F40</f>
        <v>0</v>
      </c>
      <c r="BD79" s="104">
        <f>'3-OST - Ostatní'!F41</f>
        <v>0</v>
      </c>
      <c r="BT79" s="105" t="s">
        <v>101</v>
      </c>
      <c r="BV79" s="105" t="s">
        <v>74</v>
      </c>
      <c r="BW79" s="105" t="s">
        <v>150</v>
      </c>
      <c r="BX79" s="105" t="s">
        <v>144</v>
      </c>
      <c r="CL79" s="105" t="s">
        <v>19</v>
      </c>
    </row>
    <row r="80" spans="1:91" s="4" customFormat="1" ht="23.25" customHeight="1">
      <c r="B80" s="53"/>
      <c r="C80" s="99"/>
      <c r="D80" s="99"/>
      <c r="E80" s="384" t="s">
        <v>151</v>
      </c>
      <c r="F80" s="384"/>
      <c r="G80" s="384"/>
      <c r="H80" s="384"/>
      <c r="I80" s="384"/>
      <c r="J80" s="99"/>
      <c r="K80" s="384" t="s">
        <v>152</v>
      </c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4"/>
      <c r="AD80" s="384"/>
      <c r="AE80" s="384"/>
      <c r="AF80" s="384"/>
      <c r="AG80" s="374">
        <f>ROUND(SUM(AG81:AG83),2)</f>
        <v>0</v>
      </c>
      <c r="AH80" s="373"/>
      <c r="AI80" s="373"/>
      <c r="AJ80" s="373"/>
      <c r="AK80" s="373"/>
      <c r="AL80" s="373"/>
      <c r="AM80" s="373"/>
      <c r="AN80" s="372">
        <f t="shared" si="0"/>
        <v>0</v>
      </c>
      <c r="AO80" s="373"/>
      <c r="AP80" s="373"/>
      <c r="AQ80" s="100" t="s">
        <v>85</v>
      </c>
      <c r="AR80" s="55"/>
      <c r="AS80" s="101">
        <f>ROUND(SUM(AS81:AS83),2)</f>
        <v>0</v>
      </c>
      <c r="AT80" s="102">
        <f t="shared" si="1"/>
        <v>0</v>
      </c>
      <c r="AU80" s="103">
        <f>ROUND(SUM(AU81:AU83),5)</f>
        <v>0</v>
      </c>
      <c r="AV80" s="102">
        <f>ROUND(AZ80*L29,2)</f>
        <v>0</v>
      </c>
      <c r="AW80" s="102">
        <f>ROUND(BA80*L30,2)</f>
        <v>0</v>
      </c>
      <c r="AX80" s="102">
        <f>ROUND(BB80*L29,2)</f>
        <v>0</v>
      </c>
      <c r="AY80" s="102">
        <f>ROUND(BC80*L30,2)</f>
        <v>0</v>
      </c>
      <c r="AZ80" s="102">
        <f>ROUND(SUM(AZ81:AZ83),2)</f>
        <v>0</v>
      </c>
      <c r="BA80" s="102">
        <f>ROUND(SUM(BA81:BA83),2)</f>
        <v>0</v>
      </c>
      <c r="BB80" s="102">
        <f>ROUND(SUM(BB81:BB83),2)</f>
        <v>0</v>
      </c>
      <c r="BC80" s="102">
        <f>ROUND(SUM(BC81:BC83),2)</f>
        <v>0</v>
      </c>
      <c r="BD80" s="104">
        <f>ROUND(SUM(BD81:BD83),2)</f>
        <v>0</v>
      </c>
      <c r="BS80" s="105" t="s">
        <v>71</v>
      </c>
      <c r="BT80" s="105" t="s">
        <v>81</v>
      </c>
      <c r="BU80" s="105" t="s">
        <v>73</v>
      </c>
      <c r="BV80" s="105" t="s">
        <v>74</v>
      </c>
      <c r="BW80" s="105" t="s">
        <v>153</v>
      </c>
      <c r="BX80" s="105" t="s">
        <v>141</v>
      </c>
      <c r="CL80" s="105" t="s">
        <v>19</v>
      </c>
    </row>
    <row r="81" spans="1:91" s="4" customFormat="1" ht="16.5" customHeight="1">
      <c r="A81" s="98" t="s">
        <v>82</v>
      </c>
      <c r="B81" s="53"/>
      <c r="C81" s="99"/>
      <c r="D81" s="99"/>
      <c r="E81" s="99"/>
      <c r="F81" s="384" t="s">
        <v>154</v>
      </c>
      <c r="G81" s="384"/>
      <c r="H81" s="384"/>
      <c r="I81" s="384"/>
      <c r="J81" s="384"/>
      <c r="K81" s="99"/>
      <c r="L81" s="384" t="s">
        <v>100</v>
      </c>
      <c r="M81" s="384"/>
      <c r="N81" s="384"/>
      <c r="O81" s="384"/>
      <c r="P81" s="384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4"/>
      <c r="AD81" s="384"/>
      <c r="AE81" s="384"/>
      <c r="AF81" s="384"/>
      <c r="AG81" s="372">
        <f>'4-M - Zemní a montážní práce'!J34</f>
        <v>0</v>
      </c>
      <c r="AH81" s="373"/>
      <c r="AI81" s="373"/>
      <c r="AJ81" s="373"/>
      <c r="AK81" s="373"/>
      <c r="AL81" s="373"/>
      <c r="AM81" s="373"/>
      <c r="AN81" s="372">
        <f t="shared" si="0"/>
        <v>0</v>
      </c>
      <c r="AO81" s="373"/>
      <c r="AP81" s="373"/>
      <c r="AQ81" s="100" t="s">
        <v>85</v>
      </c>
      <c r="AR81" s="55"/>
      <c r="AS81" s="101">
        <v>0</v>
      </c>
      <c r="AT81" s="102">
        <f t="shared" si="1"/>
        <v>0</v>
      </c>
      <c r="AU81" s="103">
        <f>'4-M - Zemní a montážní práce'!P96</f>
        <v>0</v>
      </c>
      <c r="AV81" s="102">
        <f>'4-M - Zemní a montážní práce'!J37</f>
        <v>0</v>
      </c>
      <c r="AW81" s="102">
        <f>'4-M - Zemní a montážní práce'!J38</f>
        <v>0</v>
      </c>
      <c r="AX81" s="102">
        <f>'4-M - Zemní a montážní práce'!J39</f>
        <v>0</v>
      </c>
      <c r="AY81" s="102">
        <f>'4-M - Zemní a montážní práce'!J40</f>
        <v>0</v>
      </c>
      <c r="AZ81" s="102">
        <f>'4-M - Zemní a montážní práce'!F37</f>
        <v>0</v>
      </c>
      <c r="BA81" s="102">
        <f>'4-M - Zemní a montážní práce'!F38</f>
        <v>0</v>
      </c>
      <c r="BB81" s="102">
        <f>'4-M - Zemní a montážní práce'!F39</f>
        <v>0</v>
      </c>
      <c r="BC81" s="102">
        <f>'4-M - Zemní a montážní práce'!F40</f>
        <v>0</v>
      </c>
      <c r="BD81" s="104">
        <f>'4-M - Zemní a montážní práce'!F41</f>
        <v>0</v>
      </c>
      <c r="BT81" s="105" t="s">
        <v>101</v>
      </c>
      <c r="BV81" s="105" t="s">
        <v>74</v>
      </c>
      <c r="BW81" s="105" t="s">
        <v>155</v>
      </c>
      <c r="BX81" s="105" t="s">
        <v>153</v>
      </c>
      <c r="CL81" s="105" t="s">
        <v>19</v>
      </c>
    </row>
    <row r="82" spans="1:91" s="4" customFormat="1" ht="16.5" customHeight="1">
      <c r="A82" s="98" t="s">
        <v>82</v>
      </c>
      <c r="B82" s="53"/>
      <c r="C82" s="99"/>
      <c r="D82" s="99"/>
      <c r="E82" s="99"/>
      <c r="F82" s="384" t="s">
        <v>156</v>
      </c>
      <c r="G82" s="384"/>
      <c r="H82" s="384"/>
      <c r="I82" s="384"/>
      <c r="J82" s="384"/>
      <c r="K82" s="99"/>
      <c r="L82" s="384" t="s">
        <v>104</v>
      </c>
      <c r="M82" s="384"/>
      <c r="N82" s="384"/>
      <c r="O82" s="384"/>
      <c r="P82" s="384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4"/>
      <c r="AD82" s="384"/>
      <c r="AE82" s="384"/>
      <c r="AF82" s="384"/>
      <c r="AG82" s="372">
        <f>'4-MAT - Materiál'!J34</f>
        <v>0</v>
      </c>
      <c r="AH82" s="373"/>
      <c r="AI82" s="373"/>
      <c r="AJ82" s="373"/>
      <c r="AK82" s="373"/>
      <c r="AL82" s="373"/>
      <c r="AM82" s="373"/>
      <c r="AN82" s="372">
        <f t="shared" si="0"/>
        <v>0</v>
      </c>
      <c r="AO82" s="373"/>
      <c r="AP82" s="373"/>
      <c r="AQ82" s="100" t="s">
        <v>85</v>
      </c>
      <c r="AR82" s="55"/>
      <c r="AS82" s="101">
        <v>0</v>
      </c>
      <c r="AT82" s="102">
        <f t="shared" si="1"/>
        <v>0</v>
      </c>
      <c r="AU82" s="103">
        <f>'4-MAT - Materiál'!P93</f>
        <v>0</v>
      </c>
      <c r="AV82" s="102">
        <f>'4-MAT - Materiál'!J37</f>
        <v>0</v>
      </c>
      <c r="AW82" s="102">
        <f>'4-MAT - Materiál'!J38</f>
        <v>0</v>
      </c>
      <c r="AX82" s="102">
        <f>'4-MAT - Materiál'!J39</f>
        <v>0</v>
      </c>
      <c r="AY82" s="102">
        <f>'4-MAT - Materiál'!J40</f>
        <v>0</v>
      </c>
      <c r="AZ82" s="102">
        <f>'4-MAT - Materiál'!F37</f>
        <v>0</v>
      </c>
      <c r="BA82" s="102">
        <f>'4-MAT - Materiál'!F38</f>
        <v>0</v>
      </c>
      <c r="BB82" s="102">
        <f>'4-MAT - Materiál'!F39</f>
        <v>0</v>
      </c>
      <c r="BC82" s="102">
        <f>'4-MAT - Materiál'!F40</f>
        <v>0</v>
      </c>
      <c r="BD82" s="104">
        <f>'4-MAT - Materiál'!F41</f>
        <v>0</v>
      </c>
      <c r="BT82" s="105" t="s">
        <v>101</v>
      </c>
      <c r="BV82" s="105" t="s">
        <v>74</v>
      </c>
      <c r="BW82" s="105" t="s">
        <v>157</v>
      </c>
      <c r="BX82" s="105" t="s">
        <v>153</v>
      </c>
      <c r="CL82" s="105" t="s">
        <v>19</v>
      </c>
    </row>
    <row r="83" spans="1:91" s="4" customFormat="1" ht="16.5" customHeight="1">
      <c r="A83" s="98" t="s">
        <v>82</v>
      </c>
      <c r="B83" s="53"/>
      <c r="C83" s="99"/>
      <c r="D83" s="99"/>
      <c r="E83" s="99"/>
      <c r="F83" s="384" t="s">
        <v>158</v>
      </c>
      <c r="G83" s="384"/>
      <c r="H83" s="384"/>
      <c r="I83" s="384"/>
      <c r="J83" s="384"/>
      <c r="K83" s="99"/>
      <c r="L83" s="384" t="s">
        <v>107</v>
      </c>
      <c r="M83" s="384"/>
      <c r="N83" s="384"/>
      <c r="O83" s="384"/>
      <c r="P83" s="384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4"/>
      <c r="AD83" s="384"/>
      <c r="AE83" s="384"/>
      <c r="AF83" s="384"/>
      <c r="AG83" s="372">
        <f>'4-OST - Ostatní'!J34</f>
        <v>0</v>
      </c>
      <c r="AH83" s="373"/>
      <c r="AI83" s="373"/>
      <c r="AJ83" s="373"/>
      <c r="AK83" s="373"/>
      <c r="AL83" s="373"/>
      <c r="AM83" s="373"/>
      <c r="AN83" s="372">
        <f t="shared" si="0"/>
        <v>0</v>
      </c>
      <c r="AO83" s="373"/>
      <c r="AP83" s="373"/>
      <c r="AQ83" s="100" t="s">
        <v>85</v>
      </c>
      <c r="AR83" s="55"/>
      <c r="AS83" s="101">
        <v>0</v>
      </c>
      <c r="AT83" s="102">
        <f t="shared" si="1"/>
        <v>0</v>
      </c>
      <c r="AU83" s="103">
        <f>'4-OST - Ostatní'!P95</f>
        <v>0</v>
      </c>
      <c r="AV83" s="102">
        <f>'4-OST - Ostatní'!J37</f>
        <v>0</v>
      </c>
      <c r="AW83" s="102">
        <f>'4-OST - Ostatní'!J38</f>
        <v>0</v>
      </c>
      <c r="AX83" s="102">
        <f>'4-OST - Ostatní'!J39</f>
        <v>0</v>
      </c>
      <c r="AY83" s="102">
        <f>'4-OST - Ostatní'!J40</f>
        <v>0</v>
      </c>
      <c r="AZ83" s="102">
        <f>'4-OST - Ostatní'!F37</f>
        <v>0</v>
      </c>
      <c r="BA83" s="102">
        <f>'4-OST - Ostatní'!F38</f>
        <v>0</v>
      </c>
      <c r="BB83" s="102">
        <f>'4-OST - Ostatní'!F39</f>
        <v>0</v>
      </c>
      <c r="BC83" s="102">
        <f>'4-OST - Ostatní'!F40</f>
        <v>0</v>
      </c>
      <c r="BD83" s="104">
        <f>'4-OST - Ostatní'!F41</f>
        <v>0</v>
      </c>
      <c r="BT83" s="105" t="s">
        <v>101</v>
      </c>
      <c r="BV83" s="105" t="s">
        <v>74</v>
      </c>
      <c r="BW83" s="105" t="s">
        <v>159</v>
      </c>
      <c r="BX83" s="105" t="s">
        <v>153</v>
      </c>
      <c r="CL83" s="105" t="s">
        <v>19</v>
      </c>
    </row>
    <row r="84" spans="1:91" s="7" customFormat="1" ht="16.5" customHeight="1">
      <c r="A84" s="98" t="s">
        <v>82</v>
      </c>
      <c r="B84" s="88"/>
      <c r="C84" s="89"/>
      <c r="D84" s="383" t="s">
        <v>160</v>
      </c>
      <c r="E84" s="383"/>
      <c r="F84" s="383"/>
      <c r="G84" s="383"/>
      <c r="H84" s="383"/>
      <c r="I84" s="90"/>
      <c r="J84" s="383" t="s">
        <v>161</v>
      </c>
      <c r="K84" s="383"/>
      <c r="L84" s="383"/>
      <c r="M84" s="383"/>
      <c r="N84" s="383"/>
      <c r="O84" s="383"/>
      <c r="P84" s="383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3"/>
      <c r="AD84" s="383"/>
      <c r="AE84" s="383"/>
      <c r="AF84" s="383"/>
      <c r="AG84" s="375">
        <f>'SO 06 - Přeložka plynovodu'!J30</f>
        <v>0</v>
      </c>
      <c r="AH84" s="376"/>
      <c r="AI84" s="376"/>
      <c r="AJ84" s="376"/>
      <c r="AK84" s="376"/>
      <c r="AL84" s="376"/>
      <c r="AM84" s="376"/>
      <c r="AN84" s="375">
        <f t="shared" si="0"/>
        <v>0</v>
      </c>
      <c r="AO84" s="376"/>
      <c r="AP84" s="376"/>
      <c r="AQ84" s="91" t="s">
        <v>78</v>
      </c>
      <c r="AR84" s="92"/>
      <c r="AS84" s="93">
        <v>0</v>
      </c>
      <c r="AT84" s="94">
        <f t="shared" si="1"/>
        <v>0</v>
      </c>
      <c r="AU84" s="95">
        <f>'SO 06 - Přeložka plynovodu'!P93</f>
        <v>0</v>
      </c>
      <c r="AV84" s="94">
        <f>'SO 06 - Přeložka plynovodu'!J33</f>
        <v>0</v>
      </c>
      <c r="AW84" s="94">
        <f>'SO 06 - Přeložka plynovodu'!J34</f>
        <v>0</v>
      </c>
      <c r="AX84" s="94">
        <f>'SO 06 - Přeložka plynovodu'!J35</f>
        <v>0</v>
      </c>
      <c r="AY84" s="94">
        <f>'SO 06 - Přeložka plynovodu'!J36</f>
        <v>0</v>
      </c>
      <c r="AZ84" s="94">
        <f>'SO 06 - Přeložka plynovodu'!F33</f>
        <v>0</v>
      </c>
      <c r="BA84" s="94">
        <f>'SO 06 - Přeložka plynovodu'!F34</f>
        <v>0</v>
      </c>
      <c r="BB84" s="94">
        <f>'SO 06 - Přeložka plynovodu'!F35</f>
        <v>0</v>
      </c>
      <c r="BC84" s="94">
        <f>'SO 06 - Přeložka plynovodu'!F36</f>
        <v>0</v>
      </c>
      <c r="BD84" s="96">
        <f>'SO 06 - Přeložka plynovodu'!F37</f>
        <v>0</v>
      </c>
      <c r="BT84" s="97" t="s">
        <v>79</v>
      </c>
      <c r="BV84" s="97" t="s">
        <v>74</v>
      </c>
      <c r="BW84" s="97" t="s">
        <v>162</v>
      </c>
      <c r="BX84" s="97" t="s">
        <v>5</v>
      </c>
      <c r="CL84" s="97" t="s">
        <v>19</v>
      </c>
      <c r="CM84" s="97" t="s">
        <v>81</v>
      </c>
    </row>
    <row r="85" spans="1:91" s="7" customFormat="1" ht="16.5" customHeight="1">
      <c r="B85" s="88"/>
      <c r="C85" s="89"/>
      <c r="D85" s="383" t="s">
        <v>163</v>
      </c>
      <c r="E85" s="383"/>
      <c r="F85" s="383"/>
      <c r="G85" s="383"/>
      <c r="H85" s="383"/>
      <c r="I85" s="90"/>
      <c r="J85" s="383" t="s">
        <v>164</v>
      </c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  <c r="AA85" s="383"/>
      <c r="AB85" s="383"/>
      <c r="AC85" s="383"/>
      <c r="AD85" s="383"/>
      <c r="AE85" s="383"/>
      <c r="AF85" s="383"/>
      <c r="AG85" s="377">
        <f>ROUND(SUM(AG86:AG87),2)</f>
        <v>0</v>
      </c>
      <c r="AH85" s="376"/>
      <c r="AI85" s="376"/>
      <c r="AJ85" s="376"/>
      <c r="AK85" s="376"/>
      <c r="AL85" s="376"/>
      <c r="AM85" s="376"/>
      <c r="AN85" s="375">
        <f t="shared" si="0"/>
        <v>0</v>
      </c>
      <c r="AO85" s="376"/>
      <c r="AP85" s="376"/>
      <c r="AQ85" s="91" t="s">
        <v>78</v>
      </c>
      <c r="AR85" s="92"/>
      <c r="AS85" s="93">
        <f>ROUND(SUM(AS86:AS87),2)</f>
        <v>0</v>
      </c>
      <c r="AT85" s="94">
        <f t="shared" si="1"/>
        <v>0</v>
      </c>
      <c r="AU85" s="95">
        <f>ROUND(SUM(AU86:AU87),5)</f>
        <v>0</v>
      </c>
      <c r="AV85" s="94">
        <f>ROUND(AZ85*L29,2)</f>
        <v>0</v>
      </c>
      <c r="AW85" s="94">
        <f>ROUND(BA85*L30,2)</f>
        <v>0</v>
      </c>
      <c r="AX85" s="94">
        <f>ROUND(BB85*L29,2)</f>
        <v>0</v>
      </c>
      <c r="AY85" s="94">
        <f>ROUND(BC85*L30,2)</f>
        <v>0</v>
      </c>
      <c r="AZ85" s="94">
        <f>ROUND(SUM(AZ86:AZ87),2)</f>
        <v>0</v>
      </c>
      <c r="BA85" s="94">
        <f>ROUND(SUM(BA86:BA87),2)</f>
        <v>0</v>
      </c>
      <c r="BB85" s="94">
        <f>ROUND(SUM(BB86:BB87),2)</f>
        <v>0</v>
      </c>
      <c r="BC85" s="94">
        <f>ROUND(SUM(BC86:BC87),2)</f>
        <v>0</v>
      </c>
      <c r="BD85" s="96">
        <f>ROUND(SUM(BD86:BD87),2)</f>
        <v>0</v>
      </c>
      <c r="BS85" s="97" t="s">
        <v>71</v>
      </c>
      <c r="BT85" s="97" t="s">
        <v>79</v>
      </c>
      <c r="BU85" s="97" t="s">
        <v>73</v>
      </c>
      <c r="BV85" s="97" t="s">
        <v>74</v>
      </c>
      <c r="BW85" s="97" t="s">
        <v>165</v>
      </c>
      <c r="BX85" s="97" t="s">
        <v>5</v>
      </c>
      <c r="CL85" s="97" t="s">
        <v>19</v>
      </c>
      <c r="CM85" s="97" t="s">
        <v>81</v>
      </c>
    </row>
    <row r="86" spans="1:91" s="4" customFormat="1" ht="16.5" customHeight="1">
      <c r="A86" s="98" t="s">
        <v>82</v>
      </c>
      <c r="B86" s="53"/>
      <c r="C86" s="99"/>
      <c r="D86" s="99"/>
      <c r="E86" s="384" t="s">
        <v>166</v>
      </c>
      <c r="F86" s="384"/>
      <c r="G86" s="384"/>
      <c r="H86" s="384"/>
      <c r="I86" s="384"/>
      <c r="J86" s="99"/>
      <c r="K86" s="384" t="s">
        <v>167</v>
      </c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384"/>
      <c r="X86" s="384"/>
      <c r="Y86" s="384"/>
      <c r="Z86" s="384"/>
      <c r="AA86" s="384"/>
      <c r="AB86" s="384"/>
      <c r="AC86" s="384"/>
      <c r="AD86" s="384"/>
      <c r="AE86" s="384"/>
      <c r="AF86" s="384"/>
      <c r="AG86" s="372">
        <f>'SO 07.1 - Provizorní vodo...'!J32</f>
        <v>0</v>
      </c>
      <c r="AH86" s="373"/>
      <c r="AI86" s="373"/>
      <c r="AJ86" s="373"/>
      <c r="AK86" s="373"/>
      <c r="AL86" s="373"/>
      <c r="AM86" s="373"/>
      <c r="AN86" s="372">
        <f t="shared" si="0"/>
        <v>0</v>
      </c>
      <c r="AO86" s="373"/>
      <c r="AP86" s="373"/>
      <c r="AQ86" s="100" t="s">
        <v>85</v>
      </c>
      <c r="AR86" s="55"/>
      <c r="AS86" s="101">
        <v>0</v>
      </c>
      <c r="AT86" s="102">
        <f t="shared" si="1"/>
        <v>0</v>
      </c>
      <c r="AU86" s="103">
        <f>'SO 07.1 - Provizorní vodo...'!P89</f>
        <v>0</v>
      </c>
      <c r="AV86" s="102">
        <f>'SO 07.1 - Provizorní vodo...'!J35</f>
        <v>0</v>
      </c>
      <c r="AW86" s="102">
        <f>'SO 07.1 - Provizorní vodo...'!J36</f>
        <v>0</v>
      </c>
      <c r="AX86" s="102">
        <f>'SO 07.1 - Provizorní vodo...'!J37</f>
        <v>0</v>
      </c>
      <c r="AY86" s="102">
        <f>'SO 07.1 - Provizorní vodo...'!J38</f>
        <v>0</v>
      </c>
      <c r="AZ86" s="102">
        <f>'SO 07.1 - Provizorní vodo...'!F35</f>
        <v>0</v>
      </c>
      <c r="BA86" s="102">
        <f>'SO 07.1 - Provizorní vodo...'!F36</f>
        <v>0</v>
      </c>
      <c r="BB86" s="102">
        <f>'SO 07.1 - Provizorní vodo...'!F37</f>
        <v>0</v>
      </c>
      <c r="BC86" s="102">
        <f>'SO 07.1 - Provizorní vodo...'!F38</f>
        <v>0</v>
      </c>
      <c r="BD86" s="104">
        <f>'SO 07.1 - Provizorní vodo...'!F39</f>
        <v>0</v>
      </c>
      <c r="BT86" s="105" t="s">
        <v>81</v>
      </c>
      <c r="BV86" s="105" t="s">
        <v>74</v>
      </c>
      <c r="BW86" s="105" t="s">
        <v>168</v>
      </c>
      <c r="BX86" s="105" t="s">
        <v>165</v>
      </c>
      <c r="CL86" s="105" t="s">
        <v>19</v>
      </c>
    </row>
    <row r="87" spans="1:91" s="4" customFormat="1" ht="16.5" customHeight="1">
      <c r="A87" s="98" t="s">
        <v>82</v>
      </c>
      <c r="B87" s="53"/>
      <c r="C87" s="99"/>
      <c r="D87" s="99"/>
      <c r="E87" s="384" t="s">
        <v>169</v>
      </c>
      <c r="F87" s="384"/>
      <c r="G87" s="384"/>
      <c r="H87" s="384"/>
      <c r="I87" s="384"/>
      <c r="J87" s="99"/>
      <c r="K87" s="384" t="s">
        <v>170</v>
      </c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  <c r="W87" s="384"/>
      <c r="X87" s="384"/>
      <c r="Y87" s="384"/>
      <c r="Z87" s="384"/>
      <c r="AA87" s="384"/>
      <c r="AB87" s="384"/>
      <c r="AC87" s="384"/>
      <c r="AD87" s="384"/>
      <c r="AE87" s="384"/>
      <c r="AF87" s="384"/>
      <c r="AG87" s="372">
        <f>'SO 07.2 - Definitivní vod...'!J32</f>
        <v>0</v>
      </c>
      <c r="AH87" s="373"/>
      <c r="AI87" s="373"/>
      <c r="AJ87" s="373"/>
      <c r="AK87" s="373"/>
      <c r="AL87" s="373"/>
      <c r="AM87" s="373"/>
      <c r="AN87" s="372">
        <f t="shared" si="0"/>
        <v>0</v>
      </c>
      <c r="AO87" s="373"/>
      <c r="AP87" s="373"/>
      <c r="AQ87" s="100" t="s">
        <v>85</v>
      </c>
      <c r="AR87" s="55"/>
      <c r="AS87" s="101">
        <v>0</v>
      </c>
      <c r="AT87" s="102">
        <f t="shared" si="1"/>
        <v>0</v>
      </c>
      <c r="AU87" s="103">
        <f>'SO 07.2 - Definitivní vod...'!P92</f>
        <v>0</v>
      </c>
      <c r="AV87" s="102">
        <f>'SO 07.2 - Definitivní vod...'!J35</f>
        <v>0</v>
      </c>
      <c r="AW87" s="102">
        <f>'SO 07.2 - Definitivní vod...'!J36</f>
        <v>0</v>
      </c>
      <c r="AX87" s="102">
        <f>'SO 07.2 - Definitivní vod...'!J37</f>
        <v>0</v>
      </c>
      <c r="AY87" s="102">
        <f>'SO 07.2 - Definitivní vod...'!J38</f>
        <v>0</v>
      </c>
      <c r="AZ87" s="102">
        <f>'SO 07.2 - Definitivní vod...'!F35</f>
        <v>0</v>
      </c>
      <c r="BA87" s="102">
        <f>'SO 07.2 - Definitivní vod...'!F36</f>
        <v>0</v>
      </c>
      <c r="BB87" s="102">
        <f>'SO 07.2 - Definitivní vod...'!F37</f>
        <v>0</v>
      </c>
      <c r="BC87" s="102">
        <f>'SO 07.2 - Definitivní vod...'!F38</f>
        <v>0</v>
      </c>
      <c r="BD87" s="104">
        <f>'SO 07.2 - Definitivní vod...'!F39</f>
        <v>0</v>
      </c>
      <c r="BT87" s="105" t="s">
        <v>81</v>
      </c>
      <c r="BV87" s="105" t="s">
        <v>74</v>
      </c>
      <c r="BW87" s="105" t="s">
        <v>171</v>
      </c>
      <c r="BX87" s="105" t="s">
        <v>165</v>
      </c>
      <c r="CL87" s="105" t="s">
        <v>19</v>
      </c>
    </row>
    <row r="88" spans="1:91" s="7" customFormat="1" ht="16.5" customHeight="1">
      <c r="A88" s="98" t="s">
        <v>82</v>
      </c>
      <c r="B88" s="88"/>
      <c r="C88" s="89"/>
      <c r="D88" s="383" t="s">
        <v>172</v>
      </c>
      <c r="E88" s="383"/>
      <c r="F88" s="383"/>
      <c r="G88" s="383"/>
      <c r="H88" s="383"/>
      <c r="I88" s="90"/>
      <c r="J88" s="383" t="s">
        <v>173</v>
      </c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3"/>
      <c r="W88" s="383"/>
      <c r="X88" s="383"/>
      <c r="Y88" s="383"/>
      <c r="Z88" s="383"/>
      <c r="AA88" s="383"/>
      <c r="AB88" s="383"/>
      <c r="AC88" s="383"/>
      <c r="AD88" s="383"/>
      <c r="AE88" s="383"/>
      <c r="AF88" s="383"/>
      <c r="AG88" s="375">
        <f>'SO 10 - Most'!J30</f>
        <v>0</v>
      </c>
      <c r="AH88" s="376"/>
      <c r="AI88" s="376"/>
      <c r="AJ88" s="376"/>
      <c r="AK88" s="376"/>
      <c r="AL88" s="376"/>
      <c r="AM88" s="376"/>
      <c r="AN88" s="375">
        <f t="shared" si="0"/>
        <v>0</v>
      </c>
      <c r="AO88" s="376"/>
      <c r="AP88" s="376"/>
      <c r="AQ88" s="91" t="s">
        <v>78</v>
      </c>
      <c r="AR88" s="92"/>
      <c r="AS88" s="93">
        <v>0</v>
      </c>
      <c r="AT88" s="94">
        <f t="shared" si="1"/>
        <v>0</v>
      </c>
      <c r="AU88" s="95">
        <f>'SO 10 - Most'!P95</f>
        <v>0</v>
      </c>
      <c r="AV88" s="94">
        <f>'SO 10 - Most'!J33</f>
        <v>0</v>
      </c>
      <c r="AW88" s="94">
        <f>'SO 10 - Most'!J34</f>
        <v>0</v>
      </c>
      <c r="AX88" s="94">
        <f>'SO 10 - Most'!J35</f>
        <v>0</v>
      </c>
      <c r="AY88" s="94">
        <f>'SO 10 - Most'!J36</f>
        <v>0</v>
      </c>
      <c r="AZ88" s="94">
        <f>'SO 10 - Most'!F33</f>
        <v>0</v>
      </c>
      <c r="BA88" s="94">
        <f>'SO 10 - Most'!F34</f>
        <v>0</v>
      </c>
      <c r="BB88" s="94">
        <f>'SO 10 - Most'!F35</f>
        <v>0</v>
      </c>
      <c r="BC88" s="94">
        <f>'SO 10 - Most'!F36</f>
        <v>0</v>
      </c>
      <c r="BD88" s="96">
        <f>'SO 10 - Most'!F37</f>
        <v>0</v>
      </c>
      <c r="BT88" s="97" t="s">
        <v>79</v>
      </c>
      <c r="BV88" s="97" t="s">
        <v>74</v>
      </c>
      <c r="BW88" s="97" t="s">
        <v>174</v>
      </c>
      <c r="BX88" s="97" t="s">
        <v>5</v>
      </c>
      <c r="CL88" s="97" t="s">
        <v>175</v>
      </c>
      <c r="CM88" s="97" t="s">
        <v>81</v>
      </c>
    </row>
    <row r="89" spans="1:91" s="7" customFormat="1" ht="16.5" customHeight="1">
      <c r="A89" s="98" t="s">
        <v>82</v>
      </c>
      <c r="B89" s="88"/>
      <c r="C89" s="89"/>
      <c r="D89" s="383" t="s">
        <v>176</v>
      </c>
      <c r="E89" s="383"/>
      <c r="F89" s="383"/>
      <c r="G89" s="383"/>
      <c r="H89" s="383"/>
      <c r="I89" s="90"/>
      <c r="J89" s="383" t="s">
        <v>177</v>
      </c>
      <c r="K89" s="383"/>
      <c r="L89" s="383"/>
      <c r="M89" s="383"/>
      <c r="N89" s="383"/>
      <c r="O89" s="383"/>
      <c r="P89" s="383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3"/>
      <c r="AD89" s="383"/>
      <c r="AE89" s="383"/>
      <c r="AF89" s="383"/>
      <c r="AG89" s="375">
        <f>'SO 11 - Opěrné zdi'!J30</f>
        <v>0</v>
      </c>
      <c r="AH89" s="376"/>
      <c r="AI89" s="376"/>
      <c r="AJ89" s="376"/>
      <c r="AK89" s="376"/>
      <c r="AL89" s="376"/>
      <c r="AM89" s="376"/>
      <c r="AN89" s="375">
        <f t="shared" si="0"/>
        <v>0</v>
      </c>
      <c r="AO89" s="376"/>
      <c r="AP89" s="376"/>
      <c r="AQ89" s="91" t="s">
        <v>78</v>
      </c>
      <c r="AR89" s="92"/>
      <c r="AS89" s="93">
        <v>0</v>
      </c>
      <c r="AT89" s="94">
        <f t="shared" si="1"/>
        <v>0</v>
      </c>
      <c r="AU89" s="95">
        <f>'SO 11 - Opěrné zdi'!P92</f>
        <v>0</v>
      </c>
      <c r="AV89" s="94">
        <f>'SO 11 - Opěrné zdi'!J33</f>
        <v>0</v>
      </c>
      <c r="AW89" s="94">
        <f>'SO 11 - Opěrné zdi'!J34</f>
        <v>0</v>
      </c>
      <c r="AX89" s="94">
        <f>'SO 11 - Opěrné zdi'!J35</f>
        <v>0</v>
      </c>
      <c r="AY89" s="94">
        <f>'SO 11 - Opěrné zdi'!J36</f>
        <v>0</v>
      </c>
      <c r="AZ89" s="94">
        <f>'SO 11 - Opěrné zdi'!F33</f>
        <v>0</v>
      </c>
      <c r="BA89" s="94">
        <f>'SO 11 - Opěrné zdi'!F34</f>
        <v>0</v>
      </c>
      <c r="BB89" s="94">
        <f>'SO 11 - Opěrné zdi'!F35</f>
        <v>0</v>
      </c>
      <c r="BC89" s="94">
        <f>'SO 11 - Opěrné zdi'!F36</f>
        <v>0</v>
      </c>
      <c r="BD89" s="96">
        <f>'SO 11 - Opěrné zdi'!F37</f>
        <v>0</v>
      </c>
      <c r="BT89" s="97" t="s">
        <v>79</v>
      </c>
      <c r="BV89" s="97" t="s">
        <v>74</v>
      </c>
      <c r="BW89" s="97" t="s">
        <v>178</v>
      </c>
      <c r="BX89" s="97" t="s">
        <v>5</v>
      </c>
      <c r="CL89" s="97" t="s">
        <v>179</v>
      </c>
      <c r="CM89" s="97" t="s">
        <v>81</v>
      </c>
    </row>
    <row r="90" spans="1:91" s="7" customFormat="1" ht="16.5" customHeight="1">
      <c r="A90" s="98" t="s">
        <v>82</v>
      </c>
      <c r="B90" s="88"/>
      <c r="C90" s="89"/>
      <c r="D90" s="383" t="s">
        <v>180</v>
      </c>
      <c r="E90" s="383"/>
      <c r="F90" s="383"/>
      <c r="G90" s="383"/>
      <c r="H90" s="383"/>
      <c r="I90" s="90"/>
      <c r="J90" s="383" t="s">
        <v>181</v>
      </c>
      <c r="K90" s="383"/>
      <c r="L90" s="383"/>
      <c r="M90" s="383"/>
      <c r="N90" s="383"/>
      <c r="O90" s="383"/>
      <c r="P90" s="383"/>
      <c r="Q90" s="383"/>
      <c r="R90" s="383"/>
      <c r="S90" s="383"/>
      <c r="T90" s="383"/>
      <c r="U90" s="383"/>
      <c r="V90" s="383"/>
      <c r="W90" s="383"/>
      <c r="X90" s="383"/>
      <c r="Y90" s="383"/>
      <c r="Z90" s="383"/>
      <c r="AA90" s="383"/>
      <c r="AB90" s="383"/>
      <c r="AC90" s="383"/>
      <c r="AD90" s="383"/>
      <c r="AE90" s="383"/>
      <c r="AF90" s="383"/>
      <c r="AG90" s="375">
        <f>'SO 23 - Kanalizace dešťová'!J30</f>
        <v>0</v>
      </c>
      <c r="AH90" s="376"/>
      <c r="AI90" s="376"/>
      <c r="AJ90" s="376"/>
      <c r="AK90" s="376"/>
      <c r="AL90" s="376"/>
      <c r="AM90" s="376"/>
      <c r="AN90" s="375">
        <f t="shared" si="0"/>
        <v>0</v>
      </c>
      <c r="AO90" s="376"/>
      <c r="AP90" s="376"/>
      <c r="AQ90" s="91" t="s">
        <v>78</v>
      </c>
      <c r="AR90" s="92"/>
      <c r="AS90" s="93">
        <v>0</v>
      </c>
      <c r="AT90" s="94">
        <f t="shared" si="1"/>
        <v>0</v>
      </c>
      <c r="AU90" s="95">
        <f>'SO 23 - Kanalizace dešťová'!P91</f>
        <v>0</v>
      </c>
      <c r="AV90" s="94">
        <f>'SO 23 - Kanalizace dešťová'!J33</f>
        <v>0</v>
      </c>
      <c r="AW90" s="94">
        <f>'SO 23 - Kanalizace dešťová'!J34</f>
        <v>0</v>
      </c>
      <c r="AX90" s="94">
        <f>'SO 23 - Kanalizace dešťová'!J35</f>
        <v>0</v>
      </c>
      <c r="AY90" s="94">
        <f>'SO 23 - Kanalizace dešťová'!J36</f>
        <v>0</v>
      </c>
      <c r="AZ90" s="94">
        <f>'SO 23 - Kanalizace dešťová'!F33</f>
        <v>0</v>
      </c>
      <c r="BA90" s="94">
        <f>'SO 23 - Kanalizace dešťová'!F34</f>
        <v>0</v>
      </c>
      <c r="BB90" s="94">
        <f>'SO 23 - Kanalizace dešťová'!F35</f>
        <v>0</v>
      </c>
      <c r="BC90" s="94">
        <f>'SO 23 - Kanalizace dešťová'!F36</f>
        <v>0</v>
      </c>
      <c r="BD90" s="96">
        <f>'SO 23 - Kanalizace dešťová'!F37</f>
        <v>0</v>
      </c>
      <c r="BT90" s="97" t="s">
        <v>79</v>
      </c>
      <c r="BV90" s="97" t="s">
        <v>74</v>
      </c>
      <c r="BW90" s="97" t="s">
        <v>182</v>
      </c>
      <c r="BX90" s="97" t="s">
        <v>5</v>
      </c>
      <c r="CL90" s="97" t="s">
        <v>19</v>
      </c>
      <c r="CM90" s="97" t="s">
        <v>81</v>
      </c>
    </row>
    <row r="91" spans="1:91" s="7" customFormat="1" ht="16.5" customHeight="1">
      <c r="A91" s="98" t="s">
        <v>82</v>
      </c>
      <c r="B91" s="88"/>
      <c r="C91" s="89"/>
      <c r="D91" s="383" t="s">
        <v>183</v>
      </c>
      <c r="E91" s="383"/>
      <c r="F91" s="383"/>
      <c r="G91" s="383"/>
      <c r="H91" s="383"/>
      <c r="I91" s="90"/>
      <c r="J91" s="383" t="s">
        <v>184</v>
      </c>
      <c r="K91" s="383"/>
      <c r="L91" s="383"/>
      <c r="M91" s="383"/>
      <c r="N91" s="383"/>
      <c r="O91" s="383"/>
      <c r="P91" s="383"/>
      <c r="Q91" s="383"/>
      <c r="R91" s="383"/>
      <c r="S91" s="383"/>
      <c r="T91" s="383"/>
      <c r="U91" s="383"/>
      <c r="V91" s="383"/>
      <c r="W91" s="383"/>
      <c r="X91" s="383"/>
      <c r="Y91" s="383"/>
      <c r="Z91" s="383"/>
      <c r="AA91" s="383"/>
      <c r="AB91" s="383"/>
      <c r="AC91" s="383"/>
      <c r="AD91" s="383"/>
      <c r="AE91" s="383"/>
      <c r="AF91" s="383"/>
      <c r="AG91" s="375">
        <f>'SO 24 - Komunikace a zpev...'!J30</f>
        <v>0</v>
      </c>
      <c r="AH91" s="376"/>
      <c r="AI91" s="376"/>
      <c r="AJ91" s="376"/>
      <c r="AK91" s="376"/>
      <c r="AL91" s="376"/>
      <c r="AM91" s="376"/>
      <c r="AN91" s="375">
        <f t="shared" si="0"/>
        <v>0</v>
      </c>
      <c r="AO91" s="376"/>
      <c r="AP91" s="376"/>
      <c r="AQ91" s="91" t="s">
        <v>78</v>
      </c>
      <c r="AR91" s="92"/>
      <c r="AS91" s="93">
        <v>0</v>
      </c>
      <c r="AT91" s="94">
        <f t="shared" si="1"/>
        <v>0</v>
      </c>
      <c r="AU91" s="95">
        <f>'SO 24 - Komunikace a zpev...'!P92</f>
        <v>0</v>
      </c>
      <c r="AV91" s="94">
        <f>'SO 24 - Komunikace a zpev...'!J33</f>
        <v>0</v>
      </c>
      <c r="AW91" s="94">
        <f>'SO 24 - Komunikace a zpev...'!J34</f>
        <v>0</v>
      </c>
      <c r="AX91" s="94">
        <f>'SO 24 - Komunikace a zpev...'!J35</f>
        <v>0</v>
      </c>
      <c r="AY91" s="94">
        <f>'SO 24 - Komunikace a zpev...'!J36</f>
        <v>0</v>
      </c>
      <c r="AZ91" s="94">
        <f>'SO 24 - Komunikace a zpev...'!F33</f>
        <v>0</v>
      </c>
      <c r="BA91" s="94">
        <f>'SO 24 - Komunikace a zpev...'!F34</f>
        <v>0</v>
      </c>
      <c r="BB91" s="94">
        <f>'SO 24 - Komunikace a zpev...'!F35</f>
        <v>0</v>
      </c>
      <c r="BC91" s="94">
        <f>'SO 24 - Komunikace a zpev...'!F36</f>
        <v>0</v>
      </c>
      <c r="BD91" s="96">
        <f>'SO 24 - Komunikace a zpev...'!F37</f>
        <v>0</v>
      </c>
      <c r="BT91" s="97" t="s">
        <v>79</v>
      </c>
      <c r="BV91" s="97" t="s">
        <v>74</v>
      </c>
      <c r="BW91" s="97" t="s">
        <v>185</v>
      </c>
      <c r="BX91" s="97" t="s">
        <v>5</v>
      </c>
      <c r="CL91" s="97" t="s">
        <v>19</v>
      </c>
      <c r="CM91" s="97" t="s">
        <v>81</v>
      </c>
    </row>
    <row r="92" spans="1:91" s="7" customFormat="1" ht="16.5" customHeight="1">
      <c r="A92" s="98" t="s">
        <v>82</v>
      </c>
      <c r="B92" s="88"/>
      <c r="C92" s="89"/>
      <c r="D92" s="383" t="s">
        <v>186</v>
      </c>
      <c r="E92" s="383"/>
      <c r="F92" s="383"/>
      <c r="G92" s="383"/>
      <c r="H92" s="383"/>
      <c r="I92" s="90"/>
      <c r="J92" s="383" t="s">
        <v>187</v>
      </c>
      <c r="K92" s="383"/>
      <c r="L92" s="383"/>
      <c r="M92" s="383"/>
      <c r="N92" s="383"/>
      <c r="O92" s="383"/>
      <c r="P92" s="383"/>
      <c r="Q92" s="383"/>
      <c r="R92" s="383"/>
      <c r="S92" s="383"/>
      <c r="T92" s="383"/>
      <c r="U92" s="383"/>
      <c r="V92" s="383"/>
      <c r="W92" s="383"/>
      <c r="X92" s="383"/>
      <c r="Y92" s="383"/>
      <c r="Z92" s="383"/>
      <c r="AA92" s="383"/>
      <c r="AB92" s="383"/>
      <c r="AC92" s="383"/>
      <c r="AD92" s="383"/>
      <c r="AE92" s="383"/>
      <c r="AF92" s="383"/>
      <c r="AG92" s="375">
        <f>'SO 25 - Sadové úpravy'!J30</f>
        <v>0</v>
      </c>
      <c r="AH92" s="376"/>
      <c r="AI92" s="376"/>
      <c r="AJ92" s="376"/>
      <c r="AK92" s="376"/>
      <c r="AL92" s="376"/>
      <c r="AM92" s="376"/>
      <c r="AN92" s="375">
        <f t="shared" si="0"/>
        <v>0</v>
      </c>
      <c r="AO92" s="376"/>
      <c r="AP92" s="376"/>
      <c r="AQ92" s="91" t="s">
        <v>78</v>
      </c>
      <c r="AR92" s="92"/>
      <c r="AS92" s="93">
        <v>0</v>
      </c>
      <c r="AT92" s="94">
        <f t="shared" si="1"/>
        <v>0</v>
      </c>
      <c r="AU92" s="95">
        <f>'SO 25 - Sadové úpravy'!P87</f>
        <v>0</v>
      </c>
      <c r="AV92" s="94">
        <f>'SO 25 - Sadové úpravy'!J33</f>
        <v>0</v>
      </c>
      <c r="AW92" s="94">
        <f>'SO 25 - Sadové úpravy'!J34</f>
        <v>0</v>
      </c>
      <c r="AX92" s="94">
        <f>'SO 25 - Sadové úpravy'!J35</f>
        <v>0</v>
      </c>
      <c r="AY92" s="94">
        <f>'SO 25 - Sadové úpravy'!J36</f>
        <v>0</v>
      </c>
      <c r="AZ92" s="94">
        <f>'SO 25 - Sadové úpravy'!F33</f>
        <v>0</v>
      </c>
      <c r="BA92" s="94">
        <f>'SO 25 - Sadové úpravy'!F34</f>
        <v>0</v>
      </c>
      <c r="BB92" s="94">
        <f>'SO 25 - Sadové úpravy'!F35</f>
        <v>0</v>
      </c>
      <c r="BC92" s="94">
        <f>'SO 25 - Sadové úpravy'!F36</f>
        <v>0</v>
      </c>
      <c r="BD92" s="96">
        <f>'SO 25 - Sadové úpravy'!F37</f>
        <v>0</v>
      </c>
      <c r="BT92" s="97" t="s">
        <v>79</v>
      </c>
      <c r="BV92" s="97" t="s">
        <v>74</v>
      </c>
      <c r="BW92" s="97" t="s">
        <v>188</v>
      </c>
      <c r="BX92" s="97" t="s">
        <v>5</v>
      </c>
      <c r="CL92" s="97" t="s">
        <v>19</v>
      </c>
      <c r="CM92" s="97" t="s">
        <v>81</v>
      </c>
    </row>
    <row r="93" spans="1:91" s="7" customFormat="1" ht="16.5" customHeight="1">
      <c r="A93" s="98" t="s">
        <v>82</v>
      </c>
      <c r="B93" s="88"/>
      <c r="C93" s="89"/>
      <c r="D93" s="383" t="s">
        <v>189</v>
      </c>
      <c r="E93" s="383"/>
      <c r="F93" s="383"/>
      <c r="G93" s="383"/>
      <c r="H93" s="383"/>
      <c r="I93" s="90"/>
      <c r="J93" s="383" t="s">
        <v>190</v>
      </c>
      <c r="K93" s="383"/>
      <c r="L93" s="383"/>
      <c r="M93" s="383"/>
      <c r="N93" s="383"/>
      <c r="O93" s="383"/>
      <c r="P93" s="383"/>
      <c r="Q93" s="383"/>
      <c r="R93" s="383"/>
      <c r="S93" s="383"/>
      <c r="T93" s="383"/>
      <c r="U93" s="383"/>
      <c r="V93" s="383"/>
      <c r="W93" s="383"/>
      <c r="X93" s="383"/>
      <c r="Y93" s="383"/>
      <c r="Z93" s="383"/>
      <c r="AA93" s="383"/>
      <c r="AB93" s="383"/>
      <c r="AC93" s="383"/>
      <c r="AD93" s="383"/>
      <c r="AE93" s="383"/>
      <c r="AF93" s="383"/>
      <c r="AG93" s="375">
        <f>'SO 26 - Úprava potoka'!J30</f>
        <v>0</v>
      </c>
      <c r="AH93" s="376"/>
      <c r="AI93" s="376"/>
      <c r="AJ93" s="376"/>
      <c r="AK93" s="376"/>
      <c r="AL93" s="376"/>
      <c r="AM93" s="376"/>
      <c r="AN93" s="375">
        <f t="shared" si="0"/>
        <v>0</v>
      </c>
      <c r="AO93" s="376"/>
      <c r="AP93" s="376"/>
      <c r="AQ93" s="91" t="s">
        <v>78</v>
      </c>
      <c r="AR93" s="92"/>
      <c r="AS93" s="93">
        <v>0</v>
      </c>
      <c r="AT93" s="94">
        <f t="shared" si="1"/>
        <v>0</v>
      </c>
      <c r="AU93" s="95">
        <f>'SO 26 - Úprava potoka'!P85</f>
        <v>0</v>
      </c>
      <c r="AV93" s="94">
        <f>'SO 26 - Úprava potoka'!J33</f>
        <v>0</v>
      </c>
      <c r="AW93" s="94">
        <f>'SO 26 - Úprava potoka'!J34</f>
        <v>0</v>
      </c>
      <c r="AX93" s="94">
        <f>'SO 26 - Úprava potoka'!J35</f>
        <v>0</v>
      </c>
      <c r="AY93" s="94">
        <f>'SO 26 - Úprava potoka'!J36</f>
        <v>0</v>
      </c>
      <c r="AZ93" s="94">
        <f>'SO 26 - Úprava potoka'!F33</f>
        <v>0</v>
      </c>
      <c r="BA93" s="94">
        <f>'SO 26 - Úprava potoka'!F34</f>
        <v>0</v>
      </c>
      <c r="BB93" s="94">
        <f>'SO 26 - Úprava potoka'!F35</f>
        <v>0</v>
      </c>
      <c r="BC93" s="94">
        <f>'SO 26 - Úprava potoka'!F36</f>
        <v>0</v>
      </c>
      <c r="BD93" s="96">
        <f>'SO 26 - Úprava potoka'!F37</f>
        <v>0</v>
      </c>
      <c r="BT93" s="97" t="s">
        <v>79</v>
      </c>
      <c r="BV93" s="97" t="s">
        <v>74</v>
      </c>
      <c r="BW93" s="97" t="s">
        <v>191</v>
      </c>
      <c r="BX93" s="97" t="s">
        <v>5</v>
      </c>
      <c r="CL93" s="97" t="s">
        <v>19</v>
      </c>
      <c r="CM93" s="97" t="s">
        <v>81</v>
      </c>
    </row>
    <row r="94" spans="1:91" s="7" customFormat="1" ht="16.5" customHeight="1">
      <c r="A94" s="98" t="s">
        <v>82</v>
      </c>
      <c r="B94" s="88"/>
      <c r="C94" s="89"/>
      <c r="D94" s="383" t="s">
        <v>192</v>
      </c>
      <c r="E94" s="383"/>
      <c r="F94" s="383"/>
      <c r="G94" s="383"/>
      <c r="H94" s="383"/>
      <c r="I94" s="90"/>
      <c r="J94" s="383" t="s">
        <v>193</v>
      </c>
      <c r="K94" s="383"/>
      <c r="L94" s="383"/>
      <c r="M94" s="383"/>
      <c r="N94" s="383"/>
      <c r="O94" s="383"/>
      <c r="P94" s="383"/>
      <c r="Q94" s="383"/>
      <c r="R94" s="383"/>
      <c r="S94" s="383"/>
      <c r="T94" s="383"/>
      <c r="U94" s="383"/>
      <c r="V94" s="383"/>
      <c r="W94" s="383"/>
      <c r="X94" s="383"/>
      <c r="Y94" s="383"/>
      <c r="Z94" s="383"/>
      <c r="AA94" s="383"/>
      <c r="AB94" s="383"/>
      <c r="AC94" s="383"/>
      <c r="AD94" s="383"/>
      <c r="AE94" s="383"/>
      <c r="AF94" s="383"/>
      <c r="AG94" s="375">
        <f>'SO 30 - Plochy zařízení s...'!J30</f>
        <v>0</v>
      </c>
      <c r="AH94" s="376"/>
      <c r="AI94" s="376"/>
      <c r="AJ94" s="376"/>
      <c r="AK94" s="376"/>
      <c r="AL94" s="376"/>
      <c r="AM94" s="376"/>
      <c r="AN94" s="375">
        <f t="shared" si="0"/>
        <v>0</v>
      </c>
      <c r="AO94" s="376"/>
      <c r="AP94" s="376"/>
      <c r="AQ94" s="91" t="s">
        <v>78</v>
      </c>
      <c r="AR94" s="92"/>
      <c r="AS94" s="93">
        <v>0</v>
      </c>
      <c r="AT94" s="94">
        <f t="shared" si="1"/>
        <v>0</v>
      </c>
      <c r="AU94" s="95">
        <f>'SO 30 - Plochy zařízení s...'!P84</f>
        <v>0</v>
      </c>
      <c r="AV94" s="94">
        <f>'SO 30 - Plochy zařízení s...'!J33</f>
        <v>0</v>
      </c>
      <c r="AW94" s="94">
        <f>'SO 30 - Plochy zařízení s...'!J34</f>
        <v>0</v>
      </c>
      <c r="AX94" s="94">
        <f>'SO 30 - Plochy zařízení s...'!J35</f>
        <v>0</v>
      </c>
      <c r="AY94" s="94">
        <f>'SO 30 - Plochy zařízení s...'!J36</f>
        <v>0</v>
      </c>
      <c r="AZ94" s="94">
        <f>'SO 30 - Plochy zařízení s...'!F33</f>
        <v>0</v>
      </c>
      <c r="BA94" s="94">
        <f>'SO 30 - Plochy zařízení s...'!F34</f>
        <v>0</v>
      </c>
      <c r="BB94" s="94">
        <f>'SO 30 - Plochy zařízení s...'!F35</f>
        <v>0</v>
      </c>
      <c r="BC94" s="94">
        <f>'SO 30 - Plochy zařízení s...'!F36</f>
        <v>0</v>
      </c>
      <c r="BD94" s="96">
        <f>'SO 30 - Plochy zařízení s...'!F37</f>
        <v>0</v>
      </c>
      <c r="BT94" s="97" t="s">
        <v>79</v>
      </c>
      <c r="BV94" s="97" t="s">
        <v>74</v>
      </c>
      <c r="BW94" s="97" t="s">
        <v>194</v>
      </c>
      <c r="BX94" s="97" t="s">
        <v>5</v>
      </c>
      <c r="CL94" s="97" t="s">
        <v>19</v>
      </c>
      <c r="CM94" s="97" t="s">
        <v>81</v>
      </c>
    </row>
    <row r="95" spans="1:91" s="7" customFormat="1" ht="16.5" customHeight="1">
      <c r="B95" s="88"/>
      <c r="C95" s="89"/>
      <c r="D95" s="383" t="s">
        <v>195</v>
      </c>
      <c r="E95" s="383"/>
      <c r="F95" s="383"/>
      <c r="G95" s="383"/>
      <c r="H95" s="383"/>
      <c r="I95" s="90"/>
      <c r="J95" s="383" t="s">
        <v>196</v>
      </c>
      <c r="K95" s="383"/>
      <c r="L95" s="383"/>
      <c r="M95" s="383"/>
      <c r="N95" s="383"/>
      <c r="O95" s="383"/>
      <c r="P95" s="383"/>
      <c r="Q95" s="383"/>
      <c r="R95" s="383"/>
      <c r="S95" s="383"/>
      <c r="T95" s="383"/>
      <c r="U95" s="383"/>
      <c r="V95" s="383"/>
      <c r="W95" s="383"/>
      <c r="X95" s="383"/>
      <c r="Y95" s="383"/>
      <c r="Z95" s="383"/>
      <c r="AA95" s="383"/>
      <c r="AB95" s="383"/>
      <c r="AC95" s="383"/>
      <c r="AD95" s="383"/>
      <c r="AE95" s="383"/>
      <c r="AF95" s="383"/>
      <c r="AG95" s="377">
        <f>ROUND(SUM(AG96:AG97),2)</f>
        <v>0</v>
      </c>
      <c r="AH95" s="376"/>
      <c r="AI95" s="376"/>
      <c r="AJ95" s="376"/>
      <c r="AK95" s="376"/>
      <c r="AL95" s="376"/>
      <c r="AM95" s="376"/>
      <c r="AN95" s="375">
        <f t="shared" si="0"/>
        <v>0</v>
      </c>
      <c r="AO95" s="376"/>
      <c r="AP95" s="376"/>
      <c r="AQ95" s="91" t="s">
        <v>78</v>
      </c>
      <c r="AR95" s="92"/>
      <c r="AS95" s="93">
        <f>ROUND(SUM(AS96:AS97),2)</f>
        <v>0</v>
      </c>
      <c r="AT95" s="94">
        <f t="shared" si="1"/>
        <v>0</v>
      </c>
      <c r="AU95" s="95">
        <f>ROUND(SUM(AU96:AU97),5)</f>
        <v>0</v>
      </c>
      <c r="AV95" s="94">
        <f>ROUND(AZ95*L29,2)</f>
        <v>0</v>
      </c>
      <c r="AW95" s="94">
        <f>ROUND(BA95*L30,2)</f>
        <v>0</v>
      </c>
      <c r="AX95" s="94">
        <f>ROUND(BB95*L29,2)</f>
        <v>0</v>
      </c>
      <c r="AY95" s="94">
        <f>ROUND(BC95*L30,2)</f>
        <v>0</v>
      </c>
      <c r="AZ95" s="94">
        <f>ROUND(SUM(AZ96:AZ97),2)</f>
        <v>0</v>
      </c>
      <c r="BA95" s="94">
        <f>ROUND(SUM(BA96:BA97),2)</f>
        <v>0</v>
      </c>
      <c r="BB95" s="94">
        <f>ROUND(SUM(BB96:BB97),2)</f>
        <v>0</v>
      </c>
      <c r="BC95" s="94">
        <f>ROUND(SUM(BC96:BC97),2)</f>
        <v>0</v>
      </c>
      <c r="BD95" s="96">
        <f>ROUND(SUM(BD96:BD97),2)</f>
        <v>0</v>
      </c>
      <c r="BS95" s="97" t="s">
        <v>71</v>
      </c>
      <c r="BT95" s="97" t="s">
        <v>79</v>
      </c>
      <c r="BU95" s="97" t="s">
        <v>73</v>
      </c>
      <c r="BV95" s="97" t="s">
        <v>74</v>
      </c>
      <c r="BW95" s="97" t="s">
        <v>197</v>
      </c>
      <c r="BX95" s="97" t="s">
        <v>5</v>
      </c>
      <c r="CL95" s="97" t="s">
        <v>19</v>
      </c>
      <c r="CM95" s="97" t="s">
        <v>81</v>
      </c>
    </row>
    <row r="96" spans="1:91" s="4" customFormat="1" ht="16.5" customHeight="1">
      <c r="A96" s="98" t="s">
        <v>82</v>
      </c>
      <c r="B96" s="53"/>
      <c r="C96" s="99"/>
      <c r="D96" s="99"/>
      <c r="E96" s="384" t="s">
        <v>198</v>
      </c>
      <c r="F96" s="384"/>
      <c r="G96" s="384"/>
      <c r="H96" s="384"/>
      <c r="I96" s="384"/>
      <c r="J96" s="99"/>
      <c r="K96" s="384" t="s">
        <v>199</v>
      </c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384"/>
      <c r="X96" s="384"/>
      <c r="Y96" s="384"/>
      <c r="Z96" s="384"/>
      <c r="AA96" s="384"/>
      <c r="AB96" s="384"/>
      <c r="AC96" s="384"/>
      <c r="AD96" s="384"/>
      <c r="AE96" s="384"/>
      <c r="AF96" s="384"/>
      <c r="AG96" s="372">
        <f>'5-PRE - Stavební odběr, č...'!J32</f>
        <v>0</v>
      </c>
      <c r="AH96" s="373"/>
      <c r="AI96" s="373"/>
      <c r="AJ96" s="373"/>
      <c r="AK96" s="373"/>
      <c r="AL96" s="373"/>
      <c r="AM96" s="373"/>
      <c r="AN96" s="372">
        <f t="shared" si="0"/>
        <v>0</v>
      </c>
      <c r="AO96" s="373"/>
      <c r="AP96" s="373"/>
      <c r="AQ96" s="100" t="s">
        <v>85</v>
      </c>
      <c r="AR96" s="55"/>
      <c r="AS96" s="101">
        <v>0</v>
      </c>
      <c r="AT96" s="102">
        <f t="shared" si="1"/>
        <v>0</v>
      </c>
      <c r="AU96" s="103">
        <f>'5-PRE - Stavební odběr, č...'!P89</f>
        <v>0</v>
      </c>
      <c r="AV96" s="102">
        <f>'5-PRE - Stavební odběr, č...'!J35</f>
        <v>0</v>
      </c>
      <c r="AW96" s="102">
        <f>'5-PRE - Stavební odběr, č...'!J36</f>
        <v>0</v>
      </c>
      <c r="AX96" s="102">
        <f>'5-PRE - Stavební odběr, č...'!J37</f>
        <v>0</v>
      </c>
      <c r="AY96" s="102">
        <f>'5-PRE - Stavební odběr, č...'!J38</f>
        <v>0</v>
      </c>
      <c r="AZ96" s="102">
        <f>'5-PRE - Stavební odběr, č...'!F35</f>
        <v>0</v>
      </c>
      <c r="BA96" s="102">
        <f>'5-PRE - Stavební odběr, č...'!F36</f>
        <v>0</v>
      </c>
      <c r="BB96" s="102">
        <f>'5-PRE - Stavební odběr, č...'!F37</f>
        <v>0</v>
      </c>
      <c r="BC96" s="102">
        <f>'5-PRE - Stavební odběr, č...'!F38</f>
        <v>0</v>
      </c>
      <c r="BD96" s="104">
        <f>'5-PRE - Stavební odběr, č...'!F39</f>
        <v>0</v>
      </c>
      <c r="BT96" s="105" t="s">
        <v>81</v>
      </c>
      <c r="BV96" s="105" t="s">
        <v>74</v>
      </c>
      <c r="BW96" s="105" t="s">
        <v>200</v>
      </c>
      <c r="BX96" s="105" t="s">
        <v>197</v>
      </c>
      <c r="CL96" s="105" t="s">
        <v>19</v>
      </c>
    </row>
    <row r="97" spans="1:91" s="4" customFormat="1" ht="16.5" customHeight="1">
      <c r="A97" s="98" t="s">
        <v>82</v>
      </c>
      <c r="B97" s="53"/>
      <c r="C97" s="99"/>
      <c r="D97" s="99"/>
      <c r="E97" s="384" t="s">
        <v>201</v>
      </c>
      <c r="F97" s="384"/>
      <c r="G97" s="384"/>
      <c r="H97" s="384"/>
      <c r="I97" s="384"/>
      <c r="J97" s="99"/>
      <c r="K97" s="384" t="s">
        <v>202</v>
      </c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  <c r="AA97" s="384"/>
      <c r="AB97" s="384"/>
      <c r="AC97" s="384"/>
      <c r="AD97" s="384"/>
      <c r="AE97" s="384"/>
      <c r="AF97" s="384"/>
      <c r="AG97" s="372">
        <f>'5-ODB - Stavební odběr, č...'!J32</f>
        <v>0</v>
      </c>
      <c r="AH97" s="373"/>
      <c r="AI97" s="373"/>
      <c r="AJ97" s="373"/>
      <c r="AK97" s="373"/>
      <c r="AL97" s="373"/>
      <c r="AM97" s="373"/>
      <c r="AN97" s="372">
        <f t="shared" si="0"/>
        <v>0</v>
      </c>
      <c r="AO97" s="373"/>
      <c r="AP97" s="373"/>
      <c r="AQ97" s="100" t="s">
        <v>85</v>
      </c>
      <c r="AR97" s="55"/>
      <c r="AS97" s="101">
        <v>0</v>
      </c>
      <c r="AT97" s="102">
        <f t="shared" si="1"/>
        <v>0</v>
      </c>
      <c r="AU97" s="103">
        <f>'5-ODB - Stavební odběr, č...'!P88</f>
        <v>0</v>
      </c>
      <c r="AV97" s="102">
        <f>'5-ODB - Stavební odběr, č...'!J35</f>
        <v>0</v>
      </c>
      <c r="AW97" s="102">
        <f>'5-ODB - Stavební odběr, č...'!J36</f>
        <v>0</v>
      </c>
      <c r="AX97" s="102">
        <f>'5-ODB - Stavební odběr, č...'!J37</f>
        <v>0</v>
      </c>
      <c r="AY97" s="102">
        <f>'5-ODB - Stavební odběr, č...'!J38</f>
        <v>0</v>
      </c>
      <c r="AZ97" s="102">
        <f>'5-ODB - Stavební odběr, č...'!F35</f>
        <v>0</v>
      </c>
      <c r="BA97" s="102">
        <f>'5-ODB - Stavební odběr, č...'!F36</f>
        <v>0</v>
      </c>
      <c r="BB97" s="102">
        <f>'5-ODB - Stavební odběr, č...'!F37</f>
        <v>0</v>
      </c>
      <c r="BC97" s="102">
        <f>'5-ODB - Stavební odběr, č...'!F38</f>
        <v>0</v>
      </c>
      <c r="BD97" s="104">
        <f>'5-ODB - Stavební odběr, č...'!F39</f>
        <v>0</v>
      </c>
      <c r="BT97" s="105" t="s">
        <v>81</v>
      </c>
      <c r="BV97" s="105" t="s">
        <v>74</v>
      </c>
      <c r="BW97" s="105" t="s">
        <v>203</v>
      </c>
      <c r="BX97" s="105" t="s">
        <v>197</v>
      </c>
      <c r="CL97" s="105" t="s">
        <v>19</v>
      </c>
    </row>
    <row r="98" spans="1:91" s="7" customFormat="1" ht="16.5" customHeight="1">
      <c r="A98" s="98" t="s">
        <v>82</v>
      </c>
      <c r="B98" s="88"/>
      <c r="C98" s="89"/>
      <c r="D98" s="383" t="s">
        <v>204</v>
      </c>
      <c r="E98" s="383"/>
      <c r="F98" s="383"/>
      <c r="G98" s="383"/>
      <c r="H98" s="383"/>
      <c r="I98" s="90"/>
      <c r="J98" s="383" t="s">
        <v>205</v>
      </c>
      <c r="K98" s="383"/>
      <c r="L98" s="383"/>
      <c r="M98" s="383"/>
      <c r="N98" s="383"/>
      <c r="O98" s="383"/>
      <c r="P98" s="383"/>
      <c r="Q98" s="383"/>
      <c r="R98" s="383"/>
      <c r="S98" s="383"/>
      <c r="T98" s="383"/>
      <c r="U98" s="383"/>
      <c r="V98" s="383"/>
      <c r="W98" s="383"/>
      <c r="X98" s="383"/>
      <c r="Y98" s="383"/>
      <c r="Z98" s="383"/>
      <c r="AA98" s="383"/>
      <c r="AB98" s="383"/>
      <c r="AC98" s="383"/>
      <c r="AD98" s="383"/>
      <c r="AE98" s="383"/>
      <c r="AF98" s="383"/>
      <c r="AG98" s="375">
        <f>'SO 301 - Oprava odvodnění'!J30</f>
        <v>0</v>
      </c>
      <c r="AH98" s="376"/>
      <c r="AI98" s="376"/>
      <c r="AJ98" s="376"/>
      <c r="AK98" s="376"/>
      <c r="AL98" s="376"/>
      <c r="AM98" s="376"/>
      <c r="AN98" s="375">
        <f t="shared" si="0"/>
        <v>0</v>
      </c>
      <c r="AO98" s="376"/>
      <c r="AP98" s="376"/>
      <c r="AQ98" s="91" t="s">
        <v>78</v>
      </c>
      <c r="AR98" s="92"/>
      <c r="AS98" s="93">
        <v>0</v>
      </c>
      <c r="AT98" s="94">
        <f t="shared" si="1"/>
        <v>0</v>
      </c>
      <c r="AU98" s="95">
        <f>'SO 301 - Oprava odvodnění'!P88</f>
        <v>0</v>
      </c>
      <c r="AV98" s="94">
        <f>'SO 301 - Oprava odvodnění'!J33</f>
        <v>0</v>
      </c>
      <c r="AW98" s="94">
        <f>'SO 301 - Oprava odvodnění'!J34</f>
        <v>0</v>
      </c>
      <c r="AX98" s="94">
        <f>'SO 301 - Oprava odvodnění'!J35</f>
        <v>0</v>
      </c>
      <c r="AY98" s="94">
        <f>'SO 301 - Oprava odvodnění'!J36</f>
        <v>0</v>
      </c>
      <c r="AZ98" s="94">
        <f>'SO 301 - Oprava odvodnění'!F33</f>
        <v>0</v>
      </c>
      <c r="BA98" s="94">
        <f>'SO 301 - Oprava odvodnění'!F34</f>
        <v>0</v>
      </c>
      <c r="BB98" s="94">
        <f>'SO 301 - Oprava odvodnění'!F35</f>
        <v>0</v>
      </c>
      <c r="BC98" s="94">
        <f>'SO 301 - Oprava odvodnění'!F36</f>
        <v>0</v>
      </c>
      <c r="BD98" s="96">
        <f>'SO 301 - Oprava odvodnění'!F37</f>
        <v>0</v>
      </c>
      <c r="BT98" s="97" t="s">
        <v>79</v>
      </c>
      <c r="BV98" s="97" t="s">
        <v>74</v>
      </c>
      <c r="BW98" s="97" t="s">
        <v>206</v>
      </c>
      <c r="BX98" s="97" t="s">
        <v>5</v>
      </c>
      <c r="CL98" s="97" t="s">
        <v>19</v>
      </c>
      <c r="CM98" s="97" t="s">
        <v>81</v>
      </c>
    </row>
    <row r="99" spans="1:91" s="7" customFormat="1" ht="16.5" customHeight="1">
      <c r="A99" s="98" t="s">
        <v>82</v>
      </c>
      <c r="B99" s="88"/>
      <c r="C99" s="89"/>
      <c r="D99" s="383" t="s">
        <v>207</v>
      </c>
      <c r="E99" s="383"/>
      <c r="F99" s="383"/>
      <c r="G99" s="383"/>
      <c r="H99" s="383"/>
      <c r="I99" s="90"/>
      <c r="J99" s="383" t="s">
        <v>208</v>
      </c>
      <c r="K99" s="383"/>
      <c r="L99" s="383"/>
      <c r="M99" s="383"/>
      <c r="N99" s="383"/>
      <c r="O99" s="383"/>
      <c r="P99" s="383"/>
      <c r="Q99" s="383"/>
      <c r="R99" s="383"/>
      <c r="S99" s="383"/>
      <c r="T99" s="383"/>
      <c r="U99" s="383"/>
      <c r="V99" s="383"/>
      <c r="W99" s="383"/>
      <c r="X99" s="383"/>
      <c r="Y99" s="383"/>
      <c r="Z99" s="383"/>
      <c r="AA99" s="383"/>
      <c r="AB99" s="383"/>
      <c r="AC99" s="383"/>
      <c r="AD99" s="383"/>
      <c r="AE99" s="383"/>
      <c r="AF99" s="383"/>
      <c r="AG99" s="375">
        <f>'DIO - Dopravně inženýrské...'!J30</f>
        <v>0</v>
      </c>
      <c r="AH99" s="376"/>
      <c r="AI99" s="376"/>
      <c r="AJ99" s="376"/>
      <c r="AK99" s="376"/>
      <c r="AL99" s="376"/>
      <c r="AM99" s="376"/>
      <c r="AN99" s="375">
        <f t="shared" si="0"/>
        <v>0</v>
      </c>
      <c r="AO99" s="376"/>
      <c r="AP99" s="376"/>
      <c r="AQ99" s="91" t="s">
        <v>78</v>
      </c>
      <c r="AR99" s="92"/>
      <c r="AS99" s="93">
        <v>0</v>
      </c>
      <c r="AT99" s="94">
        <f t="shared" si="1"/>
        <v>0</v>
      </c>
      <c r="AU99" s="95">
        <f>'DIO - Dopravně inženýrské...'!P85</f>
        <v>0</v>
      </c>
      <c r="AV99" s="94">
        <f>'DIO - Dopravně inženýrské...'!J33</f>
        <v>0</v>
      </c>
      <c r="AW99" s="94">
        <f>'DIO - Dopravně inženýrské...'!J34</f>
        <v>0</v>
      </c>
      <c r="AX99" s="94">
        <f>'DIO - Dopravně inženýrské...'!J35</f>
        <v>0</v>
      </c>
      <c r="AY99" s="94">
        <f>'DIO - Dopravně inženýrské...'!J36</f>
        <v>0</v>
      </c>
      <c r="AZ99" s="94">
        <f>'DIO - Dopravně inženýrské...'!F33</f>
        <v>0</v>
      </c>
      <c r="BA99" s="94">
        <f>'DIO - Dopravně inženýrské...'!F34</f>
        <v>0</v>
      </c>
      <c r="BB99" s="94">
        <f>'DIO - Dopravně inženýrské...'!F35</f>
        <v>0</v>
      </c>
      <c r="BC99" s="94">
        <f>'DIO - Dopravně inženýrské...'!F36</f>
        <v>0</v>
      </c>
      <c r="BD99" s="96">
        <f>'DIO - Dopravně inženýrské...'!F37</f>
        <v>0</v>
      </c>
      <c r="BT99" s="97" t="s">
        <v>79</v>
      </c>
      <c r="BV99" s="97" t="s">
        <v>74</v>
      </c>
      <c r="BW99" s="97" t="s">
        <v>209</v>
      </c>
      <c r="BX99" s="97" t="s">
        <v>5</v>
      </c>
      <c r="CL99" s="97" t="s">
        <v>19</v>
      </c>
      <c r="CM99" s="97" t="s">
        <v>81</v>
      </c>
    </row>
    <row r="100" spans="1:91" s="7" customFormat="1" ht="16.5" customHeight="1">
      <c r="A100" s="98" t="s">
        <v>82</v>
      </c>
      <c r="B100" s="88"/>
      <c r="C100" s="89"/>
      <c r="D100" s="383" t="s">
        <v>210</v>
      </c>
      <c r="E100" s="383"/>
      <c r="F100" s="383"/>
      <c r="G100" s="383"/>
      <c r="H100" s="383"/>
      <c r="I100" s="90"/>
      <c r="J100" s="383" t="s">
        <v>211</v>
      </c>
      <c r="K100" s="383"/>
      <c r="L100" s="383"/>
      <c r="M100" s="383"/>
      <c r="N100" s="383"/>
      <c r="O100" s="383"/>
      <c r="P100" s="383"/>
      <c r="Q100" s="383"/>
      <c r="R100" s="383"/>
      <c r="S100" s="383"/>
      <c r="T100" s="383"/>
      <c r="U100" s="383"/>
      <c r="V100" s="383"/>
      <c r="W100" s="383"/>
      <c r="X100" s="383"/>
      <c r="Y100" s="383"/>
      <c r="Z100" s="383"/>
      <c r="AA100" s="383"/>
      <c r="AB100" s="383"/>
      <c r="AC100" s="383"/>
      <c r="AD100" s="383"/>
      <c r="AE100" s="383"/>
      <c r="AF100" s="383"/>
      <c r="AG100" s="375">
        <f>'VON - Vedlejší a ostatní ...'!J30</f>
        <v>0</v>
      </c>
      <c r="AH100" s="376"/>
      <c r="AI100" s="376"/>
      <c r="AJ100" s="376"/>
      <c r="AK100" s="376"/>
      <c r="AL100" s="376"/>
      <c r="AM100" s="376"/>
      <c r="AN100" s="375">
        <f t="shared" si="0"/>
        <v>0</v>
      </c>
      <c r="AO100" s="376"/>
      <c r="AP100" s="376"/>
      <c r="AQ100" s="91" t="s">
        <v>210</v>
      </c>
      <c r="AR100" s="92"/>
      <c r="AS100" s="106">
        <v>0</v>
      </c>
      <c r="AT100" s="107">
        <f t="shared" si="1"/>
        <v>0</v>
      </c>
      <c r="AU100" s="108">
        <f>'VON - Vedlejší a ostatní ...'!P86</f>
        <v>0</v>
      </c>
      <c r="AV100" s="107">
        <f>'VON - Vedlejší a ostatní ...'!J33</f>
        <v>0</v>
      </c>
      <c r="AW100" s="107">
        <f>'VON - Vedlejší a ostatní ...'!J34</f>
        <v>0</v>
      </c>
      <c r="AX100" s="107">
        <f>'VON - Vedlejší a ostatní ...'!J35</f>
        <v>0</v>
      </c>
      <c r="AY100" s="107">
        <f>'VON - Vedlejší a ostatní ...'!J36</f>
        <v>0</v>
      </c>
      <c r="AZ100" s="107">
        <f>'VON - Vedlejší a ostatní ...'!F33</f>
        <v>0</v>
      </c>
      <c r="BA100" s="107">
        <f>'VON - Vedlejší a ostatní ...'!F34</f>
        <v>0</v>
      </c>
      <c r="BB100" s="107">
        <f>'VON - Vedlejší a ostatní ...'!F35</f>
        <v>0</v>
      </c>
      <c r="BC100" s="107">
        <f>'VON - Vedlejší a ostatní ...'!F36</f>
        <v>0</v>
      </c>
      <c r="BD100" s="109">
        <f>'VON - Vedlejší a ostatní ...'!F37</f>
        <v>0</v>
      </c>
      <c r="BT100" s="97" t="s">
        <v>79</v>
      </c>
      <c r="BV100" s="97" t="s">
        <v>74</v>
      </c>
      <c r="BW100" s="97" t="s">
        <v>212</v>
      </c>
      <c r="BX100" s="97" t="s">
        <v>5</v>
      </c>
      <c r="CL100" s="97" t="s">
        <v>19</v>
      </c>
      <c r="CM100" s="97" t="s">
        <v>81</v>
      </c>
    </row>
    <row r="101" spans="1:91" s="2" customFormat="1" ht="30" customHeight="1">
      <c r="A101" s="36"/>
      <c r="B101" s="37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41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</row>
    <row r="102" spans="1:91" s="2" customFormat="1" ht="6.95" customHeight="1">
      <c r="A102" s="36"/>
      <c r="B102" s="49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41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</row>
  </sheetData>
  <sheetProtection algorithmName="SHA-512" hashValue="jgfL3RgkZYQoTZTOSF6AbaqPITtmcwJSZpsCyqM2Kz/Y7KG+HqGvVbaBRVeYd/7GE/rifbuMlGXI+G3+7I3juw==" saltValue="6+cWqjCfwfXsrvWChjV3Bq33C1sEb7aeA4L0pq68oPGNa1nG9Jms980swl3M+XI0ryWXuqZ1SE7CXf0eFoUEMA==" spinCount="100000" sheet="1" objects="1" scenarios="1" formatColumns="0" formatRows="0"/>
  <mergeCells count="222">
    <mergeCell ref="D99:H99"/>
    <mergeCell ref="J99:AF99"/>
    <mergeCell ref="D100:H100"/>
    <mergeCell ref="J100:AF100"/>
    <mergeCell ref="J94:AF94"/>
    <mergeCell ref="D94:H94"/>
    <mergeCell ref="J95:AF95"/>
    <mergeCell ref="D95:H95"/>
    <mergeCell ref="K96:AF96"/>
    <mergeCell ref="E96:I96"/>
    <mergeCell ref="K97:AF97"/>
    <mergeCell ref="E97:I97"/>
    <mergeCell ref="D98:H98"/>
    <mergeCell ref="J98:AF98"/>
    <mergeCell ref="D89:H89"/>
    <mergeCell ref="J89:AF89"/>
    <mergeCell ref="J90:AF90"/>
    <mergeCell ref="D90:H90"/>
    <mergeCell ref="J91:AF91"/>
    <mergeCell ref="D91:H91"/>
    <mergeCell ref="J92:AF92"/>
    <mergeCell ref="D92:H92"/>
    <mergeCell ref="J93:AF93"/>
    <mergeCell ref="D93:H93"/>
    <mergeCell ref="D84:H84"/>
    <mergeCell ref="J84:AF84"/>
    <mergeCell ref="D85:H85"/>
    <mergeCell ref="J85:AF85"/>
    <mergeCell ref="K86:AF86"/>
    <mergeCell ref="E86:I86"/>
    <mergeCell ref="E87:I87"/>
    <mergeCell ref="K87:AF87"/>
    <mergeCell ref="J88:AF88"/>
    <mergeCell ref="D88:H88"/>
    <mergeCell ref="L79:AF79"/>
    <mergeCell ref="F79:J79"/>
    <mergeCell ref="K80:AF80"/>
    <mergeCell ref="E80:I80"/>
    <mergeCell ref="L81:AF81"/>
    <mergeCell ref="F81:J81"/>
    <mergeCell ref="F82:J82"/>
    <mergeCell ref="L82:AF82"/>
    <mergeCell ref="L83:AF83"/>
    <mergeCell ref="F83:J83"/>
    <mergeCell ref="E74:I74"/>
    <mergeCell ref="K74:AF74"/>
    <mergeCell ref="J75:AF75"/>
    <mergeCell ref="D75:H75"/>
    <mergeCell ref="K76:AF76"/>
    <mergeCell ref="E76:I76"/>
    <mergeCell ref="L77:AF77"/>
    <mergeCell ref="F77:J77"/>
    <mergeCell ref="L78:AF78"/>
    <mergeCell ref="F78:J78"/>
    <mergeCell ref="K69:AF69"/>
    <mergeCell ref="E69:I69"/>
    <mergeCell ref="K70:AF70"/>
    <mergeCell ref="E70:I70"/>
    <mergeCell ref="K71:AF71"/>
    <mergeCell ref="E71:I71"/>
    <mergeCell ref="K72:AF72"/>
    <mergeCell ref="E72:I72"/>
    <mergeCell ref="K73:AF73"/>
    <mergeCell ref="E73:I73"/>
    <mergeCell ref="K64:AF64"/>
    <mergeCell ref="E64:I64"/>
    <mergeCell ref="L65:AF65"/>
    <mergeCell ref="F65:J65"/>
    <mergeCell ref="L66:AF66"/>
    <mergeCell ref="F66:J66"/>
    <mergeCell ref="F67:J67"/>
    <mergeCell ref="L67:AF67"/>
    <mergeCell ref="J68:AF68"/>
    <mergeCell ref="D68:H68"/>
    <mergeCell ref="F62:J62"/>
    <mergeCell ref="F63:J63"/>
    <mergeCell ref="L63:AF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N57:AP57"/>
    <mergeCell ref="AG57:AM57"/>
    <mergeCell ref="AG58:AM58"/>
    <mergeCell ref="AN58:AP58"/>
    <mergeCell ref="AN59:AP59"/>
    <mergeCell ref="AG59:AM59"/>
    <mergeCell ref="AG60:AM60"/>
    <mergeCell ref="AN60:AP60"/>
    <mergeCell ref="AG54:AM54"/>
    <mergeCell ref="AN54:AP54"/>
    <mergeCell ref="AN98:AP98"/>
    <mergeCell ref="AG98:AM98"/>
    <mergeCell ref="AN99:AP99"/>
    <mergeCell ref="AG99:AM99"/>
    <mergeCell ref="AN100:AP100"/>
    <mergeCell ref="AG100:AM100"/>
    <mergeCell ref="L45:AO45"/>
    <mergeCell ref="C52:G52"/>
    <mergeCell ref="I52:AF52"/>
    <mergeCell ref="J55:AF55"/>
    <mergeCell ref="D55:H55"/>
    <mergeCell ref="K56:AF56"/>
    <mergeCell ref="E56:I56"/>
    <mergeCell ref="K57:AF57"/>
    <mergeCell ref="E57:I57"/>
    <mergeCell ref="D58:H58"/>
    <mergeCell ref="J58:AF58"/>
    <mergeCell ref="D59:H59"/>
    <mergeCell ref="J59:AF59"/>
    <mergeCell ref="K60:AF60"/>
    <mergeCell ref="E60:I60"/>
    <mergeCell ref="F61:J61"/>
    <mergeCell ref="L61:AF61"/>
    <mergeCell ref="L62:AF62"/>
    <mergeCell ref="AN93:AP93"/>
    <mergeCell ref="AG93:AM93"/>
    <mergeCell ref="AN94:AP94"/>
    <mergeCell ref="AG94:AM94"/>
    <mergeCell ref="AN95:AP95"/>
    <mergeCell ref="AG95:AM95"/>
    <mergeCell ref="AN96:AP96"/>
    <mergeCell ref="AG96:AM96"/>
    <mergeCell ref="AN97:AP97"/>
    <mergeCell ref="AG97:AM97"/>
    <mergeCell ref="AN88:AP88"/>
    <mergeCell ref="AG88:AM88"/>
    <mergeCell ref="AG89:AM89"/>
    <mergeCell ref="AN89:AP89"/>
    <mergeCell ref="AN90:AP90"/>
    <mergeCell ref="AG90:AM90"/>
    <mergeCell ref="AG91:AM91"/>
    <mergeCell ref="AN91:AP91"/>
    <mergeCell ref="AN92:AP92"/>
    <mergeCell ref="AG92:AM92"/>
    <mergeCell ref="AG83:AM83"/>
    <mergeCell ref="AN83:AP83"/>
    <mergeCell ref="AG84:AM84"/>
    <mergeCell ref="AN84:AP84"/>
    <mergeCell ref="AG85:AM85"/>
    <mergeCell ref="AN85:AP85"/>
    <mergeCell ref="AN86:AP86"/>
    <mergeCell ref="AG86:AM86"/>
    <mergeCell ref="AG87:AM87"/>
    <mergeCell ref="AN87:AP87"/>
    <mergeCell ref="AN78:AP78"/>
    <mergeCell ref="AG78:AM78"/>
    <mergeCell ref="AG79:AM79"/>
    <mergeCell ref="AN79:AP79"/>
    <mergeCell ref="AN80:AP80"/>
    <mergeCell ref="AG80:AM80"/>
    <mergeCell ref="AG81:AM81"/>
    <mergeCell ref="AN81:AP81"/>
    <mergeCell ref="AG82:AM82"/>
    <mergeCell ref="AN82:AP82"/>
    <mergeCell ref="AG73:AM73"/>
    <mergeCell ref="AN73:AP73"/>
    <mergeCell ref="AN74:AP74"/>
    <mergeCell ref="AG74:AM74"/>
    <mergeCell ref="AN75:AP75"/>
    <mergeCell ref="AG75:AM75"/>
    <mergeCell ref="AN76:AP76"/>
    <mergeCell ref="AG76:AM76"/>
    <mergeCell ref="AN77:AP77"/>
    <mergeCell ref="AG77:AM77"/>
    <mergeCell ref="AN68:AP68"/>
    <mergeCell ref="AG68:AM68"/>
    <mergeCell ref="AN69:AP69"/>
    <mergeCell ref="AG69:AM69"/>
    <mergeCell ref="AG70:AM70"/>
    <mergeCell ref="AN70:AP70"/>
    <mergeCell ref="AG71:AM71"/>
    <mergeCell ref="AN71:AP71"/>
    <mergeCell ref="AG72:AM72"/>
    <mergeCell ref="AN72:AP72"/>
    <mergeCell ref="AN63:AP63"/>
    <mergeCell ref="AG63:AM63"/>
    <mergeCell ref="AG64:AM64"/>
    <mergeCell ref="AN64:AP64"/>
    <mergeCell ref="AN65:AP65"/>
    <mergeCell ref="AG65:AM65"/>
    <mergeCell ref="AN66:AP66"/>
    <mergeCell ref="AG66:AM66"/>
    <mergeCell ref="AG67:AM67"/>
    <mergeCell ref="AN67:AP67"/>
    <mergeCell ref="L33:P33"/>
    <mergeCell ref="AK33:AO33"/>
    <mergeCell ref="W33:AE33"/>
    <mergeCell ref="AK35:AO35"/>
    <mergeCell ref="X35:AB35"/>
    <mergeCell ref="AR2:BE2"/>
    <mergeCell ref="AN61:AP61"/>
    <mergeCell ref="AG61:AM61"/>
    <mergeCell ref="AN62:AP62"/>
    <mergeCell ref="AG62:AM6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</mergeCells>
  <hyperlinks>
    <hyperlink ref="A56" location="'SO 01.1 - Sejmutí ornice'!C2" display="/" xr:uid="{00000000-0004-0000-0000-000000000000}"/>
    <hyperlink ref="A57" location="'SO 01.2 - Kácení'!C2" display="/" xr:uid="{00000000-0004-0000-0000-000001000000}"/>
    <hyperlink ref="A58" location="'SO 02 - Demolice'!C2" display="/" xr:uid="{00000000-0004-0000-0000-000002000000}"/>
    <hyperlink ref="A61" location="'1-M - Zemní a montážní práce'!C2" display="/" xr:uid="{00000000-0004-0000-0000-000003000000}"/>
    <hyperlink ref="A62" location="'1-MAT - Materiál'!C2" display="/" xr:uid="{00000000-0004-0000-0000-000004000000}"/>
    <hyperlink ref="A63" location="'1-OST - Ostatní'!C2" display="/" xr:uid="{00000000-0004-0000-0000-000005000000}"/>
    <hyperlink ref="A65" location="'2-M - Zemní a montážní práce'!C2" display="/" xr:uid="{00000000-0004-0000-0000-000006000000}"/>
    <hyperlink ref="A66" location="'2-MAT - Materiál'!C2" display="/" xr:uid="{00000000-0004-0000-0000-000007000000}"/>
    <hyperlink ref="A67" location="'2-OST - Ostatní'!C2" display="/" xr:uid="{00000000-0004-0000-0000-000008000000}"/>
    <hyperlink ref="A69" location="'SO 04.1 - Provizorní přel...'!C2" display="/" xr:uid="{00000000-0004-0000-0000-000009000000}"/>
    <hyperlink ref="A70" location="'SO 04.2 - Definitivní pře...'!C2" display="/" xr:uid="{00000000-0004-0000-0000-00000A000000}"/>
    <hyperlink ref="A71" location="'SO 04.3 - Přeložka nadzem...'!C2" display="/" xr:uid="{00000000-0004-0000-0000-00000B000000}"/>
    <hyperlink ref="A72" location="'SO 04.4 - Přeložka kabelů...'!C2" display="/" xr:uid="{00000000-0004-0000-0000-00000C000000}"/>
    <hyperlink ref="A73" location="'SO 04.5 - Přeložka kabelů...'!C2" display="/" xr:uid="{00000000-0004-0000-0000-00000D000000}"/>
    <hyperlink ref="A74" location="'SO 04.6 - Přeložka kabelů...'!C2" display="/" xr:uid="{00000000-0004-0000-0000-00000E000000}"/>
    <hyperlink ref="A77" location="'3-M - Zemní a montážní práce'!C2" display="/" xr:uid="{00000000-0004-0000-0000-00000F000000}"/>
    <hyperlink ref="A78" location="'3-MAT - Materiál'!C2" display="/" xr:uid="{00000000-0004-0000-0000-000010000000}"/>
    <hyperlink ref="A79" location="'3-OST - Ostatní'!C2" display="/" xr:uid="{00000000-0004-0000-0000-000011000000}"/>
    <hyperlink ref="A81" location="'4-M - Zemní a montážní práce'!C2" display="/" xr:uid="{00000000-0004-0000-0000-000012000000}"/>
    <hyperlink ref="A82" location="'4-MAT - Materiál'!C2" display="/" xr:uid="{00000000-0004-0000-0000-000013000000}"/>
    <hyperlink ref="A83" location="'4-OST - Ostatní'!C2" display="/" xr:uid="{00000000-0004-0000-0000-000014000000}"/>
    <hyperlink ref="A84" location="'SO 06 - Přeložka plynovodu'!C2" display="/" xr:uid="{00000000-0004-0000-0000-000015000000}"/>
    <hyperlink ref="A86" location="'SO 07.1 - Provizorní vodo...'!C2" display="/" xr:uid="{00000000-0004-0000-0000-000016000000}"/>
    <hyperlink ref="A87" location="'SO 07.2 - Definitivní vod...'!C2" display="/" xr:uid="{00000000-0004-0000-0000-000017000000}"/>
    <hyperlink ref="A88" location="'SO 10 - Most'!C2" display="/" xr:uid="{00000000-0004-0000-0000-000018000000}"/>
    <hyperlink ref="A89" location="'SO 11 - Opěrné zdi'!C2" display="/" xr:uid="{00000000-0004-0000-0000-000019000000}"/>
    <hyperlink ref="A90" location="'SO 23 - Kanalizace dešťová'!C2" display="/" xr:uid="{00000000-0004-0000-0000-00001A000000}"/>
    <hyperlink ref="A91" location="'SO 24 - Komunikace a zpev...'!C2" display="/" xr:uid="{00000000-0004-0000-0000-00001B000000}"/>
    <hyperlink ref="A92" location="'SO 25 - Sadové úpravy'!C2" display="/" xr:uid="{00000000-0004-0000-0000-00001C000000}"/>
    <hyperlink ref="A93" location="'SO 26 - Úprava potoka'!C2" display="/" xr:uid="{00000000-0004-0000-0000-00001D000000}"/>
    <hyperlink ref="A94" location="'SO 30 - Plochy zařízení s...'!C2" display="/" xr:uid="{00000000-0004-0000-0000-00001E000000}"/>
    <hyperlink ref="A96" location="'5-PRE - Stavební odběr, č...'!C2" display="/" xr:uid="{00000000-0004-0000-0000-00001F000000}"/>
    <hyperlink ref="A97" location="'5-ODB - Stavební odběr, č...'!C2" display="/" xr:uid="{00000000-0004-0000-0000-000020000000}"/>
    <hyperlink ref="A98" location="'SO 301 - Oprava odvodnění'!C2" display="/" xr:uid="{00000000-0004-0000-0000-000021000000}"/>
    <hyperlink ref="A99" location="'DIO - Dopravně inženýrské...'!C2" display="/" xr:uid="{00000000-0004-0000-0000-000022000000}"/>
    <hyperlink ref="A100" location="'VON - Vedlejší a ostatní ...'!C2" display="/" xr:uid="{00000000-0004-0000-0000-000023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118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117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644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836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896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ROUND(J95,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ROUND((SUM(BE95:BE117)),  2)</f>
        <v>0</v>
      </c>
      <c r="G37" s="36"/>
      <c r="H37" s="36"/>
      <c r="I37" s="133">
        <v>0.21</v>
      </c>
      <c r="J37" s="132">
        <f>ROUND(((SUM(BE95:BE117))*I37),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ROUND((SUM(BF95:BF117)),  2)</f>
        <v>0</v>
      </c>
      <c r="G38" s="36"/>
      <c r="H38" s="36"/>
      <c r="I38" s="133">
        <v>0.15</v>
      </c>
      <c r="J38" s="132">
        <f>ROUND(((SUM(BF95:BF117))*I38),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ROUND((SUM(BG95:BG117)),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ROUND((SUM(BH95:BH117)),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ROUND((SUM(BI95:BI117)),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644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836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2/OST - Ostatní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J95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9" customFormat="1" ht="24.95" customHeight="1">
      <c r="B68" s="153"/>
      <c r="C68" s="154"/>
      <c r="D68" s="155" t="s">
        <v>649</v>
      </c>
      <c r="E68" s="156"/>
      <c r="F68" s="156"/>
      <c r="G68" s="156"/>
      <c r="H68" s="156"/>
      <c r="I68" s="157"/>
      <c r="J68" s="158">
        <f>J96</f>
        <v>0</v>
      </c>
      <c r="K68" s="154"/>
      <c r="L68" s="159"/>
    </row>
    <row r="69" spans="1:47" s="10" customFormat="1" ht="19.899999999999999" customHeight="1">
      <c r="B69" s="160"/>
      <c r="C69" s="99"/>
      <c r="D69" s="161" t="s">
        <v>650</v>
      </c>
      <c r="E69" s="162"/>
      <c r="F69" s="162"/>
      <c r="G69" s="162"/>
      <c r="H69" s="162"/>
      <c r="I69" s="163"/>
      <c r="J69" s="164">
        <f>J97</f>
        <v>0</v>
      </c>
      <c r="K69" s="99"/>
      <c r="L69" s="165"/>
    </row>
    <row r="70" spans="1:47" s="10" customFormat="1" ht="19.899999999999999" customHeight="1">
      <c r="B70" s="160"/>
      <c r="C70" s="99"/>
      <c r="D70" s="161" t="s">
        <v>651</v>
      </c>
      <c r="E70" s="162"/>
      <c r="F70" s="162"/>
      <c r="G70" s="162"/>
      <c r="H70" s="162"/>
      <c r="I70" s="163"/>
      <c r="J70" s="164">
        <f>J104</f>
        <v>0</v>
      </c>
      <c r="K70" s="99"/>
      <c r="L70" s="165"/>
    </row>
    <row r="71" spans="1:47" s="9" customFormat="1" ht="24.95" customHeight="1">
      <c r="B71" s="153"/>
      <c r="C71" s="154"/>
      <c r="D71" s="155" t="s">
        <v>652</v>
      </c>
      <c r="E71" s="156"/>
      <c r="F71" s="156"/>
      <c r="G71" s="156"/>
      <c r="H71" s="156"/>
      <c r="I71" s="157"/>
      <c r="J71" s="158">
        <f>J107</f>
        <v>0</v>
      </c>
      <c r="K71" s="154"/>
      <c r="L71" s="159"/>
    </row>
    <row r="72" spans="1:47" s="2" customFormat="1" ht="21.75" customHeight="1">
      <c r="A72" s="36"/>
      <c r="B72" s="37"/>
      <c r="C72" s="38"/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47" s="2" customFormat="1" ht="6.95" customHeight="1">
      <c r="A73" s="36"/>
      <c r="B73" s="49"/>
      <c r="C73" s="50"/>
      <c r="D73" s="50"/>
      <c r="E73" s="50"/>
      <c r="F73" s="50"/>
      <c r="G73" s="50"/>
      <c r="H73" s="50"/>
      <c r="I73" s="144"/>
      <c r="J73" s="50"/>
      <c r="K73" s="50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7" spans="1:47" s="2" customFormat="1" ht="6.95" customHeight="1">
      <c r="A77" s="36"/>
      <c r="B77" s="51"/>
      <c r="C77" s="52"/>
      <c r="D77" s="52"/>
      <c r="E77" s="52"/>
      <c r="F77" s="52"/>
      <c r="G77" s="52"/>
      <c r="H77" s="52"/>
      <c r="I77" s="147"/>
      <c r="J77" s="52"/>
      <c r="K77" s="52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2" customFormat="1" ht="24.95" customHeight="1">
      <c r="A78" s="36"/>
      <c r="B78" s="37"/>
      <c r="C78" s="25" t="s">
        <v>224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2" customFormat="1" ht="12" customHeight="1">
      <c r="A80" s="36"/>
      <c r="B80" s="37"/>
      <c r="C80" s="31" t="s">
        <v>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16.5" customHeight="1">
      <c r="A81" s="36"/>
      <c r="B81" s="37"/>
      <c r="C81" s="38"/>
      <c r="D81" s="38"/>
      <c r="E81" s="404" t="str">
        <f>E7</f>
        <v>Horoměřická S 071 - most, Praha 6, č. akce 999615</v>
      </c>
      <c r="F81" s="405"/>
      <c r="G81" s="405"/>
      <c r="H81" s="405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1" customFormat="1" ht="12" customHeight="1">
      <c r="B82" s="23"/>
      <c r="C82" s="31" t="s">
        <v>214</v>
      </c>
      <c r="D82" s="24"/>
      <c r="E82" s="24"/>
      <c r="F82" s="24"/>
      <c r="G82" s="24"/>
      <c r="H82" s="24"/>
      <c r="I82" s="110"/>
      <c r="J82" s="24"/>
      <c r="K82" s="24"/>
      <c r="L82" s="22"/>
    </row>
    <row r="83" spans="1:63" s="1" customFormat="1" ht="16.5" customHeight="1">
      <c r="B83" s="23"/>
      <c r="C83" s="24"/>
      <c r="D83" s="24"/>
      <c r="E83" s="404" t="s">
        <v>644</v>
      </c>
      <c r="F83" s="356"/>
      <c r="G83" s="356"/>
      <c r="H83" s="356"/>
      <c r="I83" s="110"/>
      <c r="J83" s="24"/>
      <c r="K83" s="24"/>
      <c r="L83" s="22"/>
    </row>
    <row r="84" spans="1:63" s="1" customFormat="1" ht="12" customHeight="1">
      <c r="B84" s="23"/>
      <c r="C84" s="31" t="s">
        <v>216</v>
      </c>
      <c r="D84" s="24"/>
      <c r="E84" s="24"/>
      <c r="F84" s="24"/>
      <c r="G84" s="24"/>
      <c r="H84" s="24"/>
      <c r="I84" s="110"/>
      <c r="J84" s="24"/>
      <c r="K84" s="24"/>
      <c r="L84" s="22"/>
    </row>
    <row r="85" spans="1:63" s="2" customFormat="1" ht="16.5" customHeight="1">
      <c r="A85" s="36"/>
      <c r="B85" s="37"/>
      <c r="C85" s="38"/>
      <c r="D85" s="38"/>
      <c r="E85" s="408" t="s">
        <v>836</v>
      </c>
      <c r="F85" s="406"/>
      <c r="G85" s="406"/>
      <c r="H85" s="406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2" customHeight="1">
      <c r="A86" s="36"/>
      <c r="B86" s="37"/>
      <c r="C86" s="31" t="s">
        <v>646</v>
      </c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6.5" customHeight="1">
      <c r="A87" s="36"/>
      <c r="B87" s="37"/>
      <c r="C87" s="38"/>
      <c r="D87" s="38"/>
      <c r="E87" s="378" t="str">
        <f>E13</f>
        <v>2/OST - Ostatní</v>
      </c>
      <c r="F87" s="406"/>
      <c r="G87" s="406"/>
      <c r="H87" s="406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12" customHeight="1">
      <c r="A89" s="36"/>
      <c r="B89" s="37"/>
      <c r="C89" s="31" t="s">
        <v>21</v>
      </c>
      <c r="D89" s="38"/>
      <c r="E89" s="38"/>
      <c r="F89" s="29" t="str">
        <f>F16</f>
        <v>ul. Horoměřická / Pod Habrovkou</v>
      </c>
      <c r="G89" s="38"/>
      <c r="H89" s="38"/>
      <c r="I89" s="119" t="s">
        <v>23</v>
      </c>
      <c r="J89" s="61" t="str">
        <f>IF(J16="","",J16)</f>
        <v>12. 6. 2020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25.7" customHeight="1">
      <c r="A91" s="36"/>
      <c r="B91" s="37"/>
      <c r="C91" s="31" t="s">
        <v>25</v>
      </c>
      <c r="D91" s="38"/>
      <c r="E91" s="38"/>
      <c r="F91" s="29" t="str">
        <f>E19</f>
        <v>TSK hl.m. Prahy, a.s.</v>
      </c>
      <c r="G91" s="38"/>
      <c r="H91" s="38"/>
      <c r="I91" s="119" t="s">
        <v>31</v>
      </c>
      <c r="J91" s="34" t="str">
        <f>E25</f>
        <v>AGA Letiště, spol. s r.o.</v>
      </c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25.7" customHeight="1">
      <c r="A92" s="36"/>
      <c r="B92" s="37"/>
      <c r="C92" s="31" t="s">
        <v>29</v>
      </c>
      <c r="D92" s="38"/>
      <c r="E92" s="38"/>
      <c r="F92" s="29" t="str">
        <f>IF(E22="","",E22)</f>
        <v>Vyplň údaj</v>
      </c>
      <c r="G92" s="38"/>
      <c r="H92" s="38"/>
      <c r="I92" s="119" t="s">
        <v>34</v>
      </c>
      <c r="J92" s="34" t="str">
        <f>E28</f>
        <v>Ing. Martin Krupička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0.35" customHeight="1">
      <c r="A93" s="36"/>
      <c r="B93" s="37"/>
      <c r="C93" s="38"/>
      <c r="D93" s="38"/>
      <c r="E93" s="38"/>
      <c r="F93" s="38"/>
      <c r="G93" s="38"/>
      <c r="H93" s="38"/>
      <c r="I93" s="117"/>
      <c r="J93" s="38"/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11" customFormat="1" ht="29.25" customHeight="1">
      <c r="A94" s="166"/>
      <c r="B94" s="167"/>
      <c r="C94" s="168" t="s">
        <v>225</v>
      </c>
      <c r="D94" s="169" t="s">
        <v>57</v>
      </c>
      <c r="E94" s="169" t="s">
        <v>53</v>
      </c>
      <c r="F94" s="169" t="s">
        <v>54</v>
      </c>
      <c r="G94" s="169" t="s">
        <v>226</v>
      </c>
      <c r="H94" s="169" t="s">
        <v>227</v>
      </c>
      <c r="I94" s="170" t="s">
        <v>228</v>
      </c>
      <c r="J94" s="169" t="s">
        <v>220</v>
      </c>
      <c r="K94" s="171" t="s">
        <v>229</v>
      </c>
      <c r="L94" s="172"/>
      <c r="M94" s="70" t="s">
        <v>19</v>
      </c>
      <c r="N94" s="71" t="s">
        <v>42</v>
      </c>
      <c r="O94" s="71" t="s">
        <v>230</v>
      </c>
      <c r="P94" s="71" t="s">
        <v>231</v>
      </c>
      <c r="Q94" s="71" t="s">
        <v>232</v>
      </c>
      <c r="R94" s="71" t="s">
        <v>233</v>
      </c>
      <c r="S94" s="71" t="s">
        <v>234</v>
      </c>
      <c r="T94" s="72" t="s">
        <v>235</v>
      </c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</row>
    <row r="95" spans="1:63" s="2" customFormat="1" ht="22.9" customHeight="1">
      <c r="A95" s="36"/>
      <c r="B95" s="37"/>
      <c r="C95" s="77" t="s">
        <v>236</v>
      </c>
      <c r="D95" s="38"/>
      <c r="E95" s="38"/>
      <c r="F95" s="38"/>
      <c r="G95" s="38"/>
      <c r="H95" s="38"/>
      <c r="I95" s="117"/>
      <c r="J95" s="173">
        <f>BK95</f>
        <v>0</v>
      </c>
      <c r="K95" s="38"/>
      <c r="L95" s="41"/>
      <c r="M95" s="73"/>
      <c r="N95" s="174"/>
      <c r="O95" s="74"/>
      <c r="P95" s="175">
        <f>P96+P107</f>
        <v>0</v>
      </c>
      <c r="Q95" s="74"/>
      <c r="R95" s="175">
        <f>R96+R107</f>
        <v>0</v>
      </c>
      <c r="S95" s="74"/>
      <c r="T95" s="176">
        <f>T96+T107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71</v>
      </c>
      <c r="AU95" s="19" t="s">
        <v>221</v>
      </c>
      <c r="BK95" s="177">
        <f>BK96+BK107</f>
        <v>0</v>
      </c>
    </row>
    <row r="96" spans="1:63" s="12" customFormat="1" ht="25.9" customHeight="1">
      <c r="B96" s="178"/>
      <c r="C96" s="179"/>
      <c r="D96" s="180" t="s">
        <v>71</v>
      </c>
      <c r="E96" s="181" t="s">
        <v>653</v>
      </c>
      <c r="F96" s="181" t="s">
        <v>654</v>
      </c>
      <c r="G96" s="179"/>
      <c r="H96" s="179"/>
      <c r="I96" s="182"/>
      <c r="J96" s="183">
        <f>BK96</f>
        <v>0</v>
      </c>
      <c r="K96" s="179"/>
      <c r="L96" s="184"/>
      <c r="M96" s="185"/>
      <c r="N96" s="186"/>
      <c r="O96" s="186"/>
      <c r="P96" s="187">
        <f>P97+P104</f>
        <v>0</v>
      </c>
      <c r="Q96" s="186"/>
      <c r="R96" s="187">
        <f>R97+R104</f>
        <v>0</v>
      </c>
      <c r="S96" s="186"/>
      <c r="T96" s="188">
        <f>T97+T104</f>
        <v>0</v>
      </c>
      <c r="AR96" s="189" t="s">
        <v>101</v>
      </c>
      <c r="AT96" s="190" t="s">
        <v>71</v>
      </c>
      <c r="AU96" s="190" t="s">
        <v>72</v>
      </c>
      <c r="AY96" s="189" t="s">
        <v>239</v>
      </c>
      <c r="BK96" s="191">
        <f>BK97+BK104</f>
        <v>0</v>
      </c>
    </row>
    <row r="97" spans="1:65" s="12" customFormat="1" ht="22.9" customHeight="1">
      <c r="B97" s="178"/>
      <c r="C97" s="179"/>
      <c r="D97" s="180" t="s">
        <v>71</v>
      </c>
      <c r="E97" s="192" t="s">
        <v>655</v>
      </c>
      <c r="F97" s="192" t="s">
        <v>656</v>
      </c>
      <c r="G97" s="179"/>
      <c r="H97" s="179"/>
      <c r="I97" s="182"/>
      <c r="J97" s="193">
        <f>BK97</f>
        <v>0</v>
      </c>
      <c r="K97" s="179"/>
      <c r="L97" s="184"/>
      <c r="M97" s="185"/>
      <c r="N97" s="186"/>
      <c r="O97" s="186"/>
      <c r="P97" s="187">
        <f>SUM(P98:P103)</f>
        <v>0</v>
      </c>
      <c r="Q97" s="186"/>
      <c r="R97" s="187">
        <f>SUM(R98:R103)</f>
        <v>0</v>
      </c>
      <c r="S97" s="186"/>
      <c r="T97" s="188">
        <f>SUM(T98:T103)</f>
        <v>0</v>
      </c>
      <c r="AR97" s="189" t="s">
        <v>101</v>
      </c>
      <c r="AT97" s="190" t="s">
        <v>71</v>
      </c>
      <c r="AU97" s="190" t="s">
        <v>79</v>
      </c>
      <c r="AY97" s="189" t="s">
        <v>239</v>
      </c>
      <c r="BK97" s="191">
        <f>SUM(BK98:BK103)</f>
        <v>0</v>
      </c>
    </row>
    <row r="98" spans="1:65" s="2" customFormat="1" ht="16.5" customHeight="1">
      <c r="A98" s="36"/>
      <c r="B98" s="37"/>
      <c r="C98" s="194" t="s">
        <v>79</v>
      </c>
      <c r="D98" s="194" t="s">
        <v>241</v>
      </c>
      <c r="E98" s="195" t="s">
        <v>808</v>
      </c>
      <c r="F98" s="196" t="s">
        <v>809</v>
      </c>
      <c r="G98" s="197" t="s">
        <v>285</v>
      </c>
      <c r="H98" s="198">
        <v>1</v>
      </c>
      <c r="I98" s="199"/>
      <c r="J98" s="200">
        <f>ROUND(I98*H98,2)</f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659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659</v>
      </c>
      <c r="BM98" s="205" t="s">
        <v>897</v>
      </c>
    </row>
    <row r="99" spans="1:65" s="2" customFormat="1" ht="19.5">
      <c r="A99" s="36"/>
      <c r="B99" s="37"/>
      <c r="C99" s="38"/>
      <c r="D99" s="207" t="s">
        <v>248</v>
      </c>
      <c r="E99" s="38"/>
      <c r="F99" s="208" t="s">
        <v>811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2" customFormat="1" ht="16.5" customHeight="1">
      <c r="A100" s="36"/>
      <c r="B100" s="37"/>
      <c r="C100" s="194" t="s">
        <v>81</v>
      </c>
      <c r="D100" s="194" t="s">
        <v>241</v>
      </c>
      <c r="E100" s="195" t="s">
        <v>812</v>
      </c>
      <c r="F100" s="196" t="s">
        <v>813</v>
      </c>
      <c r="G100" s="197" t="s">
        <v>814</v>
      </c>
      <c r="H100" s="198">
        <v>5</v>
      </c>
      <c r="I100" s="199"/>
      <c r="J100" s="200">
        <f>ROUND(I100*H100,2)</f>
        <v>0</v>
      </c>
      <c r="K100" s="196" t="s">
        <v>19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659</v>
      </c>
      <c r="AT100" s="205" t="s">
        <v>241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659</v>
      </c>
      <c r="BM100" s="205" t="s">
        <v>898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816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2" customFormat="1" ht="16.5" customHeight="1">
      <c r="A102" s="36"/>
      <c r="B102" s="37"/>
      <c r="C102" s="194" t="s">
        <v>101</v>
      </c>
      <c r="D102" s="194" t="s">
        <v>241</v>
      </c>
      <c r="E102" s="195" t="s">
        <v>899</v>
      </c>
      <c r="F102" s="196" t="s">
        <v>900</v>
      </c>
      <c r="G102" s="197" t="s">
        <v>814</v>
      </c>
      <c r="H102" s="198">
        <v>1</v>
      </c>
      <c r="I102" s="199"/>
      <c r="J102" s="200">
        <f>ROUND(I102*H102,2)</f>
        <v>0</v>
      </c>
      <c r="K102" s="196" t="s">
        <v>19</v>
      </c>
      <c r="L102" s="41"/>
      <c r="M102" s="201" t="s">
        <v>19</v>
      </c>
      <c r="N102" s="202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659</v>
      </c>
      <c r="AT102" s="205" t="s">
        <v>241</v>
      </c>
      <c r="AU102" s="205" t="s">
        <v>81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659</v>
      </c>
      <c r="BM102" s="205" t="s">
        <v>901</v>
      </c>
    </row>
    <row r="103" spans="1:65" s="2" customFormat="1" ht="11.25">
      <c r="A103" s="36"/>
      <c r="B103" s="37"/>
      <c r="C103" s="38"/>
      <c r="D103" s="207" t="s">
        <v>248</v>
      </c>
      <c r="E103" s="38"/>
      <c r="F103" s="208" t="s">
        <v>816</v>
      </c>
      <c r="G103" s="38"/>
      <c r="H103" s="38"/>
      <c r="I103" s="117"/>
      <c r="J103" s="38"/>
      <c r="K103" s="38"/>
      <c r="L103" s="41"/>
      <c r="M103" s="209"/>
      <c r="N103" s="210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81</v>
      </c>
    </row>
    <row r="104" spans="1:65" s="12" customFormat="1" ht="22.9" customHeight="1">
      <c r="B104" s="178"/>
      <c r="C104" s="179"/>
      <c r="D104" s="180" t="s">
        <v>71</v>
      </c>
      <c r="E104" s="192" t="s">
        <v>691</v>
      </c>
      <c r="F104" s="192" t="s">
        <v>692</v>
      </c>
      <c r="G104" s="179"/>
      <c r="H104" s="179"/>
      <c r="I104" s="182"/>
      <c r="J104" s="193">
        <f>BK104</f>
        <v>0</v>
      </c>
      <c r="K104" s="179"/>
      <c r="L104" s="184"/>
      <c r="M104" s="185"/>
      <c r="N104" s="186"/>
      <c r="O104" s="186"/>
      <c r="P104" s="187">
        <f>SUM(P105:P106)</f>
        <v>0</v>
      </c>
      <c r="Q104" s="186"/>
      <c r="R104" s="187">
        <f>SUM(R105:R106)</f>
        <v>0</v>
      </c>
      <c r="S104" s="186"/>
      <c r="T104" s="188">
        <f>SUM(T105:T106)</f>
        <v>0</v>
      </c>
      <c r="AR104" s="189" t="s">
        <v>101</v>
      </c>
      <c r="AT104" s="190" t="s">
        <v>71</v>
      </c>
      <c r="AU104" s="190" t="s">
        <v>79</v>
      </c>
      <c r="AY104" s="189" t="s">
        <v>239</v>
      </c>
      <c r="BK104" s="191">
        <f>SUM(BK105:BK106)</f>
        <v>0</v>
      </c>
    </row>
    <row r="105" spans="1:65" s="2" customFormat="1" ht="16.5" customHeight="1">
      <c r="A105" s="36"/>
      <c r="B105" s="37"/>
      <c r="C105" s="194" t="s">
        <v>246</v>
      </c>
      <c r="D105" s="194" t="s">
        <v>241</v>
      </c>
      <c r="E105" s="195" t="s">
        <v>817</v>
      </c>
      <c r="F105" s="196" t="s">
        <v>818</v>
      </c>
      <c r="G105" s="197" t="s">
        <v>285</v>
      </c>
      <c r="H105" s="198">
        <v>5</v>
      </c>
      <c r="I105" s="199"/>
      <c r="J105" s="200">
        <f>ROUND(I105*H105,2)</f>
        <v>0</v>
      </c>
      <c r="K105" s="196" t="s">
        <v>19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659</v>
      </c>
      <c r="AT105" s="205" t="s">
        <v>241</v>
      </c>
      <c r="AU105" s="205" t="s">
        <v>81</v>
      </c>
      <c r="AY105" s="19" t="s">
        <v>239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659</v>
      </c>
      <c r="BM105" s="205" t="s">
        <v>902</v>
      </c>
    </row>
    <row r="106" spans="1:65" s="2" customFormat="1" ht="11.25">
      <c r="A106" s="36"/>
      <c r="B106" s="37"/>
      <c r="C106" s="38"/>
      <c r="D106" s="207" t="s">
        <v>248</v>
      </c>
      <c r="E106" s="38"/>
      <c r="F106" s="208" t="s">
        <v>818</v>
      </c>
      <c r="G106" s="38"/>
      <c r="H106" s="38"/>
      <c r="I106" s="117"/>
      <c r="J106" s="38"/>
      <c r="K106" s="38"/>
      <c r="L106" s="41"/>
      <c r="M106" s="209"/>
      <c r="N106" s="210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248</v>
      </c>
      <c r="AU106" s="19" t="s">
        <v>81</v>
      </c>
    </row>
    <row r="107" spans="1:65" s="12" customFormat="1" ht="25.9" customHeight="1">
      <c r="B107" s="178"/>
      <c r="C107" s="179"/>
      <c r="D107" s="180" t="s">
        <v>71</v>
      </c>
      <c r="E107" s="181" t="s">
        <v>776</v>
      </c>
      <c r="F107" s="181" t="s">
        <v>107</v>
      </c>
      <c r="G107" s="179"/>
      <c r="H107" s="179"/>
      <c r="I107" s="182"/>
      <c r="J107" s="183">
        <f>BK107</f>
        <v>0</v>
      </c>
      <c r="K107" s="179"/>
      <c r="L107" s="184"/>
      <c r="M107" s="185"/>
      <c r="N107" s="186"/>
      <c r="O107" s="186"/>
      <c r="P107" s="187">
        <f>SUM(P108:P117)</f>
        <v>0</v>
      </c>
      <c r="Q107" s="186"/>
      <c r="R107" s="187">
        <f>SUM(R108:R117)</f>
        <v>0</v>
      </c>
      <c r="S107" s="186"/>
      <c r="T107" s="188">
        <f>SUM(T108:T117)</f>
        <v>0</v>
      </c>
      <c r="AR107" s="189" t="s">
        <v>246</v>
      </c>
      <c r="AT107" s="190" t="s">
        <v>71</v>
      </c>
      <c r="AU107" s="190" t="s">
        <v>72</v>
      </c>
      <c r="AY107" s="189" t="s">
        <v>239</v>
      </c>
      <c r="BK107" s="191">
        <f>SUM(BK108:BK117)</f>
        <v>0</v>
      </c>
    </row>
    <row r="108" spans="1:65" s="2" customFormat="1" ht="16.5" customHeight="1">
      <c r="A108" s="36"/>
      <c r="B108" s="37"/>
      <c r="C108" s="194" t="s">
        <v>295</v>
      </c>
      <c r="D108" s="194" t="s">
        <v>241</v>
      </c>
      <c r="E108" s="195" t="s">
        <v>820</v>
      </c>
      <c r="F108" s="196" t="s">
        <v>821</v>
      </c>
      <c r="G108" s="197" t="s">
        <v>481</v>
      </c>
      <c r="H108" s="198">
        <v>1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779</v>
      </c>
      <c r="AT108" s="205" t="s">
        <v>241</v>
      </c>
      <c r="AU108" s="205" t="s">
        <v>79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779</v>
      </c>
      <c r="BM108" s="205" t="s">
        <v>903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823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79</v>
      </c>
    </row>
    <row r="110" spans="1:65" s="2" customFormat="1" ht="16.5" customHeight="1">
      <c r="A110" s="36"/>
      <c r="B110" s="37"/>
      <c r="C110" s="194" t="s">
        <v>301</v>
      </c>
      <c r="D110" s="194" t="s">
        <v>241</v>
      </c>
      <c r="E110" s="195" t="s">
        <v>824</v>
      </c>
      <c r="F110" s="196" t="s">
        <v>825</v>
      </c>
      <c r="G110" s="197" t="s">
        <v>481</v>
      </c>
      <c r="H110" s="198">
        <v>1</v>
      </c>
      <c r="I110" s="199"/>
      <c r="J110" s="200">
        <f>ROUND(I110*H110,2)</f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779</v>
      </c>
      <c r="AT110" s="205" t="s">
        <v>241</v>
      </c>
      <c r="AU110" s="205" t="s">
        <v>79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779</v>
      </c>
      <c r="BM110" s="205" t="s">
        <v>904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827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79</v>
      </c>
    </row>
    <row r="112" spans="1:65" s="2" customFormat="1" ht="16.5" customHeight="1">
      <c r="A112" s="36"/>
      <c r="B112" s="37"/>
      <c r="C112" s="194" t="s">
        <v>309</v>
      </c>
      <c r="D112" s="194" t="s">
        <v>241</v>
      </c>
      <c r="E112" s="195" t="s">
        <v>905</v>
      </c>
      <c r="F112" s="196" t="s">
        <v>906</v>
      </c>
      <c r="G112" s="197" t="s">
        <v>695</v>
      </c>
      <c r="H112" s="198">
        <v>0.2</v>
      </c>
      <c r="I112" s="199"/>
      <c r="J112" s="200">
        <f>ROUND(I112*H112,2)</f>
        <v>0</v>
      </c>
      <c r="K112" s="196" t="s">
        <v>19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779</v>
      </c>
      <c r="AT112" s="205" t="s">
        <v>241</v>
      </c>
      <c r="AU112" s="205" t="s">
        <v>79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779</v>
      </c>
      <c r="BM112" s="205" t="s">
        <v>907</v>
      </c>
    </row>
    <row r="113" spans="1:65" s="2" customFormat="1" ht="11.25">
      <c r="A113" s="36"/>
      <c r="B113" s="37"/>
      <c r="C113" s="38"/>
      <c r="D113" s="207" t="s">
        <v>248</v>
      </c>
      <c r="E113" s="38"/>
      <c r="F113" s="208" t="s">
        <v>908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79</v>
      </c>
    </row>
    <row r="114" spans="1:65" s="2" customFormat="1" ht="16.5" customHeight="1">
      <c r="A114" s="36"/>
      <c r="B114" s="37"/>
      <c r="C114" s="194" t="s">
        <v>314</v>
      </c>
      <c r="D114" s="194" t="s">
        <v>241</v>
      </c>
      <c r="E114" s="195" t="s">
        <v>909</v>
      </c>
      <c r="F114" s="196" t="s">
        <v>910</v>
      </c>
      <c r="G114" s="197" t="s">
        <v>695</v>
      </c>
      <c r="H114" s="198">
        <v>0.2</v>
      </c>
      <c r="I114" s="199"/>
      <c r="J114" s="200">
        <f>ROUND(I114*H114,2)</f>
        <v>0</v>
      </c>
      <c r="K114" s="196" t="s">
        <v>19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779</v>
      </c>
      <c r="AT114" s="205" t="s">
        <v>241</v>
      </c>
      <c r="AU114" s="205" t="s">
        <v>79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779</v>
      </c>
      <c r="BM114" s="205" t="s">
        <v>911</v>
      </c>
    </row>
    <row r="115" spans="1:65" s="2" customFormat="1" ht="11.25">
      <c r="A115" s="36"/>
      <c r="B115" s="37"/>
      <c r="C115" s="38"/>
      <c r="D115" s="207" t="s">
        <v>248</v>
      </c>
      <c r="E115" s="38"/>
      <c r="F115" s="208" t="s">
        <v>912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79</v>
      </c>
    </row>
    <row r="116" spans="1:65" s="2" customFormat="1" ht="16.5" customHeight="1">
      <c r="A116" s="36"/>
      <c r="B116" s="37"/>
      <c r="C116" s="194" t="s">
        <v>319</v>
      </c>
      <c r="D116" s="194" t="s">
        <v>241</v>
      </c>
      <c r="E116" s="195" t="s">
        <v>832</v>
      </c>
      <c r="F116" s="196" t="s">
        <v>833</v>
      </c>
      <c r="G116" s="197" t="s">
        <v>285</v>
      </c>
      <c r="H116" s="198">
        <v>1</v>
      </c>
      <c r="I116" s="199"/>
      <c r="J116" s="200">
        <f>ROUND(I116*H116,2)</f>
        <v>0</v>
      </c>
      <c r="K116" s="196" t="s">
        <v>19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779</v>
      </c>
      <c r="AT116" s="205" t="s">
        <v>241</v>
      </c>
      <c r="AU116" s="205" t="s">
        <v>79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779</v>
      </c>
      <c r="BM116" s="205" t="s">
        <v>913</v>
      </c>
    </row>
    <row r="117" spans="1:65" s="2" customFormat="1" ht="11.25">
      <c r="A117" s="36"/>
      <c r="B117" s="37"/>
      <c r="C117" s="38"/>
      <c r="D117" s="207" t="s">
        <v>248</v>
      </c>
      <c r="E117" s="38"/>
      <c r="F117" s="208" t="s">
        <v>835</v>
      </c>
      <c r="G117" s="38"/>
      <c r="H117" s="38"/>
      <c r="I117" s="117"/>
      <c r="J117" s="38"/>
      <c r="K117" s="38"/>
      <c r="L117" s="41"/>
      <c r="M117" s="226"/>
      <c r="N117" s="227"/>
      <c r="O117" s="228"/>
      <c r="P117" s="228"/>
      <c r="Q117" s="228"/>
      <c r="R117" s="228"/>
      <c r="S117" s="228"/>
      <c r="T117" s="229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79</v>
      </c>
    </row>
    <row r="118" spans="1:65" s="2" customFormat="1" ht="6.95" customHeight="1">
      <c r="A118" s="36"/>
      <c r="B118" s="49"/>
      <c r="C118" s="50"/>
      <c r="D118" s="50"/>
      <c r="E118" s="50"/>
      <c r="F118" s="50"/>
      <c r="G118" s="50"/>
      <c r="H118" s="50"/>
      <c r="I118" s="144"/>
      <c r="J118" s="50"/>
      <c r="K118" s="50"/>
      <c r="L118" s="41"/>
      <c r="M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</row>
  </sheetData>
  <sheetProtection algorithmName="SHA-512" hashValue="/ETyxU3cWxuFqkieX7X7PpXqEV5GlSC+MvUeXRBy8Ro8nWdfPe259lVCCJuXhgwX46l1EmOpgNdjebndEBi3PQ==" saltValue="QR1EC4ONFukcucZK3mu/jH2div1DbIljpjg3Vg+wpFFI/MFuprVRXYFpwzBC7LnnnNUL9CU8BawvOX2M8DfwIg==" spinCount="100000" sheet="1" objects="1" scenarios="1" formatColumns="0" formatRows="0" autoFilter="0"/>
  <autoFilter ref="C94:K117" xr:uid="{00000000-0009-0000-0000-000009000000}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214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123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914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915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tr">
        <f>IF('Rekapitulace stavby'!AN19="","",'Rekapitulace stavby'!AN19)</f>
        <v/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9" t="s">
        <v>28</v>
      </c>
      <c r="J26" s="105" t="str">
        <f>IF('Rekapitulace stavby'!AN20="","",'Rekapitulace stavby'!AN20)</f>
        <v/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03" t="s">
        <v>19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ROUND(J96,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ROUND((SUM(BE96:BE213)),  2)</f>
        <v>0</v>
      </c>
      <c r="G35" s="36"/>
      <c r="H35" s="36"/>
      <c r="I35" s="133">
        <v>0.21</v>
      </c>
      <c r="J35" s="132">
        <f>ROUND(((SUM(BE96:BE213))*I35),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ROUND((SUM(BF96:BF213)),  2)</f>
        <v>0</v>
      </c>
      <c r="G36" s="36"/>
      <c r="H36" s="36"/>
      <c r="I36" s="133">
        <v>0.15</v>
      </c>
      <c r="J36" s="132">
        <f>ROUND(((SUM(BF96:BF213))*I36),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ROUND((SUM(BG96:BG213)),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ROUND((SUM(BH96:BH213)),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ROUND((SUM(BI96:BI213)),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914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SO 04.1 - Provizorní přeložka kabelů TELEFÓNICA O2 (CETIN)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 xml:space="preserve"> 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J96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916</v>
      </c>
      <c r="E64" s="156"/>
      <c r="F64" s="156"/>
      <c r="G64" s="156"/>
      <c r="H64" s="156"/>
      <c r="I64" s="157"/>
      <c r="J64" s="158">
        <f>J97</f>
        <v>0</v>
      </c>
      <c r="K64" s="154"/>
      <c r="L64" s="159"/>
    </row>
    <row r="65" spans="1:31" s="9" customFormat="1" ht="24.95" customHeight="1">
      <c r="B65" s="153"/>
      <c r="C65" s="154"/>
      <c r="D65" s="155" t="s">
        <v>917</v>
      </c>
      <c r="E65" s="156"/>
      <c r="F65" s="156"/>
      <c r="G65" s="156"/>
      <c r="H65" s="156"/>
      <c r="I65" s="157"/>
      <c r="J65" s="158">
        <f>J100</f>
        <v>0</v>
      </c>
      <c r="K65" s="154"/>
      <c r="L65" s="159"/>
    </row>
    <row r="66" spans="1:31" s="9" customFormat="1" ht="24.95" customHeight="1">
      <c r="B66" s="153"/>
      <c r="C66" s="154"/>
      <c r="D66" s="155" t="s">
        <v>918</v>
      </c>
      <c r="E66" s="156"/>
      <c r="F66" s="156"/>
      <c r="G66" s="156"/>
      <c r="H66" s="156"/>
      <c r="I66" s="157"/>
      <c r="J66" s="158">
        <f>J123</f>
        <v>0</v>
      </c>
      <c r="K66" s="154"/>
      <c r="L66" s="159"/>
    </row>
    <row r="67" spans="1:31" s="9" customFormat="1" ht="24.95" customHeight="1">
      <c r="B67" s="153"/>
      <c r="C67" s="154"/>
      <c r="D67" s="155" t="s">
        <v>919</v>
      </c>
      <c r="E67" s="156"/>
      <c r="F67" s="156"/>
      <c r="G67" s="156"/>
      <c r="H67" s="156"/>
      <c r="I67" s="157"/>
      <c r="J67" s="158">
        <f>J162</f>
        <v>0</v>
      </c>
      <c r="K67" s="154"/>
      <c r="L67" s="159"/>
    </row>
    <row r="68" spans="1:31" s="9" customFormat="1" ht="24.95" customHeight="1">
      <c r="B68" s="153"/>
      <c r="C68" s="154"/>
      <c r="D68" s="155" t="s">
        <v>920</v>
      </c>
      <c r="E68" s="156"/>
      <c r="F68" s="156"/>
      <c r="G68" s="156"/>
      <c r="H68" s="156"/>
      <c r="I68" s="157"/>
      <c r="J68" s="158">
        <f>J165</f>
        <v>0</v>
      </c>
      <c r="K68" s="154"/>
      <c r="L68" s="159"/>
    </row>
    <row r="69" spans="1:31" s="9" customFormat="1" ht="24.95" customHeight="1">
      <c r="B69" s="153"/>
      <c r="C69" s="154"/>
      <c r="D69" s="155" t="s">
        <v>921</v>
      </c>
      <c r="E69" s="156"/>
      <c r="F69" s="156"/>
      <c r="G69" s="156"/>
      <c r="H69" s="156"/>
      <c r="I69" s="157"/>
      <c r="J69" s="158">
        <f>J172</f>
        <v>0</v>
      </c>
      <c r="K69" s="154"/>
      <c r="L69" s="159"/>
    </row>
    <row r="70" spans="1:31" s="9" customFormat="1" ht="24.95" customHeight="1">
      <c r="B70" s="153"/>
      <c r="C70" s="154"/>
      <c r="D70" s="155" t="s">
        <v>922</v>
      </c>
      <c r="E70" s="156"/>
      <c r="F70" s="156"/>
      <c r="G70" s="156"/>
      <c r="H70" s="156"/>
      <c r="I70" s="157"/>
      <c r="J70" s="158">
        <f>J177</f>
        <v>0</v>
      </c>
      <c r="K70" s="154"/>
      <c r="L70" s="159"/>
    </row>
    <row r="71" spans="1:31" s="9" customFormat="1" ht="24.95" customHeight="1">
      <c r="B71" s="153"/>
      <c r="C71" s="154"/>
      <c r="D71" s="155" t="s">
        <v>923</v>
      </c>
      <c r="E71" s="156"/>
      <c r="F71" s="156"/>
      <c r="G71" s="156"/>
      <c r="H71" s="156"/>
      <c r="I71" s="157"/>
      <c r="J71" s="158">
        <f>J180</f>
        <v>0</v>
      </c>
      <c r="K71" s="154"/>
      <c r="L71" s="159"/>
    </row>
    <row r="72" spans="1:31" s="9" customFormat="1" ht="24.95" customHeight="1">
      <c r="B72" s="153"/>
      <c r="C72" s="154"/>
      <c r="D72" s="155" t="s">
        <v>924</v>
      </c>
      <c r="E72" s="156"/>
      <c r="F72" s="156"/>
      <c r="G72" s="156"/>
      <c r="H72" s="156"/>
      <c r="I72" s="157"/>
      <c r="J72" s="158">
        <f>J185</f>
        <v>0</v>
      </c>
      <c r="K72" s="154"/>
      <c r="L72" s="159"/>
    </row>
    <row r="73" spans="1:31" s="9" customFormat="1" ht="24.95" customHeight="1">
      <c r="B73" s="153"/>
      <c r="C73" s="154"/>
      <c r="D73" s="155" t="s">
        <v>925</v>
      </c>
      <c r="E73" s="156"/>
      <c r="F73" s="156"/>
      <c r="G73" s="156"/>
      <c r="H73" s="156"/>
      <c r="I73" s="157"/>
      <c r="J73" s="158">
        <f>J188</f>
        <v>0</v>
      </c>
      <c r="K73" s="154"/>
      <c r="L73" s="159"/>
    </row>
    <row r="74" spans="1:31" s="9" customFormat="1" ht="24.95" customHeight="1">
      <c r="B74" s="153"/>
      <c r="C74" s="154"/>
      <c r="D74" s="155" t="s">
        <v>926</v>
      </c>
      <c r="E74" s="156"/>
      <c r="F74" s="156"/>
      <c r="G74" s="156"/>
      <c r="H74" s="156"/>
      <c r="I74" s="157"/>
      <c r="J74" s="158">
        <f>J211</f>
        <v>0</v>
      </c>
      <c r="K74" s="154"/>
      <c r="L74" s="159"/>
    </row>
    <row r="75" spans="1:31" s="2" customFormat="1" ht="21.7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49"/>
      <c r="C76" s="50"/>
      <c r="D76" s="50"/>
      <c r="E76" s="50"/>
      <c r="F76" s="50"/>
      <c r="G76" s="50"/>
      <c r="H76" s="50"/>
      <c r="I76" s="144"/>
      <c r="J76" s="50"/>
      <c r="K76" s="50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80" spans="1:31" s="2" customFormat="1" ht="6.95" customHeight="1">
      <c r="A80" s="36"/>
      <c r="B80" s="51"/>
      <c r="C80" s="52"/>
      <c r="D80" s="52"/>
      <c r="E80" s="52"/>
      <c r="F80" s="52"/>
      <c r="G80" s="52"/>
      <c r="H80" s="52"/>
      <c r="I80" s="147"/>
      <c r="J80" s="52"/>
      <c r="K80" s="52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24.95" customHeight="1">
      <c r="A81" s="36"/>
      <c r="B81" s="37"/>
      <c r="C81" s="25" t="s">
        <v>224</v>
      </c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2" customFormat="1" ht="12" customHeight="1">
      <c r="A83" s="36"/>
      <c r="B83" s="37"/>
      <c r="C83" s="31" t="s">
        <v>16</v>
      </c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3" s="2" customFormat="1" ht="16.5" customHeight="1">
      <c r="A84" s="36"/>
      <c r="B84" s="37"/>
      <c r="C84" s="38"/>
      <c r="D84" s="38"/>
      <c r="E84" s="404" t="str">
        <f>E7</f>
        <v>Horoměřická S 071 - most, Praha 6, č. akce 999615</v>
      </c>
      <c r="F84" s="405"/>
      <c r="G84" s="405"/>
      <c r="H84" s="405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3" s="1" customFormat="1" ht="12" customHeight="1">
      <c r="B85" s="23"/>
      <c r="C85" s="31" t="s">
        <v>214</v>
      </c>
      <c r="D85" s="24"/>
      <c r="E85" s="24"/>
      <c r="F85" s="24"/>
      <c r="G85" s="24"/>
      <c r="H85" s="24"/>
      <c r="I85" s="110"/>
      <c r="J85" s="24"/>
      <c r="K85" s="24"/>
      <c r="L85" s="22"/>
    </row>
    <row r="86" spans="1:63" s="2" customFormat="1" ht="16.5" customHeight="1">
      <c r="A86" s="36"/>
      <c r="B86" s="37"/>
      <c r="C86" s="38"/>
      <c r="D86" s="38"/>
      <c r="E86" s="404" t="s">
        <v>914</v>
      </c>
      <c r="F86" s="406"/>
      <c r="G86" s="406"/>
      <c r="H86" s="406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2" customHeight="1">
      <c r="A87" s="36"/>
      <c r="B87" s="37"/>
      <c r="C87" s="31" t="s">
        <v>216</v>
      </c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16.5" customHeight="1">
      <c r="A88" s="36"/>
      <c r="B88" s="37"/>
      <c r="C88" s="38"/>
      <c r="D88" s="38"/>
      <c r="E88" s="378" t="str">
        <f>E11</f>
        <v>SO 04.1 - Provizorní přeložka kabelů TELEFÓNICA O2 (CETIN)</v>
      </c>
      <c r="F88" s="406"/>
      <c r="G88" s="406"/>
      <c r="H88" s="406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12" customHeight="1">
      <c r="A90" s="36"/>
      <c r="B90" s="37"/>
      <c r="C90" s="31" t="s">
        <v>21</v>
      </c>
      <c r="D90" s="38"/>
      <c r="E90" s="38"/>
      <c r="F90" s="29" t="str">
        <f>F14</f>
        <v>ul. Horoměřická / Pod Habrovkou</v>
      </c>
      <c r="G90" s="38"/>
      <c r="H90" s="38"/>
      <c r="I90" s="119" t="s">
        <v>23</v>
      </c>
      <c r="J90" s="61" t="str">
        <f>IF(J14="","",J14)</f>
        <v>12. 6. 2020</v>
      </c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6.95" customHeight="1">
      <c r="A91" s="36"/>
      <c r="B91" s="37"/>
      <c r="C91" s="38"/>
      <c r="D91" s="38"/>
      <c r="E91" s="38"/>
      <c r="F91" s="38"/>
      <c r="G91" s="38"/>
      <c r="H91" s="38"/>
      <c r="I91" s="117"/>
      <c r="J91" s="38"/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25.7" customHeight="1">
      <c r="A92" s="36"/>
      <c r="B92" s="37"/>
      <c r="C92" s="31" t="s">
        <v>25</v>
      </c>
      <c r="D92" s="38"/>
      <c r="E92" s="38"/>
      <c r="F92" s="29" t="str">
        <f>E17</f>
        <v>TSK hl.m. Prahy, a.s.</v>
      </c>
      <c r="G92" s="38"/>
      <c r="H92" s="38"/>
      <c r="I92" s="119" t="s">
        <v>31</v>
      </c>
      <c r="J92" s="34" t="str">
        <f>E23</f>
        <v>AGA Letiště, spol. s r.o.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5.2" customHeight="1">
      <c r="A93" s="36"/>
      <c r="B93" s="37"/>
      <c r="C93" s="31" t="s">
        <v>29</v>
      </c>
      <c r="D93" s="38"/>
      <c r="E93" s="38"/>
      <c r="F93" s="29" t="str">
        <f>IF(E20="","",E20)</f>
        <v>Vyplň údaj</v>
      </c>
      <c r="G93" s="38"/>
      <c r="H93" s="38"/>
      <c r="I93" s="119" t="s">
        <v>34</v>
      </c>
      <c r="J93" s="34" t="str">
        <f>E26</f>
        <v xml:space="preserve"> </v>
      </c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2" customFormat="1" ht="10.35" customHeight="1">
      <c r="A94" s="36"/>
      <c r="B94" s="37"/>
      <c r="C94" s="38"/>
      <c r="D94" s="38"/>
      <c r="E94" s="38"/>
      <c r="F94" s="38"/>
      <c r="G94" s="38"/>
      <c r="H94" s="38"/>
      <c r="I94" s="117"/>
      <c r="J94" s="38"/>
      <c r="K94" s="38"/>
      <c r="L94" s="118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63" s="11" customFormat="1" ht="29.25" customHeight="1">
      <c r="A95" s="166"/>
      <c r="B95" s="167"/>
      <c r="C95" s="168" t="s">
        <v>225</v>
      </c>
      <c r="D95" s="169" t="s">
        <v>57</v>
      </c>
      <c r="E95" s="169" t="s">
        <v>53</v>
      </c>
      <c r="F95" s="169" t="s">
        <v>54</v>
      </c>
      <c r="G95" s="169" t="s">
        <v>226</v>
      </c>
      <c r="H95" s="169" t="s">
        <v>227</v>
      </c>
      <c r="I95" s="170" t="s">
        <v>228</v>
      </c>
      <c r="J95" s="169" t="s">
        <v>220</v>
      </c>
      <c r="K95" s="171" t="s">
        <v>229</v>
      </c>
      <c r="L95" s="172"/>
      <c r="M95" s="70" t="s">
        <v>19</v>
      </c>
      <c r="N95" s="71" t="s">
        <v>42</v>
      </c>
      <c r="O95" s="71" t="s">
        <v>230</v>
      </c>
      <c r="P95" s="71" t="s">
        <v>231</v>
      </c>
      <c r="Q95" s="71" t="s">
        <v>232</v>
      </c>
      <c r="R95" s="71" t="s">
        <v>233</v>
      </c>
      <c r="S95" s="71" t="s">
        <v>234</v>
      </c>
      <c r="T95" s="72" t="s">
        <v>235</v>
      </c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</row>
    <row r="96" spans="1:63" s="2" customFormat="1" ht="22.9" customHeight="1">
      <c r="A96" s="36"/>
      <c r="B96" s="37"/>
      <c r="C96" s="77" t="s">
        <v>236</v>
      </c>
      <c r="D96" s="38"/>
      <c r="E96" s="38"/>
      <c r="F96" s="38"/>
      <c r="G96" s="38"/>
      <c r="H96" s="38"/>
      <c r="I96" s="117"/>
      <c r="J96" s="173">
        <f>BK96</f>
        <v>0</v>
      </c>
      <c r="K96" s="38"/>
      <c r="L96" s="41"/>
      <c r="M96" s="73"/>
      <c r="N96" s="174"/>
      <c r="O96" s="74"/>
      <c r="P96" s="175">
        <f>P97+P100+P123+P162+P165+P172+P177+P180+P185+P188+P211</f>
        <v>0</v>
      </c>
      <c r="Q96" s="74"/>
      <c r="R96" s="175">
        <f>R97+R100+R123+R162+R165+R172+R177+R180+R185+R188+R211</f>
        <v>0</v>
      </c>
      <c r="S96" s="74"/>
      <c r="T96" s="176">
        <f>T97+T100+T123+T162+T165+T172+T177+T180+T185+T188+T211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71</v>
      </c>
      <c r="AU96" s="19" t="s">
        <v>221</v>
      </c>
      <c r="BK96" s="177">
        <f>BK97+BK100+BK123+BK162+BK165+BK172+BK177+BK180+BK185+BK188+BK211</f>
        <v>0</v>
      </c>
    </row>
    <row r="97" spans="1:65" s="12" customFormat="1" ht="25.9" customHeight="1">
      <c r="B97" s="178"/>
      <c r="C97" s="179"/>
      <c r="D97" s="180" t="s">
        <v>71</v>
      </c>
      <c r="E97" s="181" t="s">
        <v>72</v>
      </c>
      <c r="F97" s="181" t="s">
        <v>927</v>
      </c>
      <c r="G97" s="179"/>
      <c r="H97" s="179"/>
      <c r="I97" s="182"/>
      <c r="J97" s="183">
        <f>BK97</f>
        <v>0</v>
      </c>
      <c r="K97" s="179"/>
      <c r="L97" s="184"/>
      <c r="M97" s="185"/>
      <c r="N97" s="186"/>
      <c r="O97" s="186"/>
      <c r="P97" s="187">
        <f>SUM(P98:P99)</f>
        <v>0</v>
      </c>
      <c r="Q97" s="186"/>
      <c r="R97" s="187">
        <f>SUM(R98:R99)</f>
        <v>0</v>
      </c>
      <c r="S97" s="186"/>
      <c r="T97" s="188">
        <f>SUM(T98:T99)</f>
        <v>0</v>
      </c>
      <c r="AR97" s="189" t="s">
        <v>79</v>
      </c>
      <c r="AT97" s="190" t="s">
        <v>71</v>
      </c>
      <c r="AU97" s="190" t="s">
        <v>72</v>
      </c>
      <c r="AY97" s="189" t="s">
        <v>239</v>
      </c>
      <c r="BK97" s="191">
        <f>SUM(BK98:BK99)</f>
        <v>0</v>
      </c>
    </row>
    <row r="98" spans="1:65" s="2" customFormat="1" ht="16.5" customHeight="1">
      <c r="A98" s="36"/>
      <c r="B98" s="37"/>
      <c r="C98" s="194" t="s">
        <v>79</v>
      </c>
      <c r="D98" s="194" t="s">
        <v>241</v>
      </c>
      <c r="E98" s="195" t="s">
        <v>928</v>
      </c>
      <c r="F98" s="196" t="s">
        <v>929</v>
      </c>
      <c r="G98" s="197" t="s">
        <v>930</v>
      </c>
      <c r="H98" s="198">
        <v>1</v>
      </c>
      <c r="I98" s="199"/>
      <c r="J98" s="200">
        <f>ROUND(I98*H98,2)</f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246</v>
      </c>
      <c r="AT98" s="205" t="s">
        <v>241</v>
      </c>
      <c r="AU98" s="205" t="s">
        <v>79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81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929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79</v>
      </c>
    </row>
    <row r="100" spans="1:65" s="12" customFormat="1" ht="25.9" customHeight="1">
      <c r="B100" s="178"/>
      <c r="C100" s="179"/>
      <c r="D100" s="180" t="s">
        <v>71</v>
      </c>
      <c r="E100" s="181" t="s">
        <v>79</v>
      </c>
      <c r="F100" s="181" t="s">
        <v>931</v>
      </c>
      <c r="G100" s="179"/>
      <c r="H100" s="179"/>
      <c r="I100" s="182"/>
      <c r="J100" s="183">
        <f>BK100</f>
        <v>0</v>
      </c>
      <c r="K100" s="179"/>
      <c r="L100" s="184"/>
      <c r="M100" s="185"/>
      <c r="N100" s="186"/>
      <c r="O100" s="186"/>
      <c r="P100" s="187">
        <f>SUM(P101:P122)</f>
        <v>0</v>
      </c>
      <c r="Q100" s="186"/>
      <c r="R100" s="187">
        <f>SUM(R101:R122)</f>
        <v>0</v>
      </c>
      <c r="S100" s="186"/>
      <c r="T100" s="188">
        <f>SUM(T101:T122)</f>
        <v>0</v>
      </c>
      <c r="AR100" s="189" t="s">
        <v>79</v>
      </c>
      <c r="AT100" s="190" t="s">
        <v>71</v>
      </c>
      <c r="AU100" s="190" t="s">
        <v>72</v>
      </c>
      <c r="AY100" s="189" t="s">
        <v>239</v>
      </c>
      <c r="BK100" s="191">
        <f>SUM(BK101:BK122)</f>
        <v>0</v>
      </c>
    </row>
    <row r="101" spans="1:65" s="2" customFormat="1" ht="16.5" customHeight="1">
      <c r="A101" s="36"/>
      <c r="B101" s="37"/>
      <c r="C101" s="194" t="s">
        <v>81</v>
      </c>
      <c r="D101" s="194" t="s">
        <v>241</v>
      </c>
      <c r="E101" s="195" t="s">
        <v>932</v>
      </c>
      <c r="F101" s="196" t="s">
        <v>933</v>
      </c>
      <c r="G101" s="197" t="s">
        <v>327</v>
      </c>
      <c r="H101" s="198">
        <v>48</v>
      </c>
      <c r="I101" s="199"/>
      <c r="J101" s="200">
        <f>ROUND(I101*H101,2)</f>
        <v>0</v>
      </c>
      <c r="K101" s="196" t="s">
        <v>19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246</v>
      </c>
      <c r="AT101" s="205" t="s">
        <v>241</v>
      </c>
      <c r="AU101" s="205" t="s">
        <v>79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246</v>
      </c>
      <c r="BM101" s="205" t="s">
        <v>246</v>
      </c>
    </row>
    <row r="102" spans="1:65" s="2" customFormat="1" ht="11.25">
      <c r="A102" s="36"/>
      <c r="B102" s="37"/>
      <c r="C102" s="38"/>
      <c r="D102" s="207" t="s">
        <v>248</v>
      </c>
      <c r="E102" s="38"/>
      <c r="F102" s="208" t="s">
        <v>933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79</v>
      </c>
    </row>
    <row r="103" spans="1:65" s="2" customFormat="1" ht="16.5" customHeight="1">
      <c r="A103" s="36"/>
      <c r="B103" s="37"/>
      <c r="C103" s="194" t="s">
        <v>101</v>
      </c>
      <c r="D103" s="194" t="s">
        <v>241</v>
      </c>
      <c r="E103" s="195" t="s">
        <v>934</v>
      </c>
      <c r="F103" s="196" t="s">
        <v>935</v>
      </c>
      <c r="G103" s="197" t="s">
        <v>244</v>
      </c>
      <c r="H103" s="198">
        <v>4</v>
      </c>
      <c r="I103" s="199"/>
      <c r="J103" s="200">
        <f>ROUND(I103*H103,2)</f>
        <v>0</v>
      </c>
      <c r="K103" s="196" t="s">
        <v>19</v>
      </c>
      <c r="L103" s="41"/>
      <c r="M103" s="201" t="s">
        <v>19</v>
      </c>
      <c r="N103" s="202" t="s">
        <v>43</v>
      </c>
      <c r="O103" s="66"/>
      <c r="P103" s="203">
        <f>O103*H103</f>
        <v>0</v>
      </c>
      <c r="Q103" s="203">
        <v>0</v>
      </c>
      <c r="R103" s="203">
        <f>Q103*H103</f>
        <v>0</v>
      </c>
      <c r="S103" s="203">
        <v>0</v>
      </c>
      <c r="T103" s="204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246</v>
      </c>
      <c r="AT103" s="205" t="s">
        <v>241</v>
      </c>
      <c r="AU103" s="205" t="s">
        <v>79</v>
      </c>
      <c r="AY103" s="19" t="s">
        <v>239</v>
      </c>
      <c r="BE103" s="206">
        <f>IF(N103="základní",J103,0)</f>
        <v>0</v>
      </c>
      <c r="BF103" s="206">
        <f>IF(N103="snížená",J103,0)</f>
        <v>0</v>
      </c>
      <c r="BG103" s="206">
        <f>IF(N103="zákl. přenesená",J103,0)</f>
        <v>0</v>
      </c>
      <c r="BH103" s="206">
        <f>IF(N103="sníž. přenesená",J103,0)</f>
        <v>0</v>
      </c>
      <c r="BI103" s="206">
        <f>IF(N103="nulová",J103,0)</f>
        <v>0</v>
      </c>
      <c r="BJ103" s="19" t="s">
        <v>79</v>
      </c>
      <c r="BK103" s="206">
        <f>ROUND(I103*H103,2)</f>
        <v>0</v>
      </c>
      <c r="BL103" s="19" t="s">
        <v>246</v>
      </c>
      <c r="BM103" s="205" t="s">
        <v>301</v>
      </c>
    </row>
    <row r="104" spans="1:65" s="2" customFormat="1" ht="11.25">
      <c r="A104" s="36"/>
      <c r="B104" s="37"/>
      <c r="C104" s="38"/>
      <c r="D104" s="207" t="s">
        <v>248</v>
      </c>
      <c r="E104" s="38"/>
      <c r="F104" s="208" t="s">
        <v>935</v>
      </c>
      <c r="G104" s="38"/>
      <c r="H104" s="38"/>
      <c r="I104" s="117"/>
      <c r="J104" s="38"/>
      <c r="K104" s="38"/>
      <c r="L104" s="41"/>
      <c r="M104" s="209"/>
      <c r="N104" s="210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248</v>
      </c>
      <c r="AU104" s="19" t="s">
        <v>79</v>
      </c>
    </row>
    <row r="105" spans="1:65" s="2" customFormat="1" ht="16.5" customHeight="1">
      <c r="A105" s="36"/>
      <c r="B105" s="37"/>
      <c r="C105" s="194" t="s">
        <v>246</v>
      </c>
      <c r="D105" s="194" t="s">
        <v>241</v>
      </c>
      <c r="E105" s="195" t="s">
        <v>936</v>
      </c>
      <c r="F105" s="196" t="s">
        <v>937</v>
      </c>
      <c r="G105" s="197" t="s">
        <v>664</v>
      </c>
      <c r="H105" s="198">
        <v>2</v>
      </c>
      <c r="I105" s="199"/>
      <c r="J105" s="200">
        <f>ROUND(I105*H105,2)</f>
        <v>0</v>
      </c>
      <c r="K105" s="196" t="s">
        <v>19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246</v>
      </c>
      <c r="AT105" s="205" t="s">
        <v>241</v>
      </c>
      <c r="AU105" s="205" t="s">
        <v>79</v>
      </c>
      <c r="AY105" s="19" t="s">
        <v>239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246</v>
      </c>
      <c r="BM105" s="205" t="s">
        <v>314</v>
      </c>
    </row>
    <row r="106" spans="1:65" s="2" customFormat="1" ht="11.25">
      <c r="A106" s="36"/>
      <c r="B106" s="37"/>
      <c r="C106" s="38"/>
      <c r="D106" s="207" t="s">
        <v>248</v>
      </c>
      <c r="E106" s="38"/>
      <c r="F106" s="208" t="s">
        <v>937</v>
      </c>
      <c r="G106" s="38"/>
      <c r="H106" s="38"/>
      <c r="I106" s="117"/>
      <c r="J106" s="38"/>
      <c r="K106" s="38"/>
      <c r="L106" s="41"/>
      <c r="M106" s="209"/>
      <c r="N106" s="210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248</v>
      </c>
      <c r="AU106" s="19" t="s">
        <v>79</v>
      </c>
    </row>
    <row r="107" spans="1:65" s="2" customFormat="1" ht="16.5" customHeight="1">
      <c r="A107" s="36"/>
      <c r="B107" s="37"/>
      <c r="C107" s="194" t="s">
        <v>295</v>
      </c>
      <c r="D107" s="194" t="s">
        <v>241</v>
      </c>
      <c r="E107" s="195" t="s">
        <v>938</v>
      </c>
      <c r="F107" s="196" t="s">
        <v>939</v>
      </c>
      <c r="G107" s="197" t="s">
        <v>930</v>
      </c>
      <c r="H107" s="198">
        <v>1</v>
      </c>
      <c r="I107" s="199"/>
      <c r="J107" s="200">
        <f>ROUND(I107*H107,2)</f>
        <v>0</v>
      </c>
      <c r="K107" s="196" t="s">
        <v>19</v>
      </c>
      <c r="L107" s="41"/>
      <c r="M107" s="201" t="s">
        <v>19</v>
      </c>
      <c r="N107" s="202" t="s">
        <v>43</v>
      </c>
      <c r="O107" s="66"/>
      <c r="P107" s="203">
        <f>O107*H107</f>
        <v>0</v>
      </c>
      <c r="Q107" s="203">
        <v>0</v>
      </c>
      <c r="R107" s="203">
        <f>Q107*H107</f>
        <v>0</v>
      </c>
      <c r="S107" s="203">
        <v>0</v>
      </c>
      <c r="T107" s="204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246</v>
      </c>
      <c r="AT107" s="205" t="s">
        <v>241</v>
      </c>
      <c r="AU107" s="205" t="s">
        <v>79</v>
      </c>
      <c r="AY107" s="19" t="s">
        <v>239</v>
      </c>
      <c r="BE107" s="206">
        <f>IF(N107="základní",J107,0)</f>
        <v>0</v>
      </c>
      <c r="BF107" s="206">
        <f>IF(N107="snížená",J107,0)</f>
        <v>0</v>
      </c>
      <c r="BG107" s="206">
        <f>IF(N107="zákl. přenesená",J107,0)</f>
        <v>0</v>
      </c>
      <c r="BH107" s="206">
        <f>IF(N107="sníž. přenesená",J107,0)</f>
        <v>0</v>
      </c>
      <c r="BI107" s="206">
        <f>IF(N107="nulová",J107,0)</f>
        <v>0</v>
      </c>
      <c r="BJ107" s="19" t="s">
        <v>79</v>
      </c>
      <c r="BK107" s="206">
        <f>ROUND(I107*H107,2)</f>
        <v>0</v>
      </c>
      <c r="BL107" s="19" t="s">
        <v>246</v>
      </c>
      <c r="BM107" s="205" t="s">
        <v>324</v>
      </c>
    </row>
    <row r="108" spans="1:65" s="2" customFormat="1" ht="11.25">
      <c r="A108" s="36"/>
      <c r="B108" s="37"/>
      <c r="C108" s="38"/>
      <c r="D108" s="207" t="s">
        <v>248</v>
      </c>
      <c r="E108" s="38"/>
      <c r="F108" s="208" t="s">
        <v>939</v>
      </c>
      <c r="G108" s="38"/>
      <c r="H108" s="38"/>
      <c r="I108" s="117"/>
      <c r="J108" s="38"/>
      <c r="K108" s="38"/>
      <c r="L108" s="41"/>
      <c r="M108" s="209"/>
      <c r="N108" s="210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248</v>
      </c>
      <c r="AU108" s="19" t="s">
        <v>79</v>
      </c>
    </row>
    <row r="109" spans="1:65" s="2" customFormat="1" ht="16.5" customHeight="1">
      <c r="A109" s="36"/>
      <c r="B109" s="37"/>
      <c r="C109" s="194" t="s">
        <v>301</v>
      </c>
      <c r="D109" s="194" t="s">
        <v>241</v>
      </c>
      <c r="E109" s="195" t="s">
        <v>940</v>
      </c>
      <c r="F109" s="196" t="s">
        <v>941</v>
      </c>
      <c r="G109" s="197" t="s">
        <v>327</v>
      </c>
      <c r="H109" s="198">
        <v>40</v>
      </c>
      <c r="I109" s="199"/>
      <c r="J109" s="200">
        <f>ROUND(I109*H109,2)</f>
        <v>0</v>
      </c>
      <c r="K109" s="196" t="s">
        <v>19</v>
      </c>
      <c r="L109" s="41"/>
      <c r="M109" s="201" t="s">
        <v>19</v>
      </c>
      <c r="N109" s="202" t="s">
        <v>43</v>
      </c>
      <c r="O109" s="66"/>
      <c r="P109" s="203">
        <f>O109*H109</f>
        <v>0</v>
      </c>
      <c r="Q109" s="203">
        <v>0</v>
      </c>
      <c r="R109" s="203">
        <f>Q109*H109</f>
        <v>0</v>
      </c>
      <c r="S109" s="203">
        <v>0</v>
      </c>
      <c r="T109" s="204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246</v>
      </c>
      <c r="AT109" s="205" t="s">
        <v>241</v>
      </c>
      <c r="AU109" s="205" t="s">
        <v>79</v>
      </c>
      <c r="AY109" s="19" t="s">
        <v>239</v>
      </c>
      <c r="BE109" s="206">
        <f>IF(N109="základní",J109,0)</f>
        <v>0</v>
      </c>
      <c r="BF109" s="206">
        <f>IF(N109="snížená",J109,0)</f>
        <v>0</v>
      </c>
      <c r="BG109" s="206">
        <f>IF(N109="zákl. přenesená",J109,0)</f>
        <v>0</v>
      </c>
      <c r="BH109" s="206">
        <f>IF(N109="sníž. přenesená",J109,0)</f>
        <v>0</v>
      </c>
      <c r="BI109" s="206">
        <f>IF(N109="nulová",J109,0)</f>
        <v>0</v>
      </c>
      <c r="BJ109" s="19" t="s">
        <v>79</v>
      </c>
      <c r="BK109" s="206">
        <f>ROUND(I109*H109,2)</f>
        <v>0</v>
      </c>
      <c r="BL109" s="19" t="s">
        <v>246</v>
      </c>
      <c r="BM109" s="205" t="s">
        <v>340</v>
      </c>
    </row>
    <row r="110" spans="1:65" s="2" customFormat="1" ht="11.25">
      <c r="A110" s="36"/>
      <c r="B110" s="37"/>
      <c r="C110" s="38"/>
      <c r="D110" s="207" t="s">
        <v>248</v>
      </c>
      <c r="E110" s="38"/>
      <c r="F110" s="208" t="s">
        <v>942</v>
      </c>
      <c r="G110" s="38"/>
      <c r="H110" s="38"/>
      <c r="I110" s="117"/>
      <c r="J110" s="38"/>
      <c r="K110" s="38"/>
      <c r="L110" s="41"/>
      <c r="M110" s="209"/>
      <c r="N110" s="210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248</v>
      </c>
      <c r="AU110" s="19" t="s">
        <v>79</v>
      </c>
    </row>
    <row r="111" spans="1:65" s="2" customFormat="1" ht="16.5" customHeight="1">
      <c r="A111" s="36"/>
      <c r="B111" s="37"/>
      <c r="C111" s="194" t="s">
        <v>309</v>
      </c>
      <c r="D111" s="194" t="s">
        <v>241</v>
      </c>
      <c r="E111" s="195" t="s">
        <v>943</v>
      </c>
      <c r="F111" s="196" t="s">
        <v>944</v>
      </c>
      <c r="G111" s="197" t="s">
        <v>327</v>
      </c>
      <c r="H111" s="198">
        <v>30</v>
      </c>
      <c r="I111" s="199"/>
      <c r="J111" s="200">
        <f>ROUND(I111*H111,2)</f>
        <v>0</v>
      </c>
      <c r="K111" s="196" t="s">
        <v>19</v>
      </c>
      <c r="L111" s="41"/>
      <c r="M111" s="201" t="s">
        <v>19</v>
      </c>
      <c r="N111" s="202" t="s">
        <v>43</v>
      </c>
      <c r="O111" s="66"/>
      <c r="P111" s="203">
        <f>O111*H111</f>
        <v>0</v>
      </c>
      <c r="Q111" s="203">
        <v>0</v>
      </c>
      <c r="R111" s="203">
        <f>Q111*H111</f>
        <v>0</v>
      </c>
      <c r="S111" s="203">
        <v>0</v>
      </c>
      <c r="T111" s="204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246</v>
      </c>
      <c r="AT111" s="205" t="s">
        <v>241</v>
      </c>
      <c r="AU111" s="205" t="s">
        <v>79</v>
      </c>
      <c r="AY111" s="19" t="s">
        <v>239</v>
      </c>
      <c r="BE111" s="206">
        <f>IF(N111="základní",J111,0)</f>
        <v>0</v>
      </c>
      <c r="BF111" s="206">
        <f>IF(N111="snížená",J111,0)</f>
        <v>0</v>
      </c>
      <c r="BG111" s="206">
        <f>IF(N111="zákl. přenesená",J111,0)</f>
        <v>0</v>
      </c>
      <c r="BH111" s="206">
        <f>IF(N111="sníž. přenesená",J111,0)</f>
        <v>0</v>
      </c>
      <c r="BI111" s="206">
        <f>IF(N111="nulová",J111,0)</f>
        <v>0</v>
      </c>
      <c r="BJ111" s="19" t="s">
        <v>79</v>
      </c>
      <c r="BK111" s="206">
        <f>ROUND(I111*H111,2)</f>
        <v>0</v>
      </c>
      <c r="BL111" s="19" t="s">
        <v>246</v>
      </c>
      <c r="BM111" s="205" t="s">
        <v>414</v>
      </c>
    </row>
    <row r="112" spans="1:65" s="2" customFormat="1" ht="11.25">
      <c r="A112" s="36"/>
      <c r="B112" s="37"/>
      <c r="C112" s="38"/>
      <c r="D112" s="207" t="s">
        <v>248</v>
      </c>
      <c r="E112" s="38"/>
      <c r="F112" s="208" t="s">
        <v>944</v>
      </c>
      <c r="G112" s="38"/>
      <c r="H112" s="38"/>
      <c r="I112" s="117"/>
      <c r="J112" s="38"/>
      <c r="K112" s="38"/>
      <c r="L112" s="41"/>
      <c r="M112" s="209"/>
      <c r="N112" s="210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248</v>
      </c>
      <c r="AU112" s="19" t="s">
        <v>79</v>
      </c>
    </row>
    <row r="113" spans="1:65" s="2" customFormat="1" ht="16.5" customHeight="1">
      <c r="A113" s="36"/>
      <c r="B113" s="37"/>
      <c r="C113" s="194" t="s">
        <v>314</v>
      </c>
      <c r="D113" s="194" t="s">
        <v>241</v>
      </c>
      <c r="E113" s="195" t="s">
        <v>945</v>
      </c>
      <c r="F113" s="196" t="s">
        <v>946</v>
      </c>
      <c r="G113" s="197" t="s">
        <v>327</v>
      </c>
      <c r="H113" s="198">
        <v>3</v>
      </c>
      <c r="I113" s="199"/>
      <c r="J113" s="200">
        <f>ROUND(I113*H113,2)</f>
        <v>0</v>
      </c>
      <c r="K113" s="196" t="s">
        <v>19</v>
      </c>
      <c r="L113" s="41"/>
      <c r="M113" s="201" t="s">
        <v>19</v>
      </c>
      <c r="N113" s="202" t="s">
        <v>43</v>
      </c>
      <c r="O113" s="66"/>
      <c r="P113" s="203">
        <f>O113*H113</f>
        <v>0</v>
      </c>
      <c r="Q113" s="203">
        <v>0</v>
      </c>
      <c r="R113" s="203">
        <f>Q113*H113</f>
        <v>0</v>
      </c>
      <c r="S113" s="203">
        <v>0</v>
      </c>
      <c r="T113" s="204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246</v>
      </c>
      <c r="AT113" s="205" t="s">
        <v>241</v>
      </c>
      <c r="AU113" s="205" t="s">
        <v>79</v>
      </c>
      <c r="AY113" s="19" t="s">
        <v>239</v>
      </c>
      <c r="BE113" s="206">
        <f>IF(N113="základní",J113,0)</f>
        <v>0</v>
      </c>
      <c r="BF113" s="206">
        <f>IF(N113="snížená",J113,0)</f>
        <v>0</v>
      </c>
      <c r="BG113" s="206">
        <f>IF(N113="zákl. přenesená",J113,0)</f>
        <v>0</v>
      </c>
      <c r="BH113" s="206">
        <f>IF(N113="sníž. přenesená",J113,0)</f>
        <v>0</v>
      </c>
      <c r="BI113" s="206">
        <f>IF(N113="nulová",J113,0)</f>
        <v>0</v>
      </c>
      <c r="BJ113" s="19" t="s">
        <v>79</v>
      </c>
      <c r="BK113" s="206">
        <f>ROUND(I113*H113,2)</f>
        <v>0</v>
      </c>
      <c r="BL113" s="19" t="s">
        <v>246</v>
      </c>
      <c r="BM113" s="205" t="s">
        <v>426</v>
      </c>
    </row>
    <row r="114" spans="1:65" s="2" customFormat="1" ht="11.25">
      <c r="A114" s="36"/>
      <c r="B114" s="37"/>
      <c r="C114" s="38"/>
      <c r="D114" s="207" t="s">
        <v>248</v>
      </c>
      <c r="E114" s="38"/>
      <c r="F114" s="208" t="s">
        <v>946</v>
      </c>
      <c r="G114" s="38"/>
      <c r="H114" s="38"/>
      <c r="I114" s="117"/>
      <c r="J114" s="38"/>
      <c r="K114" s="38"/>
      <c r="L114" s="41"/>
      <c r="M114" s="209"/>
      <c r="N114" s="210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248</v>
      </c>
      <c r="AU114" s="19" t="s">
        <v>79</v>
      </c>
    </row>
    <row r="115" spans="1:65" s="2" customFormat="1" ht="16.5" customHeight="1">
      <c r="A115" s="36"/>
      <c r="B115" s="37"/>
      <c r="C115" s="194" t="s">
        <v>319</v>
      </c>
      <c r="D115" s="194" t="s">
        <v>241</v>
      </c>
      <c r="E115" s="195" t="s">
        <v>947</v>
      </c>
      <c r="F115" s="196" t="s">
        <v>948</v>
      </c>
      <c r="G115" s="197" t="s">
        <v>664</v>
      </c>
      <c r="H115" s="198">
        <v>3</v>
      </c>
      <c r="I115" s="199"/>
      <c r="J115" s="200">
        <f>ROUND(I115*H115,2)</f>
        <v>0</v>
      </c>
      <c r="K115" s="196" t="s">
        <v>19</v>
      </c>
      <c r="L115" s="41"/>
      <c r="M115" s="201" t="s">
        <v>19</v>
      </c>
      <c r="N115" s="202" t="s">
        <v>43</v>
      </c>
      <c r="O115" s="66"/>
      <c r="P115" s="203">
        <f>O115*H115</f>
        <v>0</v>
      </c>
      <c r="Q115" s="203">
        <v>0</v>
      </c>
      <c r="R115" s="203">
        <f>Q115*H115</f>
        <v>0</v>
      </c>
      <c r="S115" s="203">
        <v>0</v>
      </c>
      <c r="T115" s="204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246</v>
      </c>
      <c r="AT115" s="205" t="s">
        <v>241</v>
      </c>
      <c r="AU115" s="205" t="s">
        <v>79</v>
      </c>
      <c r="AY115" s="19" t="s">
        <v>239</v>
      </c>
      <c r="BE115" s="206">
        <f>IF(N115="základní",J115,0)</f>
        <v>0</v>
      </c>
      <c r="BF115" s="206">
        <f>IF(N115="snížená",J115,0)</f>
        <v>0</v>
      </c>
      <c r="BG115" s="206">
        <f>IF(N115="zákl. přenesená",J115,0)</f>
        <v>0</v>
      </c>
      <c r="BH115" s="206">
        <f>IF(N115="sníž. přenesená",J115,0)</f>
        <v>0</v>
      </c>
      <c r="BI115" s="206">
        <f>IF(N115="nulová",J115,0)</f>
        <v>0</v>
      </c>
      <c r="BJ115" s="19" t="s">
        <v>79</v>
      </c>
      <c r="BK115" s="206">
        <f>ROUND(I115*H115,2)</f>
        <v>0</v>
      </c>
      <c r="BL115" s="19" t="s">
        <v>246</v>
      </c>
      <c r="BM115" s="205" t="s">
        <v>439</v>
      </c>
    </row>
    <row r="116" spans="1:65" s="2" customFormat="1" ht="11.25">
      <c r="A116" s="36"/>
      <c r="B116" s="37"/>
      <c r="C116" s="38"/>
      <c r="D116" s="207" t="s">
        <v>248</v>
      </c>
      <c r="E116" s="38"/>
      <c r="F116" s="208" t="s">
        <v>948</v>
      </c>
      <c r="G116" s="38"/>
      <c r="H116" s="38"/>
      <c r="I116" s="117"/>
      <c r="J116" s="38"/>
      <c r="K116" s="38"/>
      <c r="L116" s="41"/>
      <c r="M116" s="209"/>
      <c r="N116" s="210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248</v>
      </c>
      <c r="AU116" s="19" t="s">
        <v>79</v>
      </c>
    </row>
    <row r="117" spans="1:65" s="2" customFormat="1" ht="16.5" customHeight="1">
      <c r="A117" s="36"/>
      <c r="B117" s="37"/>
      <c r="C117" s="194" t="s">
        <v>324</v>
      </c>
      <c r="D117" s="194" t="s">
        <v>241</v>
      </c>
      <c r="E117" s="195" t="s">
        <v>949</v>
      </c>
      <c r="F117" s="196" t="s">
        <v>950</v>
      </c>
      <c r="G117" s="197" t="s">
        <v>327</v>
      </c>
      <c r="H117" s="198">
        <v>20</v>
      </c>
      <c r="I117" s="199"/>
      <c r="J117" s="200">
        <f>ROUND(I117*H117,2)</f>
        <v>0</v>
      </c>
      <c r="K117" s="196" t="s">
        <v>19</v>
      </c>
      <c r="L117" s="41"/>
      <c r="M117" s="201" t="s">
        <v>19</v>
      </c>
      <c r="N117" s="202" t="s">
        <v>43</v>
      </c>
      <c r="O117" s="66"/>
      <c r="P117" s="203">
        <f>O117*H117</f>
        <v>0</v>
      </c>
      <c r="Q117" s="203">
        <v>0</v>
      </c>
      <c r="R117" s="203">
        <f>Q117*H117</f>
        <v>0</v>
      </c>
      <c r="S117" s="203">
        <v>0</v>
      </c>
      <c r="T117" s="204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246</v>
      </c>
      <c r="AT117" s="205" t="s">
        <v>241</v>
      </c>
      <c r="AU117" s="205" t="s">
        <v>79</v>
      </c>
      <c r="AY117" s="19" t="s">
        <v>239</v>
      </c>
      <c r="BE117" s="206">
        <f>IF(N117="základní",J117,0)</f>
        <v>0</v>
      </c>
      <c r="BF117" s="206">
        <f>IF(N117="snížená",J117,0)</f>
        <v>0</v>
      </c>
      <c r="BG117" s="206">
        <f>IF(N117="zákl. přenesená",J117,0)</f>
        <v>0</v>
      </c>
      <c r="BH117" s="206">
        <f>IF(N117="sníž. přenesená",J117,0)</f>
        <v>0</v>
      </c>
      <c r="BI117" s="206">
        <f>IF(N117="nulová",J117,0)</f>
        <v>0</v>
      </c>
      <c r="BJ117" s="19" t="s">
        <v>79</v>
      </c>
      <c r="BK117" s="206">
        <f>ROUND(I117*H117,2)</f>
        <v>0</v>
      </c>
      <c r="BL117" s="19" t="s">
        <v>246</v>
      </c>
      <c r="BM117" s="205" t="s">
        <v>454</v>
      </c>
    </row>
    <row r="118" spans="1:65" s="2" customFormat="1" ht="11.25">
      <c r="A118" s="36"/>
      <c r="B118" s="37"/>
      <c r="C118" s="38"/>
      <c r="D118" s="207" t="s">
        <v>248</v>
      </c>
      <c r="E118" s="38"/>
      <c r="F118" s="208" t="s">
        <v>950</v>
      </c>
      <c r="G118" s="38"/>
      <c r="H118" s="38"/>
      <c r="I118" s="117"/>
      <c r="J118" s="38"/>
      <c r="K118" s="38"/>
      <c r="L118" s="41"/>
      <c r="M118" s="209"/>
      <c r="N118" s="210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248</v>
      </c>
      <c r="AU118" s="19" t="s">
        <v>79</v>
      </c>
    </row>
    <row r="119" spans="1:65" s="2" customFormat="1" ht="16.5" customHeight="1">
      <c r="A119" s="36"/>
      <c r="B119" s="37"/>
      <c r="C119" s="194" t="s">
        <v>333</v>
      </c>
      <c r="D119" s="194" t="s">
        <v>241</v>
      </c>
      <c r="E119" s="195" t="s">
        <v>951</v>
      </c>
      <c r="F119" s="196" t="s">
        <v>952</v>
      </c>
      <c r="G119" s="197" t="s">
        <v>327</v>
      </c>
      <c r="H119" s="198">
        <v>20</v>
      </c>
      <c r="I119" s="199"/>
      <c r="J119" s="200">
        <f>ROUND(I119*H119,2)</f>
        <v>0</v>
      </c>
      <c r="K119" s="196" t="s">
        <v>19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0</v>
      </c>
      <c r="R119" s="203">
        <f>Q119*H119</f>
        <v>0</v>
      </c>
      <c r="S119" s="203">
        <v>0</v>
      </c>
      <c r="T119" s="204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246</v>
      </c>
      <c r="AT119" s="205" t="s">
        <v>241</v>
      </c>
      <c r="AU119" s="205" t="s">
        <v>79</v>
      </c>
      <c r="AY119" s="19" t="s">
        <v>239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246</v>
      </c>
      <c r="BM119" s="205" t="s">
        <v>466</v>
      </c>
    </row>
    <row r="120" spans="1:65" s="2" customFormat="1" ht="11.25">
      <c r="A120" s="36"/>
      <c r="B120" s="37"/>
      <c r="C120" s="38"/>
      <c r="D120" s="207" t="s">
        <v>248</v>
      </c>
      <c r="E120" s="38"/>
      <c r="F120" s="208" t="s">
        <v>952</v>
      </c>
      <c r="G120" s="38"/>
      <c r="H120" s="38"/>
      <c r="I120" s="117"/>
      <c r="J120" s="38"/>
      <c r="K120" s="38"/>
      <c r="L120" s="41"/>
      <c r="M120" s="209"/>
      <c r="N120" s="210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248</v>
      </c>
      <c r="AU120" s="19" t="s">
        <v>79</v>
      </c>
    </row>
    <row r="121" spans="1:65" s="2" customFormat="1" ht="16.5" customHeight="1">
      <c r="A121" s="36"/>
      <c r="B121" s="37"/>
      <c r="C121" s="194" t="s">
        <v>340</v>
      </c>
      <c r="D121" s="194" t="s">
        <v>241</v>
      </c>
      <c r="E121" s="195" t="s">
        <v>953</v>
      </c>
      <c r="F121" s="196" t="s">
        <v>954</v>
      </c>
      <c r="G121" s="197" t="s">
        <v>327</v>
      </c>
      <c r="H121" s="198">
        <v>3</v>
      </c>
      <c r="I121" s="199"/>
      <c r="J121" s="200">
        <f>ROUND(I121*H121,2)</f>
        <v>0</v>
      </c>
      <c r="K121" s="196" t="s">
        <v>19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246</v>
      </c>
      <c r="AT121" s="205" t="s">
        <v>241</v>
      </c>
      <c r="AU121" s="205" t="s">
        <v>79</v>
      </c>
      <c r="AY121" s="19" t="s">
        <v>239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246</v>
      </c>
      <c r="BM121" s="205" t="s">
        <v>478</v>
      </c>
    </row>
    <row r="122" spans="1:65" s="2" customFormat="1" ht="11.25">
      <c r="A122" s="36"/>
      <c r="B122" s="37"/>
      <c r="C122" s="38"/>
      <c r="D122" s="207" t="s">
        <v>248</v>
      </c>
      <c r="E122" s="38"/>
      <c r="F122" s="208" t="s">
        <v>954</v>
      </c>
      <c r="G122" s="38"/>
      <c r="H122" s="38"/>
      <c r="I122" s="117"/>
      <c r="J122" s="38"/>
      <c r="K122" s="38"/>
      <c r="L122" s="41"/>
      <c r="M122" s="209"/>
      <c r="N122" s="210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248</v>
      </c>
      <c r="AU122" s="19" t="s">
        <v>79</v>
      </c>
    </row>
    <row r="123" spans="1:65" s="12" customFormat="1" ht="25.9" customHeight="1">
      <c r="B123" s="178"/>
      <c r="C123" s="179"/>
      <c r="D123" s="180" t="s">
        <v>71</v>
      </c>
      <c r="E123" s="181" t="s">
        <v>81</v>
      </c>
      <c r="F123" s="181" t="s">
        <v>955</v>
      </c>
      <c r="G123" s="179"/>
      <c r="H123" s="179"/>
      <c r="I123" s="182"/>
      <c r="J123" s="183">
        <f>BK123</f>
        <v>0</v>
      </c>
      <c r="K123" s="179"/>
      <c r="L123" s="184"/>
      <c r="M123" s="185"/>
      <c r="N123" s="186"/>
      <c r="O123" s="186"/>
      <c r="P123" s="187">
        <f>SUM(P124:P161)</f>
        <v>0</v>
      </c>
      <c r="Q123" s="186"/>
      <c r="R123" s="187">
        <f>SUM(R124:R161)</f>
        <v>0</v>
      </c>
      <c r="S123" s="186"/>
      <c r="T123" s="188">
        <f>SUM(T124:T161)</f>
        <v>0</v>
      </c>
      <c r="AR123" s="189" t="s">
        <v>79</v>
      </c>
      <c r="AT123" s="190" t="s">
        <v>71</v>
      </c>
      <c r="AU123" s="190" t="s">
        <v>72</v>
      </c>
      <c r="AY123" s="189" t="s">
        <v>239</v>
      </c>
      <c r="BK123" s="191">
        <f>SUM(BK124:BK161)</f>
        <v>0</v>
      </c>
    </row>
    <row r="124" spans="1:65" s="2" customFormat="1" ht="16.5" customHeight="1">
      <c r="A124" s="36"/>
      <c r="B124" s="37"/>
      <c r="C124" s="194" t="s">
        <v>408</v>
      </c>
      <c r="D124" s="194" t="s">
        <v>241</v>
      </c>
      <c r="E124" s="195" t="s">
        <v>956</v>
      </c>
      <c r="F124" s="196" t="s">
        <v>957</v>
      </c>
      <c r="G124" s="197" t="s">
        <v>664</v>
      </c>
      <c r="H124" s="198">
        <v>9</v>
      </c>
      <c r="I124" s="199"/>
      <c r="J124" s="200">
        <f>ROUND(I124*H124,2)</f>
        <v>0</v>
      </c>
      <c r="K124" s="196" t="s">
        <v>19</v>
      </c>
      <c r="L124" s="41"/>
      <c r="M124" s="201" t="s">
        <v>19</v>
      </c>
      <c r="N124" s="202" t="s">
        <v>43</v>
      </c>
      <c r="O124" s="66"/>
      <c r="P124" s="203">
        <f>O124*H124</f>
        <v>0</v>
      </c>
      <c r="Q124" s="203">
        <v>0</v>
      </c>
      <c r="R124" s="203">
        <f>Q124*H124</f>
        <v>0</v>
      </c>
      <c r="S124" s="203">
        <v>0</v>
      </c>
      <c r="T124" s="204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246</v>
      </c>
      <c r="AT124" s="205" t="s">
        <v>241</v>
      </c>
      <c r="AU124" s="205" t="s">
        <v>79</v>
      </c>
      <c r="AY124" s="19" t="s">
        <v>239</v>
      </c>
      <c r="BE124" s="206">
        <f>IF(N124="základní",J124,0)</f>
        <v>0</v>
      </c>
      <c r="BF124" s="206">
        <f>IF(N124="snížená",J124,0)</f>
        <v>0</v>
      </c>
      <c r="BG124" s="206">
        <f>IF(N124="zákl. přenesená",J124,0)</f>
        <v>0</v>
      </c>
      <c r="BH124" s="206">
        <f>IF(N124="sníž. přenesená",J124,0)</f>
        <v>0</v>
      </c>
      <c r="BI124" s="206">
        <f>IF(N124="nulová",J124,0)</f>
        <v>0</v>
      </c>
      <c r="BJ124" s="19" t="s">
        <v>79</v>
      </c>
      <c r="BK124" s="206">
        <f>ROUND(I124*H124,2)</f>
        <v>0</v>
      </c>
      <c r="BL124" s="19" t="s">
        <v>246</v>
      </c>
      <c r="BM124" s="205" t="s">
        <v>490</v>
      </c>
    </row>
    <row r="125" spans="1:65" s="2" customFormat="1" ht="11.25">
      <c r="A125" s="36"/>
      <c r="B125" s="37"/>
      <c r="C125" s="38"/>
      <c r="D125" s="207" t="s">
        <v>248</v>
      </c>
      <c r="E125" s="38"/>
      <c r="F125" s="208" t="s">
        <v>957</v>
      </c>
      <c r="G125" s="38"/>
      <c r="H125" s="38"/>
      <c r="I125" s="117"/>
      <c r="J125" s="38"/>
      <c r="K125" s="38"/>
      <c r="L125" s="41"/>
      <c r="M125" s="209"/>
      <c r="N125" s="210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248</v>
      </c>
      <c r="AU125" s="19" t="s">
        <v>79</v>
      </c>
    </row>
    <row r="126" spans="1:65" s="2" customFormat="1" ht="16.5" customHeight="1">
      <c r="A126" s="36"/>
      <c r="B126" s="37"/>
      <c r="C126" s="194" t="s">
        <v>414</v>
      </c>
      <c r="D126" s="194" t="s">
        <v>241</v>
      </c>
      <c r="E126" s="195" t="s">
        <v>958</v>
      </c>
      <c r="F126" s="196" t="s">
        <v>959</v>
      </c>
      <c r="G126" s="197" t="s">
        <v>664</v>
      </c>
      <c r="H126" s="198">
        <v>6</v>
      </c>
      <c r="I126" s="199"/>
      <c r="J126" s="200">
        <f>ROUND(I126*H126,2)</f>
        <v>0</v>
      </c>
      <c r="K126" s="196" t="s">
        <v>19</v>
      </c>
      <c r="L126" s="41"/>
      <c r="M126" s="201" t="s">
        <v>19</v>
      </c>
      <c r="N126" s="202" t="s">
        <v>43</v>
      </c>
      <c r="O126" s="66"/>
      <c r="P126" s="203">
        <f>O126*H126</f>
        <v>0</v>
      </c>
      <c r="Q126" s="203">
        <v>0</v>
      </c>
      <c r="R126" s="203">
        <f>Q126*H126</f>
        <v>0</v>
      </c>
      <c r="S126" s="203">
        <v>0</v>
      </c>
      <c r="T126" s="204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205" t="s">
        <v>246</v>
      </c>
      <c r="AT126" s="205" t="s">
        <v>241</v>
      </c>
      <c r="AU126" s="205" t="s">
        <v>79</v>
      </c>
      <c r="AY126" s="19" t="s">
        <v>239</v>
      </c>
      <c r="BE126" s="206">
        <f>IF(N126="základní",J126,0)</f>
        <v>0</v>
      </c>
      <c r="BF126" s="206">
        <f>IF(N126="snížená",J126,0)</f>
        <v>0</v>
      </c>
      <c r="BG126" s="206">
        <f>IF(N126="zákl. přenesená",J126,0)</f>
        <v>0</v>
      </c>
      <c r="BH126" s="206">
        <f>IF(N126="sníž. přenesená",J126,0)</f>
        <v>0</v>
      </c>
      <c r="BI126" s="206">
        <f>IF(N126="nulová",J126,0)</f>
        <v>0</v>
      </c>
      <c r="BJ126" s="19" t="s">
        <v>79</v>
      </c>
      <c r="BK126" s="206">
        <f>ROUND(I126*H126,2)</f>
        <v>0</v>
      </c>
      <c r="BL126" s="19" t="s">
        <v>246</v>
      </c>
      <c r="BM126" s="205" t="s">
        <v>503</v>
      </c>
    </row>
    <row r="127" spans="1:65" s="2" customFormat="1" ht="11.25">
      <c r="A127" s="36"/>
      <c r="B127" s="37"/>
      <c r="C127" s="38"/>
      <c r="D127" s="207" t="s">
        <v>248</v>
      </c>
      <c r="E127" s="38"/>
      <c r="F127" s="208" t="s">
        <v>959</v>
      </c>
      <c r="G127" s="38"/>
      <c r="H127" s="38"/>
      <c r="I127" s="117"/>
      <c r="J127" s="38"/>
      <c r="K127" s="38"/>
      <c r="L127" s="41"/>
      <c r="M127" s="209"/>
      <c r="N127" s="210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248</v>
      </c>
      <c r="AU127" s="19" t="s">
        <v>79</v>
      </c>
    </row>
    <row r="128" spans="1:65" s="2" customFormat="1" ht="16.5" customHeight="1">
      <c r="A128" s="36"/>
      <c r="B128" s="37"/>
      <c r="C128" s="194" t="s">
        <v>8</v>
      </c>
      <c r="D128" s="194" t="s">
        <v>241</v>
      </c>
      <c r="E128" s="195" t="s">
        <v>960</v>
      </c>
      <c r="F128" s="196" t="s">
        <v>961</v>
      </c>
      <c r="G128" s="197" t="s">
        <v>664</v>
      </c>
      <c r="H128" s="198">
        <v>12</v>
      </c>
      <c r="I128" s="199"/>
      <c r="J128" s="200">
        <f>ROUND(I128*H128,2)</f>
        <v>0</v>
      </c>
      <c r="K128" s="196" t="s">
        <v>19</v>
      </c>
      <c r="L128" s="41"/>
      <c r="M128" s="201" t="s">
        <v>19</v>
      </c>
      <c r="N128" s="202" t="s">
        <v>43</v>
      </c>
      <c r="O128" s="66"/>
      <c r="P128" s="203">
        <f>O128*H128</f>
        <v>0</v>
      </c>
      <c r="Q128" s="203">
        <v>0</v>
      </c>
      <c r="R128" s="203">
        <f>Q128*H128</f>
        <v>0</v>
      </c>
      <c r="S128" s="203">
        <v>0</v>
      </c>
      <c r="T128" s="204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246</v>
      </c>
      <c r="AT128" s="205" t="s">
        <v>241</v>
      </c>
      <c r="AU128" s="205" t="s">
        <v>79</v>
      </c>
      <c r="AY128" s="19" t="s">
        <v>239</v>
      </c>
      <c r="BE128" s="206">
        <f>IF(N128="základní",J128,0)</f>
        <v>0</v>
      </c>
      <c r="BF128" s="206">
        <f>IF(N128="snížená",J128,0)</f>
        <v>0</v>
      </c>
      <c r="BG128" s="206">
        <f>IF(N128="zákl. přenesená",J128,0)</f>
        <v>0</v>
      </c>
      <c r="BH128" s="206">
        <f>IF(N128="sníž. přenesená",J128,0)</f>
        <v>0</v>
      </c>
      <c r="BI128" s="206">
        <f>IF(N128="nulová",J128,0)</f>
        <v>0</v>
      </c>
      <c r="BJ128" s="19" t="s">
        <v>79</v>
      </c>
      <c r="BK128" s="206">
        <f>ROUND(I128*H128,2)</f>
        <v>0</v>
      </c>
      <c r="BL128" s="19" t="s">
        <v>246</v>
      </c>
      <c r="BM128" s="205" t="s">
        <v>518</v>
      </c>
    </row>
    <row r="129" spans="1:65" s="2" customFormat="1" ht="11.25">
      <c r="A129" s="36"/>
      <c r="B129" s="37"/>
      <c r="C129" s="38"/>
      <c r="D129" s="207" t="s">
        <v>248</v>
      </c>
      <c r="E129" s="38"/>
      <c r="F129" s="208" t="s">
        <v>961</v>
      </c>
      <c r="G129" s="38"/>
      <c r="H129" s="38"/>
      <c r="I129" s="117"/>
      <c r="J129" s="38"/>
      <c r="K129" s="38"/>
      <c r="L129" s="41"/>
      <c r="M129" s="209"/>
      <c r="N129" s="210"/>
      <c r="O129" s="66"/>
      <c r="P129" s="66"/>
      <c r="Q129" s="66"/>
      <c r="R129" s="66"/>
      <c r="S129" s="66"/>
      <c r="T129" s="67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T129" s="19" t="s">
        <v>248</v>
      </c>
      <c r="AU129" s="19" t="s">
        <v>79</v>
      </c>
    </row>
    <row r="130" spans="1:65" s="2" customFormat="1" ht="16.5" customHeight="1">
      <c r="A130" s="36"/>
      <c r="B130" s="37"/>
      <c r="C130" s="194" t="s">
        <v>426</v>
      </c>
      <c r="D130" s="194" t="s">
        <v>241</v>
      </c>
      <c r="E130" s="195" t="s">
        <v>962</v>
      </c>
      <c r="F130" s="196" t="s">
        <v>963</v>
      </c>
      <c r="G130" s="197" t="s">
        <v>664</v>
      </c>
      <c r="H130" s="198">
        <v>6</v>
      </c>
      <c r="I130" s="199"/>
      <c r="J130" s="200">
        <f>ROUND(I130*H130,2)</f>
        <v>0</v>
      </c>
      <c r="K130" s="196" t="s">
        <v>19</v>
      </c>
      <c r="L130" s="41"/>
      <c r="M130" s="201" t="s">
        <v>19</v>
      </c>
      <c r="N130" s="202" t="s">
        <v>43</v>
      </c>
      <c r="O130" s="66"/>
      <c r="P130" s="203">
        <f>O130*H130</f>
        <v>0</v>
      </c>
      <c r="Q130" s="203">
        <v>0</v>
      </c>
      <c r="R130" s="203">
        <f>Q130*H130</f>
        <v>0</v>
      </c>
      <c r="S130" s="203">
        <v>0</v>
      </c>
      <c r="T130" s="204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246</v>
      </c>
      <c r="AT130" s="205" t="s">
        <v>241</v>
      </c>
      <c r="AU130" s="205" t="s">
        <v>79</v>
      </c>
      <c r="AY130" s="19" t="s">
        <v>239</v>
      </c>
      <c r="BE130" s="206">
        <f>IF(N130="základní",J130,0)</f>
        <v>0</v>
      </c>
      <c r="BF130" s="206">
        <f>IF(N130="snížená",J130,0)</f>
        <v>0</v>
      </c>
      <c r="BG130" s="206">
        <f>IF(N130="zákl. přenesená",J130,0)</f>
        <v>0</v>
      </c>
      <c r="BH130" s="206">
        <f>IF(N130="sníž. přenesená",J130,0)</f>
        <v>0</v>
      </c>
      <c r="BI130" s="206">
        <f>IF(N130="nulová",J130,0)</f>
        <v>0</v>
      </c>
      <c r="BJ130" s="19" t="s">
        <v>79</v>
      </c>
      <c r="BK130" s="206">
        <f>ROUND(I130*H130,2)</f>
        <v>0</v>
      </c>
      <c r="BL130" s="19" t="s">
        <v>246</v>
      </c>
      <c r="BM130" s="205" t="s">
        <v>530</v>
      </c>
    </row>
    <row r="131" spans="1:65" s="2" customFormat="1" ht="11.25">
      <c r="A131" s="36"/>
      <c r="B131" s="37"/>
      <c r="C131" s="38"/>
      <c r="D131" s="207" t="s">
        <v>248</v>
      </c>
      <c r="E131" s="38"/>
      <c r="F131" s="208" t="s">
        <v>963</v>
      </c>
      <c r="G131" s="38"/>
      <c r="H131" s="38"/>
      <c r="I131" s="117"/>
      <c r="J131" s="38"/>
      <c r="K131" s="38"/>
      <c r="L131" s="41"/>
      <c r="M131" s="209"/>
      <c r="N131" s="210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248</v>
      </c>
      <c r="AU131" s="19" t="s">
        <v>79</v>
      </c>
    </row>
    <row r="132" spans="1:65" s="2" customFormat="1" ht="16.5" customHeight="1">
      <c r="A132" s="36"/>
      <c r="B132" s="37"/>
      <c r="C132" s="194" t="s">
        <v>433</v>
      </c>
      <c r="D132" s="194" t="s">
        <v>241</v>
      </c>
      <c r="E132" s="195" t="s">
        <v>964</v>
      </c>
      <c r="F132" s="196" t="s">
        <v>965</v>
      </c>
      <c r="G132" s="197" t="s">
        <v>664</v>
      </c>
      <c r="H132" s="198">
        <v>3</v>
      </c>
      <c r="I132" s="199"/>
      <c r="J132" s="200">
        <f>ROUND(I132*H132,2)</f>
        <v>0</v>
      </c>
      <c r="K132" s="196" t="s">
        <v>19</v>
      </c>
      <c r="L132" s="41"/>
      <c r="M132" s="201" t="s">
        <v>19</v>
      </c>
      <c r="N132" s="202" t="s">
        <v>43</v>
      </c>
      <c r="O132" s="66"/>
      <c r="P132" s="203">
        <f>O132*H132</f>
        <v>0</v>
      </c>
      <c r="Q132" s="203">
        <v>0</v>
      </c>
      <c r="R132" s="203">
        <f>Q132*H132</f>
        <v>0</v>
      </c>
      <c r="S132" s="203">
        <v>0</v>
      </c>
      <c r="T132" s="204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246</v>
      </c>
      <c r="AT132" s="205" t="s">
        <v>241</v>
      </c>
      <c r="AU132" s="205" t="s">
        <v>79</v>
      </c>
      <c r="AY132" s="19" t="s">
        <v>239</v>
      </c>
      <c r="BE132" s="206">
        <f>IF(N132="základní",J132,0)</f>
        <v>0</v>
      </c>
      <c r="BF132" s="206">
        <f>IF(N132="snížená",J132,0)</f>
        <v>0</v>
      </c>
      <c r="BG132" s="206">
        <f>IF(N132="zákl. přenesená",J132,0)</f>
        <v>0</v>
      </c>
      <c r="BH132" s="206">
        <f>IF(N132="sníž. přenesená",J132,0)</f>
        <v>0</v>
      </c>
      <c r="BI132" s="206">
        <f>IF(N132="nulová",J132,0)</f>
        <v>0</v>
      </c>
      <c r="BJ132" s="19" t="s">
        <v>79</v>
      </c>
      <c r="BK132" s="206">
        <f>ROUND(I132*H132,2)</f>
        <v>0</v>
      </c>
      <c r="BL132" s="19" t="s">
        <v>246</v>
      </c>
      <c r="BM132" s="205" t="s">
        <v>543</v>
      </c>
    </row>
    <row r="133" spans="1:65" s="2" customFormat="1" ht="11.25">
      <c r="A133" s="36"/>
      <c r="B133" s="37"/>
      <c r="C133" s="38"/>
      <c r="D133" s="207" t="s">
        <v>248</v>
      </c>
      <c r="E133" s="38"/>
      <c r="F133" s="208" t="s">
        <v>965</v>
      </c>
      <c r="G133" s="38"/>
      <c r="H133" s="38"/>
      <c r="I133" s="117"/>
      <c r="J133" s="38"/>
      <c r="K133" s="38"/>
      <c r="L133" s="41"/>
      <c r="M133" s="209"/>
      <c r="N133" s="210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248</v>
      </c>
      <c r="AU133" s="19" t="s">
        <v>79</v>
      </c>
    </row>
    <row r="134" spans="1:65" s="2" customFormat="1" ht="16.5" customHeight="1">
      <c r="A134" s="36"/>
      <c r="B134" s="37"/>
      <c r="C134" s="194" t="s">
        <v>439</v>
      </c>
      <c r="D134" s="194" t="s">
        <v>241</v>
      </c>
      <c r="E134" s="195" t="s">
        <v>966</v>
      </c>
      <c r="F134" s="196" t="s">
        <v>967</v>
      </c>
      <c r="G134" s="197" t="s">
        <v>664</v>
      </c>
      <c r="H134" s="198">
        <v>9</v>
      </c>
      <c r="I134" s="199"/>
      <c r="J134" s="200">
        <f>ROUND(I134*H134,2)</f>
        <v>0</v>
      </c>
      <c r="K134" s="196" t="s">
        <v>19</v>
      </c>
      <c r="L134" s="41"/>
      <c r="M134" s="201" t="s">
        <v>19</v>
      </c>
      <c r="N134" s="202" t="s">
        <v>43</v>
      </c>
      <c r="O134" s="66"/>
      <c r="P134" s="203">
        <f>O134*H134</f>
        <v>0</v>
      </c>
      <c r="Q134" s="203">
        <v>0</v>
      </c>
      <c r="R134" s="203">
        <f>Q134*H134</f>
        <v>0</v>
      </c>
      <c r="S134" s="203">
        <v>0</v>
      </c>
      <c r="T134" s="204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246</v>
      </c>
      <c r="AT134" s="205" t="s">
        <v>241</v>
      </c>
      <c r="AU134" s="205" t="s">
        <v>79</v>
      </c>
      <c r="AY134" s="19" t="s">
        <v>239</v>
      </c>
      <c r="BE134" s="206">
        <f>IF(N134="základní",J134,0)</f>
        <v>0</v>
      </c>
      <c r="BF134" s="206">
        <f>IF(N134="snížená",J134,0)</f>
        <v>0</v>
      </c>
      <c r="BG134" s="206">
        <f>IF(N134="zákl. přenesená",J134,0)</f>
        <v>0</v>
      </c>
      <c r="BH134" s="206">
        <f>IF(N134="sníž. přenesená",J134,0)</f>
        <v>0</v>
      </c>
      <c r="BI134" s="206">
        <f>IF(N134="nulová",J134,0)</f>
        <v>0</v>
      </c>
      <c r="BJ134" s="19" t="s">
        <v>79</v>
      </c>
      <c r="BK134" s="206">
        <f>ROUND(I134*H134,2)</f>
        <v>0</v>
      </c>
      <c r="BL134" s="19" t="s">
        <v>246</v>
      </c>
      <c r="BM134" s="205" t="s">
        <v>558</v>
      </c>
    </row>
    <row r="135" spans="1:65" s="2" customFormat="1" ht="11.25">
      <c r="A135" s="36"/>
      <c r="B135" s="37"/>
      <c r="C135" s="38"/>
      <c r="D135" s="207" t="s">
        <v>248</v>
      </c>
      <c r="E135" s="38"/>
      <c r="F135" s="208" t="s">
        <v>967</v>
      </c>
      <c r="G135" s="38"/>
      <c r="H135" s="38"/>
      <c r="I135" s="117"/>
      <c r="J135" s="38"/>
      <c r="K135" s="38"/>
      <c r="L135" s="41"/>
      <c r="M135" s="209"/>
      <c r="N135" s="210"/>
      <c r="O135" s="66"/>
      <c r="P135" s="66"/>
      <c r="Q135" s="66"/>
      <c r="R135" s="66"/>
      <c r="S135" s="66"/>
      <c r="T135" s="67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T135" s="19" t="s">
        <v>248</v>
      </c>
      <c r="AU135" s="19" t="s">
        <v>79</v>
      </c>
    </row>
    <row r="136" spans="1:65" s="2" customFormat="1" ht="16.5" customHeight="1">
      <c r="A136" s="36"/>
      <c r="B136" s="37"/>
      <c r="C136" s="194" t="s">
        <v>444</v>
      </c>
      <c r="D136" s="194" t="s">
        <v>241</v>
      </c>
      <c r="E136" s="195" t="s">
        <v>968</v>
      </c>
      <c r="F136" s="196" t="s">
        <v>969</v>
      </c>
      <c r="G136" s="197" t="s">
        <v>664</v>
      </c>
      <c r="H136" s="198">
        <v>18</v>
      </c>
      <c r="I136" s="199"/>
      <c r="J136" s="200">
        <f>ROUND(I136*H136,2)</f>
        <v>0</v>
      </c>
      <c r="K136" s="196" t="s">
        <v>19</v>
      </c>
      <c r="L136" s="41"/>
      <c r="M136" s="201" t="s">
        <v>19</v>
      </c>
      <c r="N136" s="202" t="s">
        <v>43</v>
      </c>
      <c r="O136" s="66"/>
      <c r="P136" s="203">
        <f>O136*H136</f>
        <v>0</v>
      </c>
      <c r="Q136" s="203">
        <v>0</v>
      </c>
      <c r="R136" s="203">
        <f>Q136*H136</f>
        <v>0</v>
      </c>
      <c r="S136" s="203">
        <v>0</v>
      </c>
      <c r="T136" s="204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246</v>
      </c>
      <c r="AT136" s="205" t="s">
        <v>241</v>
      </c>
      <c r="AU136" s="205" t="s">
        <v>79</v>
      </c>
      <c r="AY136" s="19" t="s">
        <v>239</v>
      </c>
      <c r="BE136" s="206">
        <f>IF(N136="základní",J136,0)</f>
        <v>0</v>
      </c>
      <c r="BF136" s="206">
        <f>IF(N136="snížená",J136,0)</f>
        <v>0</v>
      </c>
      <c r="BG136" s="206">
        <f>IF(N136="zákl. přenesená",J136,0)</f>
        <v>0</v>
      </c>
      <c r="BH136" s="206">
        <f>IF(N136="sníž. přenesená",J136,0)</f>
        <v>0</v>
      </c>
      <c r="BI136" s="206">
        <f>IF(N136="nulová",J136,0)</f>
        <v>0</v>
      </c>
      <c r="BJ136" s="19" t="s">
        <v>79</v>
      </c>
      <c r="BK136" s="206">
        <f>ROUND(I136*H136,2)</f>
        <v>0</v>
      </c>
      <c r="BL136" s="19" t="s">
        <v>246</v>
      </c>
      <c r="BM136" s="205" t="s">
        <v>571</v>
      </c>
    </row>
    <row r="137" spans="1:65" s="2" customFormat="1" ht="11.25">
      <c r="A137" s="36"/>
      <c r="B137" s="37"/>
      <c r="C137" s="38"/>
      <c r="D137" s="207" t="s">
        <v>248</v>
      </c>
      <c r="E137" s="38"/>
      <c r="F137" s="208" t="s">
        <v>969</v>
      </c>
      <c r="G137" s="38"/>
      <c r="H137" s="38"/>
      <c r="I137" s="117"/>
      <c r="J137" s="38"/>
      <c r="K137" s="38"/>
      <c r="L137" s="41"/>
      <c r="M137" s="209"/>
      <c r="N137" s="210"/>
      <c r="O137" s="66"/>
      <c r="P137" s="66"/>
      <c r="Q137" s="66"/>
      <c r="R137" s="66"/>
      <c r="S137" s="66"/>
      <c r="T137" s="67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T137" s="19" t="s">
        <v>248</v>
      </c>
      <c r="AU137" s="19" t="s">
        <v>79</v>
      </c>
    </row>
    <row r="138" spans="1:65" s="2" customFormat="1" ht="16.5" customHeight="1">
      <c r="A138" s="36"/>
      <c r="B138" s="37"/>
      <c r="C138" s="194" t="s">
        <v>454</v>
      </c>
      <c r="D138" s="194" t="s">
        <v>241</v>
      </c>
      <c r="E138" s="195" t="s">
        <v>970</v>
      </c>
      <c r="F138" s="196" t="s">
        <v>971</v>
      </c>
      <c r="G138" s="197" t="s">
        <v>664</v>
      </c>
      <c r="H138" s="198">
        <v>18</v>
      </c>
      <c r="I138" s="199"/>
      <c r="J138" s="200">
        <f>ROUND(I138*H138,2)</f>
        <v>0</v>
      </c>
      <c r="K138" s="196" t="s">
        <v>19</v>
      </c>
      <c r="L138" s="41"/>
      <c r="M138" s="201" t="s">
        <v>19</v>
      </c>
      <c r="N138" s="202" t="s">
        <v>43</v>
      </c>
      <c r="O138" s="66"/>
      <c r="P138" s="203">
        <f>O138*H138</f>
        <v>0</v>
      </c>
      <c r="Q138" s="203">
        <v>0</v>
      </c>
      <c r="R138" s="203">
        <f>Q138*H138</f>
        <v>0</v>
      </c>
      <c r="S138" s="203">
        <v>0</v>
      </c>
      <c r="T138" s="204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246</v>
      </c>
      <c r="AT138" s="205" t="s">
        <v>241</v>
      </c>
      <c r="AU138" s="205" t="s">
        <v>79</v>
      </c>
      <c r="AY138" s="19" t="s">
        <v>239</v>
      </c>
      <c r="BE138" s="206">
        <f>IF(N138="základní",J138,0)</f>
        <v>0</v>
      </c>
      <c r="BF138" s="206">
        <f>IF(N138="snížená",J138,0)</f>
        <v>0</v>
      </c>
      <c r="BG138" s="206">
        <f>IF(N138="zákl. přenesená",J138,0)</f>
        <v>0</v>
      </c>
      <c r="BH138" s="206">
        <f>IF(N138="sníž. přenesená",J138,0)</f>
        <v>0</v>
      </c>
      <c r="BI138" s="206">
        <f>IF(N138="nulová",J138,0)</f>
        <v>0</v>
      </c>
      <c r="BJ138" s="19" t="s">
        <v>79</v>
      </c>
      <c r="BK138" s="206">
        <f>ROUND(I138*H138,2)</f>
        <v>0</v>
      </c>
      <c r="BL138" s="19" t="s">
        <v>246</v>
      </c>
      <c r="BM138" s="205" t="s">
        <v>581</v>
      </c>
    </row>
    <row r="139" spans="1:65" s="2" customFormat="1" ht="11.25">
      <c r="A139" s="36"/>
      <c r="B139" s="37"/>
      <c r="C139" s="38"/>
      <c r="D139" s="207" t="s">
        <v>248</v>
      </c>
      <c r="E139" s="38"/>
      <c r="F139" s="208" t="s">
        <v>971</v>
      </c>
      <c r="G139" s="38"/>
      <c r="H139" s="38"/>
      <c r="I139" s="117"/>
      <c r="J139" s="38"/>
      <c r="K139" s="38"/>
      <c r="L139" s="41"/>
      <c r="M139" s="209"/>
      <c r="N139" s="210"/>
      <c r="O139" s="66"/>
      <c r="P139" s="66"/>
      <c r="Q139" s="66"/>
      <c r="R139" s="66"/>
      <c r="S139" s="66"/>
      <c r="T139" s="67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T139" s="19" t="s">
        <v>248</v>
      </c>
      <c r="AU139" s="19" t="s">
        <v>79</v>
      </c>
    </row>
    <row r="140" spans="1:65" s="2" customFormat="1" ht="16.5" customHeight="1">
      <c r="A140" s="36"/>
      <c r="B140" s="37"/>
      <c r="C140" s="194" t="s">
        <v>7</v>
      </c>
      <c r="D140" s="194" t="s">
        <v>241</v>
      </c>
      <c r="E140" s="195" t="s">
        <v>972</v>
      </c>
      <c r="F140" s="196" t="s">
        <v>973</v>
      </c>
      <c r="G140" s="197" t="s">
        <v>664</v>
      </c>
      <c r="H140" s="198">
        <v>1</v>
      </c>
      <c r="I140" s="199"/>
      <c r="J140" s="200">
        <f>ROUND(I140*H140,2)</f>
        <v>0</v>
      </c>
      <c r="K140" s="196" t="s">
        <v>19</v>
      </c>
      <c r="L140" s="41"/>
      <c r="M140" s="201" t="s">
        <v>19</v>
      </c>
      <c r="N140" s="202" t="s">
        <v>43</v>
      </c>
      <c r="O140" s="66"/>
      <c r="P140" s="203">
        <f>O140*H140</f>
        <v>0</v>
      </c>
      <c r="Q140" s="203">
        <v>0</v>
      </c>
      <c r="R140" s="203">
        <f>Q140*H140</f>
        <v>0</v>
      </c>
      <c r="S140" s="203">
        <v>0</v>
      </c>
      <c r="T140" s="204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246</v>
      </c>
      <c r="AT140" s="205" t="s">
        <v>241</v>
      </c>
      <c r="AU140" s="205" t="s">
        <v>79</v>
      </c>
      <c r="AY140" s="19" t="s">
        <v>239</v>
      </c>
      <c r="BE140" s="206">
        <f>IF(N140="základní",J140,0)</f>
        <v>0</v>
      </c>
      <c r="BF140" s="206">
        <f>IF(N140="snížená",J140,0)</f>
        <v>0</v>
      </c>
      <c r="BG140" s="206">
        <f>IF(N140="zákl. přenesená",J140,0)</f>
        <v>0</v>
      </c>
      <c r="BH140" s="206">
        <f>IF(N140="sníž. přenesená",J140,0)</f>
        <v>0</v>
      </c>
      <c r="BI140" s="206">
        <f>IF(N140="nulová",J140,0)</f>
        <v>0</v>
      </c>
      <c r="BJ140" s="19" t="s">
        <v>79</v>
      </c>
      <c r="BK140" s="206">
        <f>ROUND(I140*H140,2)</f>
        <v>0</v>
      </c>
      <c r="BL140" s="19" t="s">
        <v>246</v>
      </c>
      <c r="BM140" s="205" t="s">
        <v>596</v>
      </c>
    </row>
    <row r="141" spans="1:65" s="2" customFormat="1" ht="11.25">
      <c r="A141" s="36"/>
      <c r="B141" s="37"/>
      <c r="C141" s="38"/>
      <c r="D141" s="207" t="s">
        <v>248</v>
      </c>
      <c r="E141" s="38"/>
      <c r="F141" s="208" t="s">
        <v>973</v>
      </c>
      <c r="G141" s="38"/>
      <c r="H141" s="38"/>
      <c r="I141" s="117"/>
      <c r="J141" s="38"/>
      <c r="K141" s="38"/>
      <c r="L141" s="41"/>
      <c r="M141" s="209"/>
      <c r="N141" s="210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248</v>
      </c>
      <c r="AU141" s="19" t="s">
        <v>79</v>
      </c>
    </row>
    <row r="142" spans="1:65" s="2" customFormat="1" ht="16.5" customHeight="1">
      <c r="A142" s="36"/>
      <c r="B142" s="37"/>
      <c r="C142" s="194" t="s">
        <v>466</v>
      </c>
      <c r="D142" s="194" t="s">
        <v>241</v>
      </c>
      <c r="E142" s="195" t="s">
        <v>974</v>
      </c>
      <c r="F142" s="196" t="s">
        <v>975</v>
      </c>
      <c r="G142" s="197" t="s">
        <v>930</v>
      </c>
      <c r="H142" s="198">
        <v>1</v>
      </c>
      <c r="I142" s="199"/>
      <c r="J142" s="200">
        <f>ROUND(I142*H142,2)</f>
        <v>0</v>
      </c>
      <c r="K142" s="196" t="s">
        <v>19</v>
      </c>
      <c r="L142" s="41"/>
      <c r="M142" s="201" t="s">
        <v>19</v>
      </c>
      <c r="N142" s="202" t="s">
        <v>43</v>
      </c>
      <c r="O142" s="66"/>
      <c r="P142" s="203">
        <f>O142*H142</f>
        <v>0</v>
      </c>
      <c r="Q142" s="203">
        <v>0</v>
      </c>
      <c r="R142" s="203">
        <f>Q142*H142</f>
        <v>0</v>
      </c>
      <c r="S142" s="203">
        <v>0</v>
      </c>
      <c r="T142" s="204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246</v>
      </c>
      <c r="AT142" s="205" t="s">
        <v>241</v>
      </c>
      <c r="AU142" s="205" t="s">
        <v>79</v>
      </c>
      <c r="AY142" s="19" t="s">
        <v>239</v>
      </c>
      <c r="BE142" s="206">
        <f>IF(N142="základní",J142,0)</f>
        <v>0</v>
      </c>
      <c r="BF142" s="206">
        <f>IF(N142="snížená",J142,0)</f>
        <v>0</v>
      </c>
      <c r="BG142" s="206">
        <f>IF(N142="zákl. přenesená",J142,0)</f>
        <v>0</v>
      </c>
      <c r="BH142" s="206">
        <f>IF(N142="sníž. přenesená",J142,0)</f>
        <v>0</v>
      </c>
      <c r="BI142" s="206">
        <f>IF(N142="nulová",J142,0)</f>
        <v>0</v>
      </c>
      <c r="BJ142" s="19" t="s">
        <v>79</v>
      </c>
      <c r="BK142" s="206">
        <f>ROUND(I142*H142,2)</f>
        <v>0</v>
      </c>
      <c r="BL142" s="19" t="s">
        <v>246</v>
      </c>
      <c r="BM142" s="205" t="s">
        <v>610</v>
      </c>
    </row>
    <row r="143" spans="1:65" s="2" customFormat="1" ht="11.25">
      <c r="A143" s="36"/>
      <c r="B143" s="37"/>
      <c r="C143" s="38"/>
      <c r="D143" s="207" t="s">
        <v>248</v>
      </c>
      <c r="E143" s="38"/>
      <c r="F143" s="208" t="s">
        <v>975</v>
      </c>
      <c r="G143" s="38"/>
      <c r="H143" s="38"/>
      <c r="I143" s="117"/>
      <c r="J143" s="38"/>
      <c r="K143" s="38"/>
      <c r="L143" s="41"/>
      <c r="M143" s="209"/>
      <c r="N143" s="210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248</v>
      </c>
      <c r="AU143" s="19" t="s">
        <v>79</v>
      </c>
    </row>
    <row r="144" spans="1:65" s="2" customFormat="1" ht="16.5" customHeight="1">
      <c r="A144" s="36"/>
      <c r="B144" s="37"/>
      <c r="C144" s="194" t="s">
        <v>472</v>
      </c>
      <c r="D144" s="194" t="s">
        <v>241</v>
      </c>
      <c r="E144" s="195" t="s">
        <v>976</v>
      </c>
      <c r="F144" s="196" t="s">
        <v>977</v>
      </c>
      <c r="G144" s="197" t="s">
        <v>664</v>
      </c>
      <c r="H144" s="198">
        <v>6</v>
      </c>
      <c r="I144" s="199"/>
      <c r="J144" s="200">
        <f>ROUND(I144*H144,2)</f>
        <v>0</v>
      </c>
      <c r="K144" s="196" t="s">
        <v>19</v>
      </c>
      <c r="L144" s="41"/>
      <c r="M144" s="201" t="s">
        <v>19</v>
      </c>
      <c r="N144" s="202" t="s">
        <v>43</v>
      </c>
      <c r="O144" s="66"/>
      <c r="P144" s="203">
        <f>O144*H144</f>
        <v>0</v>
      </c>
      <c r="Q144" s="203">
        <v>0</v>
      </c>
      <c r="R144" s="203">
        <f>Q144*H144</f>
        <v>0</v>
      </c>
      <c r="S144" s="203">
        <v>0</v>
      </c>
      <c r="T144" s="204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246</v>
      </c>
      <c r="AT144" s="205" t="s">
        <v>241</v>
      </c>
      <c r="AU144" s="205" t="s">
        <v>79</v>
      </c>
      <c r="AY144" s="19" t="s">
        <v>239</v>
      </c>
      <c r="BE144" s="206">
        <f>IF(N144="základní",J144,0)</f>
        <v>0</v>
      </c>
      <c r="BF144" s="206">
        <f>IF(N144="snížená",J144,0)</f>
        <v>0</v>
      </c>
      <c r="BG144" s="206">
        <f>IF(N144="zákl. přenesená",J144,0)</f>
        <v>0</v>
      </c>
      <c r="BH144" s="206">
        <f>IF(N144="sníž. přenesená",J144,0)</f>
        <v>0</v>
      </c>
      <c r="BI144" s="206">
        <f>IF(N144="nulová",J144,0)</f>
        <v>0</v>
      </c>
      <c r="BJ144" s="19" t="s">
        <v>79</v>
      </c>
      <c r="BK144" s="206">
        <f>ROUND(I144*H144,2)</f>
        <v>0</v>
      </c>
      <c r="BL144" s="19" t="s">
        <v>246</v>
      </c>
      <c r="BM144" s="205" t="s">
        <v>620</v>
      </c>
    </row>
    <row r="145" spans="1:65" s="2" customFormat="1" ht="11.25">
      <c r="A145" s="36"/>
      <c r="B145" s="37"/>
      <c r="C145" s="38"/>
      <c r="D145" s="207" t="s">
        <v>248</v>
      </c>
      <c r="E145" s="38"/>
      <c r="F145" s="208" t="s">
        <v>977</v>
      </c>
      <c r="G145" s="38"/>
      <c r="H145" s="38"/>
      <c r="I145" s="117"/>
      <c r="J145" s="38"/>
      <c r="K145" s="38"/>
      <c r="L145" s="41"/>
      <c r="M145" s="209"/>
      <c r="N145" s="210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248</v>
      </c>
      <c r="AU145" s="19" t="s">
        <v>79</v>
      </c>
    </row>
    <row r="146" spans="1:65" s="2" customFormat="1" ht="16.5" customHeight="1">
      <c r="A146" s="36"/>
      <c r="B146" s="37"/>
      <c r="C146" s="194" t="s">
        <v>478</v>
      </c>
      <c r="D146" s="194" t="s">
        <v>241</v>
      </c>
      <c r="E146" s="195" t="s">
        <v>978</v>
      </c>
      <c r="F146" s="196" t="s">
        <v>979</v>
      </c>
      <c r="G146" s="197" t="s">
        <v>930</v>
      </c>
      <c r="H146" s="198">
        <v>1</v>
      </c>
      <c r="I146" s="199"/>
      <c r="J146" s="200">
        <f>ROUND(I146*H146,2)</f>
        <v>0</v>
      </c>
      <c r="K146" s="196" t="s">
        <v>19</v>
      </c>
      <c r="L146" s="41"/>
      <c r="M146" s="201" t="s">
        <v>19</v>
      </c>
      <c r="N146" s="202" t="s">
        <v>43</v>
      </c>
      <c r="O146" s="66"/>
      <c r="P146" s="203">
        <f>O146*H146</f>
        <v>0</v>
      </c>
      <c r="Q146" s="203">
        <v>0</v>
      </c>
      <c r="R146" s="203">
        <f>Q146*H146</f>
        <v>0</v>
      </c>
      <c r="S146" s="203">
        <v>0</v>
      </c>
      <c r="T146" s="204">
        <f>S146*H146</f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246</v>
      </c>
      <c r="AT146" s="205" t="s">
        <v>241</v>
      </c>
      <c r="AU146" s="205" t="s">
        <v>79</v>
      </c>
      <c r="AY146" s="19" t="s">
        <v>239</v>
      </c>
      <c r="BE146" s="206">
        <f>IF(N146="základní",J146,0)</f>
        <v>0</v>
      </c>
      <c r="BF146" s="206">
        <f>IF(N146="snížená",J146,0)</f>
        <v>0</v>
      </c>
      <c r="BG146" s="206">
        <f>IF(N146="zákl. přenesená",J146,0)</f>
        <v>0</v>
      </c>
      <c r="BH146" s="206">
        <f>IF(N146="sníž. přenesená",J146,0)</f>
        <v>0</v>
      </c>
      <c r="BI146" s="206">
        <f>IF(N146="nulová",J146,0)</f>
        <v>0</v>
      </c>
      <c r="BJ146" s="19" t="s">
        <v>79</v>
      </c>
      <c r="BK146" s="206">
        <f>ROUND(I146*H146,2)</f>
        <v>0</v>
      </c>
      <c r="BL146" s="19" t="s">
        <v>246</v>
      </c>
      <c r="BM146" s="205" t="s">
        <v>626</v>
      </c>
    </row>
    <row r="147" spans="1:65" s="2" customFormat="1" ht="11.25">
      <c r="A147" s="36"/>
      <c r="B147" s="37"/>
      <c r="C147" s="38"/>
      <c r="D147" s="207" t="s">
        <v>248</v>
      </c>
      <c r="E147" s="38"/>
      <c r="F147" s="208" t="s">
        <v>979</v>
      </c>
      <c r="G147" s="38"/>
      <c r="H147" s="38"/>
      <c r="I147" s="117"/>
      <c r="J147" s="38"/>
      <c r="K147" s="38"/>
      <c r="L147" s="41"/>
      <c r="M147" s="209"/>
      <c r="N147" s="210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248</v>
      </c>
      <c r="AU147" s="19" t="s">
        <v>79</v>
      </c>
    </row>
    <row r="148" spans="1:65" s="2" customFormat="1" ht="19.5">
      <c r="A148" s="36"/>
      <c r="B148" s="37"/>
      <c r="C148" s="38"/>
      <c r="D148" s="207" t="s">
        <v>275</v>
      </c>
      <c r="E148" s="38"/>
      <c r="F148" s="225" t="s">
        <v>980</v>
      </c>
      <c r="G148" s="38"/>
      <c r="H148" s="38"/>
      <c r="I148" s="117"/>
      <c r="J148" s="38"/>
      <c r="K148" s="38"/>
      <c r="L148" s="41"/>
      <c r="M148" s="209"/>
      <c r="N148" s="210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275</v>
      </c>
      <c r="AU148" s="19" t="s">
        <v>79</v>
      </c>
    </row>
    <row r="149" spans="1:65" s="2" customFormat="1" ht="16.5" customHeight="1">
      <c r="A149" s="36"/>
      <c r="B149" s="37"/>
      <c r="C149" s="194" t="s">
        <v>484</v>
      </c>
      <c r="D149" s="194" t="s">
        <v>241</v>
      </c>
      <c r="E149" s="195" t="s">
        <v>981</v>
      </c>
      <c r="F149" s="196" t="s">
        <v>982</v>
      </c>
      <c r="G149" s="197" t="s">
        <v>327</v>
      </c>
      <c r="H149" s="198">
        <v>175</v>
      </c>
      <c r="I149" s="199"/>
      <c r="J149" s="200">
        <f>ROUND(I149*H149,2)</f>
        <v>0</v>
      </c>
      <c r="K149" s="196" t="s">
        <v>19</v>
      </c>
      <c r="L149" s="41"/>
      <c r="M149" s="201" t="s">
        <v>19</v>
      </c>
      <c r="N149" s="202" t="s">
        <v>43</v>
      </c>
      <c r="O149" s="66"/>
      <c r="P149" s="203">
        <f>O149*H149</f>
        <v>0</v>
      </c>
      <c r="Q149" s="203">
        <v>0</v>
      </c>
      <c r="R149" s="203">
        <f>Q149*H149</f>
        <v>0</v>
      </c>
      <c r="S149" s="203">
        <v>0</v>
      </c>
      <c r="T149" s="204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246</v>
      </c>
      <c r="AT149" s="205" t="s">
        <v>241</v>
      </c>
      <c r="AU149" s="205" t="s">
        <v>79</v>
      </c>
      <c r="AY149" s="19" t="s">
        <v>239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246</v>
      </c>
      <c r="BM149" s="205" t="s">
        <v>638</v>
      </c>
    </row>
    <row r="150" spans="1:65" s="2" customFormat="1" ht="11.25">
      <c r="A150" s="36"/>
      <c r="B150" s="37"/>
      <c r="C150" s="38"/>
      <c r="D150" s="207" t="s">
        <v>248</v>
      </c>
      <c r="E150" s="38"/>
      <c r="F150" s="208" t="s">
        <v>982</v>
      </c>
      <c r="G150" s="38"/>
      <c r="H150" s="38"/>
      <c r="I150" s="117"/>
      <c r="J150" s="38"/>
      <c r="K150" s="38"/>
      <c r="L150" s="41"/>
      <c r="M150" s="209"/>
      <c r="N150" s="210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248</v>
      </c>
      <c r="AU150" s="19" t="s">
        <v>79</v>
      </c>
    </row>
    <row r="151" spans="1:65" s="2" customFormat="1" ht="16.5" customHeight="1">
      <c r="A151" s="36"/>
      <c r="B151" s="37"/>
      <c r="C151" s="194" t="s">
        <v>490</v>
      </c>
      <c r="D151" s="194" t="s">
        <v>241</v>
      </c>
      <c r="E151" s="195" t="s">
        <v>983</v>
      </c>
      <c r="F151" s="196" t="s">
        <v>984</v>
      </c>
      <c r="G151" s="197" t="s">
        <v>664</v>
      </c>
      <c r="H151" s="198">
        <v>1</v>
      </c>
      <c r="I151" s="199"/>
      <c r="J151" s="200">
        <f>ROUND(I151*H151,2)</f>
        <v>0</v>
      </c>
      <c r="K151" s="196" t="s">
        <v>19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0</v>
      </c>
      <c r="R151" s="203">
        <f>Q151*H151</f>
        <v>0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246</v>
      </c>
      <c r="AT151" s="205" t="s">
        <v>241</v>
      </c>
      <c r="AU151" s="205" t="s">
        <v>79</v>
      </c>
      <c r="AY151" s="19" t="s">
        <v>239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246</v>
      </c>
      <c r="BM151" s="205" t="s">
        <v>985</v>
      </c>
    </row>
    <row r="152" spans="1:65" s="2" customFormat="1" ht="11.25">
      <c r="A152" s="36"/>
      <c r="B152" s="37"/>
      <c r="C152" s="38"/>
      <c r="D152" s="207" t="s">
        <v>248</v>
      </c>
      <c r="E152" s="38"/>
      <c r="F152" s="208" t="s">
        <v>984</v>
      </c>
      <c r="G152" s="38"/>
      <c r="H152" s="38"/>
      <c r="I152" s="117"/>
      <c r="J152" s="38"/>
      <c r="K152" s="38"/>
      <c r="L152" s="41"/>
      <c r="M152" s="209"/>
      <c r="N152" s="210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248</v>
      </c>
      <c r="AU152" s="19" t="s">
        <v>79</v>
      </c>
    </row>
    <row r="153" spans="1:65" s="2" customFormat="1" ht="16.5" customHeight="1">
      <c r="A153" s="36"/>
      <c r="B153" s="37"/>
      <c r="C153" s="194" t="s">
        <v>497</v>
      </c>
      <c r="D153" s="194" t="s">
        <v>241</v>
      </c>
      <c r="E153" s="195" t="s">
        <v>986</v>
      </c>
      <c r="F153" s="196" t="s">
        <v>987</v>
      </c>
      <c r="G153" s="197" t="s">
        <v>930</v>
      </c>
      <c r="H153" s="198">
        <v>1</v>
      </c>
      <c r="I153" s="199"/>
      <c r="J153" s="200">
        <f>ROUND(I153*H153,2)</f>
        <v>0</v>
      </c>
      <c r="K153" s="196" t="s">
        <v>19</v>
      </c>
      <c r="L153" s="41"/>
      <c r="M153" s="201" t="s">
        <v>19</v>
      </c>
      <c r="N153" s="202" t="s">
        <v>43</v>
      </c>
      <c r="O153" s="66"/>
      <c r="P153" s="203">
        <f>O153*H153</f>
        <v>0</v>
      </c>
      <c r="Q153" s="203">
        <v>0</v>
      </c>
      <c r="R153" s="203">
        <f>Q153*H153</f>
        <v>0</v>
      </c>
      <c r="S153" s="203">
        <v>0</v>
      </c>
      <c r="T153" s="204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246</v>
      </c>
      <c r="AT153" s="205" t="s">
        <v>241</v>
      </c>
      <c r="AU153" s="205" t="s">
        <v>79</v>
      </c>
      <c r="AY153" s="19" t="s">
        <v>239</v>
      </c>
      <c r="BE153" s="206">
        <f>IF(N153="základní",J153,0)</f>
        <v>0</v>
      </c>
      <c r="BF153" s="206">
        <f>IF(N153="snížená",J153,0)</f>
        <v>0</v>
      </c>
      <c r="BG153" s="206">
        <f>IF(N153="zákl. přenesená",J153,0)</f>
        <v>0</v>
      </c>
      <c r="BH153" s="206">
        <f>IF(N153="sníž. přenesená",J153,0)</f>
        <v>0</v>
      </c>
      <c r="BI153" s="206">
        <f>IF(N153="nulová",J153,0)</f>
        <v>0</v>
      </c>
      <c r="BJ153" s="19" t="s">
        <v>79</v>
      </c>
      <c r="BK153" s="206">
        <f>ROUND(I153*H153,2)</f>
        <v>0</v>
      </c>
      <c r="BL153" s="19" t="s">
        <v>246</v>
      </c>
      <c r="BM153" s="205" t="s">
        <v>988</v>
      </c>
    </row>
    <row r="154" spans="1:65" s="2" customFormat="1" ht="11.25">
      <c r="A154" s="36"/>
      <c r="B154" s="37"/>
      <c r="C154" s="38"/>
      <c r="D154" s="207" t="s">
        <v>248</v>
      </c>
      <c r="E154" s="38"/>
      <c r="F154" s="208" t="s">
        <v>987</v>
      </c>
      <c r="G154" s="38"/>
      <c r="H154" s="38"/>
      <c r="I154" s="117"/>
      <c r="J154" s="38"/>
      <c r="K154" s="38"/>
      <c r="L154" s="41"/>
      <c r="M154" s="209"/>
      <c r="N154" s="210"/>
      <c r="O154" s="66"/>
      <c r="P154" s="66"/>
      <c r="Q154" s="66"/>
      <c r="R154" s="66"/>
      <c r="S154" s="66"/>
      <c r="T154" s="67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T154" s="19" t="s">
        <v>248</v>
      </c>
      <c r="AU154" s="19" t="s">
        <v>79</v>
      </c>
    </row>
    <row r="155" spans="1:65" s="2" customFormat="1" ht="19.5">
      <c r="A155" s="36"/>
      <c r="B155" s="37"/>
      <c r="C155" s="38"/>
      <c r="D155" s="207" t="s">
        <v>275</v>
      </c>
      <c r="E155" s="38"/>
      <c r="F155" s="225" t="s">
        <v>989</v>
      </c>
      <c r="G155" s="38"/>
      <c r="H155" s="38"/>
      <c r="I155" s="117"/>
      <c r="J155" s="38"/>
      <c r="K155" s="38"/>
      <c r="L155" s="41"/>
      <c r="M155" s="209"/>
      <c r="N155" s="210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275</v>
      </c>
      <c r="AU155" s="19" t="s">
        <v>79</v>
      </c>
    </row>
    <row r="156" spans="1:65" s="2" customFormat="1" ht="16.5" customHeight="1">
      <c r="A156" s="36"/>
      <c r="B156" s="37"/>
      <c r="C156" s="194" t="s">
        <v>503</v>
      </c>
      <c r="D156" s="194" t="s">
        <v>241</v>
      </c>
      <c r="E156" s="195" t="s">
        <v>990</v>
      </c>
      <c r="F156" s="196" t="s">
        <v>991</v>
      </c>
      <c r="G156" s="197" t="s">
        <v>664</v>
      </c>
      <c r="H156" s="198">
        <v>3</v>
      </c>
      <c r="I156" s="199"/>
      <c r="J156" s="200">
        <f>ROUND(I156*H156,2)</f>
        <v>0</v>
      </c>
      <c r="K156" s="196" t="s">
        <v>19</v>
      </c>
      <c r="L156" s="41"/>
      <c r="M156" s="201" t="s">
        <v>19</v>
      </c>
      <c r="N156" s="202" t="s">
        <v>43</v>
      </c>
      <c r="O156" s="66"/>
      <c r="P156" s="203">
        <f>O156*H156</f>
        <v>0</v>
      </c>
      <c r="Q156" s="203">
        <v>0</v>
      </c>
      <c r="R156" s="203">
        <f>Q156*H156</f>
        <v>0</v>
      </c>
      <c r="S156" s="203">
        <v>0</v>
      </c>
      <c r="T156" s="204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205" t="s">
        <v>246</v>
      </c>
      <c r="AT156" s="205" t="s">
        <v>241</v>
      </c>
      <c r="AU156" s="205" t="s">
        <v>79</v>
      </c>
      <c r="AY156" s="19" t="s">
        <v>239</v>
      </c>
      <c r="BE156" s="206">
        <f>IF(N156="základní",J156,0)</f>
        <v>0</v>
      </c>
      <c r="BF156" s="206">
        <f>IF(N156="snížená",J156,0)</f>
        <v>0</v>
      </c>
      <c r="BG156" s="206">
        <f>IF(N156="zákl. přenesená",J156,0)</f>
        <v>0</v>
      </c>
      <c r="BH156" s="206">
        <f>IF(N156="sníž. přenesená",J156,0)</f>
        <v>0</v>
      </c>
      <c r="BI156" s="206">
        <f>IF(N156="nulová",J156,0)</f>
        <v>0</v>
      </c>
      <c r="BJ156" s="19" t="s">
        <v>79</v>
      </c>
      <c r="BK156" s="206">
        <f>ROUND(I156*H156,2)</f>
        <v>0</v>
      </c>
      <c r="BL156" s="19" t="s">
        <v>246</v>
      </c>
      <c r="BM156" s="205" t="s">
        <v>992</v>
      </c>
    </row>
    <row r="157" spans="1:65" s="2" customFormat="1" ht="11.25">
      <c r="A157" s="36"/>
      <c r="B157" s="37"/>
      <c r="C157" s="38"/>
      <c r="D157" s="207" t="s">
        <v>248</v>
      </c>
      <c r="E157" s="38"/>
      <c r="F157" s="208" t="s">
        <v>991</v>
      </c>
      <c r="G157" s="38"/>
      <c r="H157" s="38"/>
      <c r="I157" s="117"/>
      <c r="J157" s="38"/>
      <c r="K157" s="38"/>
      <c r="L157" s="41"/>
      <c r="M157" s="209"/>
      <c r="N157" s="210"/>
      <c r="O157" s="66"/>
      <c r="P157" s="66"/>
      <c r="Q157" s="66"/>
      <c r="R157" s="66"/>
      <c r="S157" s="66"/>
      <c r="T157" s="67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T157" s="19" t="s">
        <v>248</v>
      </c>
      <c r="AU157" s="19" t="s">
        <v>79</v>
      </c>
    </row>
    <row r="158" spans="1:65" s="2" customFormat="1" ht="16.5" customHeight="1">
      <c r="A158" s="36"/>
      <c r="B158" s="37"/>
      <c r="C158" s="194" t="s">
        <v>510</v>
      </c>
      <c r="D158" s="194" t="s">
        <v>241</v>
      </c>
      <c r="E158" s="195" t="s">
        <v>993</v>
      </c>
      <c r="F158" s="196" t="s">
        <v>994</v>
      </c>
      <c r="G158" s="197" t="s">
        <v>664</v>
      </c>
      <c r="H158" s="198">
        <v>3</v>
      </c>
      <c r="I158" s="199"/>
      <c r="J158" s="200">
        <f>ROUND(I158*H158,2)</f>
        <v>0</v>
      </c>
      <c r="K158" s="196" t="s">
        <v>19</v>
      </c>
      <c r="L158" s="41"/>
      <c r="M158" s="201" t="s">
        <v>19</v>
      </c>
      <c r="N158" s="202" t="s">
        <v>43</v>
      </c>
      <c r="O158" s="66"/>
      <c r="P158" s="203">
        <f>O158*H158</f>
        <v>0</v>
      </c>
      <c r="Q158" s="203">
        <v>0</v>
      </c>
      <c r="R158" s="203">
        <f>Q158*H158</f>
        <v>0</v>
      </c>
      <c r="S158" s="203">
        <v>0</v>
      </c>
      <c r="T158" s="204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205" t="s">
        <v>246</v>
      </c>
      <c r="AT158" s="205" t="s">
        <v>241</v>
      </c>
      <c r="AU158" s="205" t="s">
        <v>79</v>
      </c>
      <c r="AY158" s="19" t="s">
        <v>239</v>
      </c>
      <c r="BE158" s="206">
        <f>IF(N158="základní",J158,0)</f>
        <v>0</v>
      </c>
      <c r="BF158" s="206">
        <f>IF(N158="snížená",J158,0)</f>
        <v>0</v>
      </c>
      <c r="BG158" s="206">
        <f>IF(N158="zákl. přenesená",J158,0)</f>
        <v>0</v>
      </c>
      <c r="BH158" s="206">
        <f>IF(N158="sníž. přenesená",J158,0)</f>
        <v>0</v>
      </c>
      <c r="BI158" s="206">
        <f>IF(N158="nulová",J158,0)</f>
        <v>0</v>
      </c>
      <c r="BJ158" s="19" t="s">
        <v>79</v>
      </c>
      <c r="BK158" s="206">
        <f>ROUND(I158*H158,2)</f>
        <v>0</v>
      </c>
      <c r="BL158" s="19" t="s">
        <v>246</v>
      </c>
      <c r="BM158" s="205" t="s">
        <v>995</v>
      </c>
    </row>
    <row r="159" spans="1:65" s="2" customFormat="1" ht="11.25">
      <c r="A159" s="36"/>
      <c r="B159" s="37"/>
      <c r="C159" s="38"/>
      <c r="D159" s="207" t="s">
        <v>248</v>
      </c>
      <c r="E159" s="38"/>
      <c r="F159" s="208" t="s">
        <v>994</v>
      </c>
      <c r="G159" s="38"/>
      <c r="H159" s="38"/>
      <c r="I159" s="117"/>
      <c r="J159" s="38"/>
      <c r="K159" s="38"/>
      <c r="L159" s="41"/>
      <c r="M159" s="209"/>
      <c r="N159" s="210"/>
      <c r="O159" s="66"/>
      <c r="P159" s="66"/>
      <c r="Q159" s="66"/>
      <c r="R159" s="66"/>
      <c r="S159" s="66"/>
      <c r="T159" s="67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T159" s="19" t="s">
        <v>248</v>
      </c>
      <c r="AU159" s="19" t="s">
        <v>79</v>
      </c>
    </row>
    <row r="160" spans="1:65" s="2" customFormat="1" ht="16.5" customHeight="1">
      <c r="A160" s="36"/>
      <c r="B160" s="37"/>
      <c r="C160" s="194" t="s">
        <v>518</v>
      </c>
      <c r="D160" s="194" t="s">
        <v>241</v>
      </c>
      <c r="E160" s="195" t="s">
        <v>996</v>
      </c>
      <c r="F160" s="196" t="s">
        <v>997</v>
      </c>
      <c r="G160" s="197" t="s">
        <v>664</v>
      </c>
      <c r="H160" s="198">
        <v>1</v>
      </c>
      <c r="I160" s="199"/>
      <c r="J160" s="200">
        <f>ROUND(I160*H160,2)</f>
        <v>0</v>
      </c>
      <c r="K160" s="196" t="s">
        <v>19</v>
      </c>
      <c r="L160" s="41"/>
      <c r="M160" s="201" t="s">
        <v>19</v>
      </c>
      <c r="N160" s="202" t="s">
        <v>43</v>
      </c>
      <c r="O160" s="66"/>
      <c r="P160" s="203">
        <f>O160*H160</f>
        <v>0</v>
      </c>
      <c r="Q160" s="203">
        <v>0</v>
      </c>
      <c r="R160" s="203">
        <f>Q160*H160</f>
        <v>0</v>
      </c>
      <c r="S160" s="203">
        <v>0</v>
      </c>
      <c r="T160" s="204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246</v>
      </c>
      <c r="AT160" s="205" t="s">
        <v>241</v>
      </c>
      <c r="AU160" s="205" t="s">
        <v>79</v>
      </c>
      <c r="AY160" s="19" t="s">
        <v>239</v>
      </c>
      <c r="BE160" s="206">
        <f>IF(N160="základní",J160,0)</f>
        <v>0</v>
      </c>
      <c r="BF160" s="206">
        <f>IF(N160="snížená",J160,0)</f>
        <v>0</v>
      </c>
      <c r="BG160" s="206">
        <f>IF(N160="zákl. přenesená",J160,0)</f>
        <v>0</v>
      </c>
      <c r="BH160" s="206">
        <f>IF(N160="sníž. přenesená",J160,0)</f>
        <v>0</v>
      </c>
      <c r="BI160" s="206">
        <f>IF(N160="nulová",J160,0)</f>
        <v>0</v>
      </c>
      <c r="BJ160" s="19" t="s">
        <v>79</v>
      </c>
      <c r="BK160" s="206">
        <f>ROUND(I160*H160,2)</f>
        <v>0</v>
      </c>
      <c r="BL160" s="19" t="s">
        <v>246</v>
      </c>
      <c r="BM160" s="205" t="s">
        <v>998</v>
      </c>
    </row>
    <row r="161" spans="1:65" s="2" customFormat="1" ht="11.25">
      <c r="A161" s="36"/>
      <c r="B161" s="37"/>
      <c r="C161" s="38"/>
      <c r="D161" s="207" t="s">
        <v>248</v>
      </c>
      <c r="E161" s="38"/>
      <c r="F161" s="208" t="s">
        <v>997</v>
      </c>
      <c r="G161" s="38"/>
      <c r="H161" s="38"/>
      <c r="I161" s="117"/>
      <c r="J161" s="38"/>
      <c r="K161" s="38"/>
      <c r="L161" s="41"/>
      <c r="M161" s="209"/>
      <c r="N161" s="210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248</v>
      </c>
      <c r="AU161" s="19" t="s">
        <v>79</v>
      </c>
    </row>
    <row r="162" spans="1:65" s="12" customFormat="1" ht="25.9" customHeight="1">
      <c r="B162" s="178"/>
      <c r="C162" s="179"/>
      <c r="D162" s="180" t="s">
        <v>71</v>
      </c>
      <c r="E162" s="181" t="s">
        <v>101</v>
      </c>
      <c r="F162" s="181" t="s">
        <v>999</v>
      </c>
      <c r="G162" s="179"/>
      <c r="H162" s="179"/>
      <c r="I162" s="182"/>
      <c r="J162" s="183">
        <f>BK162</f>
        <v>0</v>
      </c>
      <c r="K162" s="179"/>
      <c r="L162" s="184"/>
      <c r="M162" s="185"/>
      <c r="N162" s="186"/>
      <c r="O162" s="186"/>
      <c r="P162" s="187">
        <f>SUM(P163:P164)</f>
        <v>0</v>
      </c>
      <c r="Q162" s="186"/>
      <c r="R162" s="187">
        <f>SUM(R163:R164)</f>
        <v>0</v>
      </c>
      <c r="S162" s="186"/>
      <c r="T162" s="188">
        <f>SUM(T163:T164)</f>
        <v>0</v>
      </c>
      <c r="AR162" s="189" t="s">
        <v>79</v>
      </c>
      <c r="AT162" s="190" t="s">
        <v>71</v>
      </c>
      <c r="AU162" s="190" t="s">
        <v>72</v>
      </c>
      <c r="AY162" s="189" t="s">
        <v>239</v>
      </c>
      <c r="BK162" s="191">
        <f>SUM(BK163:BK164)</f>
        <v>0</v>
      </c>
    </row>
    <row r="163" spans="1:65" s="2" customFormat="1" ht="16.5" customHeight="1">
      <c r="A163" s="36"/>
      <c r="B163" s="37"/>
      <c r="C163" s="194" t="s">
        <v>524</v>
      </c>
      <c r="D163" s="194" t="s">
        <v>241</v>
      </c>
      <c r="E163" s="195" t="s">
        <v>1000</v>
      </c>
      <c r="F163" s="196" t="s">
        <v>1001</v>
      </c>
      <c r="G163" s="197" t="s">
        <v>664</v>
      </c>
      <c r="H163" s="198">
        <v>1</v>
      </c>
      <c r="I163" s="199"/>
      <c r="J163" s="200">
        <f>ROUND(I163*H163,2)</f>
        <v>0</v>
      </c>
      <c r="K163" s="196" t="s">
        <v>19</v>
      </c>
      <c r="L163" s="41"/>
      <c r="M163" s="201" t="s">
        <v>19</v>
      </c>
      <c r="N163" s="202" t="s">
        <v>43</v>
      </c>
      <c r="O163" s="66"/>
      <c r="P163" s="203">
        <f>O163*H163</f>
        <v>0</v>
      </c>
      <c r="Q163" s="203">
        <v>0</v>
      </c>
      <c r="R163" s="203">
        <f>Q163*H163</f>
        <v>0</v>
      </c>
      <c r="S163" s="203">
        <v>0</v>
      </c>
      <c r="T163" s="204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246</v>
      </c>
      <c r="AT163" s="205" t="s">
        <v>241</v>
      </c>
      <c r="AU163" s="205" t="s">
        <v>79</v>
      </c>
      <c r="AY163" s="19" t="s">
        <v>239</v>
      </c>
      <c r="BE163" s="206">
        <f>IF(N163="základní",J163,0)</f>
        <v>0</v>
      </c>
      <c r="BF163" s="206">
        <f>IF(N163="snížená",J163,0)</f>
        <v>0</v>
      </c>
      <c r="BG163" s="206">
        <f>IF(N163="zákl. přenesená",J163,0)</f>
        <v>0</v>
      </c>
      <c r="BH163" s="206">
        <f>IF(N163="sníž. přenesená",J163,0)</f>
        <v>0</v>
      </c>
      <c r="BI163" s="206">
        <f>IF(N163="nulová",J163,0)</f>
        <v>0</v>
      </c>
      <c r="BJ163" s="19" t="s">
        <v>79</v>
      </c>
      <c r="BK163" s="206">
        <f>ROUND(I163*H163,2)</f>
        <v>0</v>
      </c>
      <c r="BL163" s="19" t="s">
        <v>246</v>
      </c>
      <c r="BM163" s="205" t="s">
        <v>1002</v>
      </c>
    </row>
    <row r="164" spans="1:65" s="2" customFormat="1" ht="11.25">
      <c r="A164" s="36"/>
      <c r="B164" s="37"/>
      <c r="C164" s="38"/>
      <c r="D164" s="207" t="s">
        <v>248</v>
      </c>
      <c r="E164" s="38"/>
      <c r="F164" s="208" t="s">
        <v>1001</v>
      </c>
      <c r="G164" s="38"/>
      <c r="H164" s="38"/>
      <c r="I164" s="117"/>
      <c r="J164" s="38"/>
      <c r="K164" s="38"/>
      <c r="L164" s="41"/>
      <c r="M164" s="209"/>
      <c r="N164" s="210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248</v>
      </c>
      <c r="AU164" s="19" t="s">
        <v>79</v>
      </c>
    </row>
    <row r="165" spans="1:65" s="12" customFormat="1" ht="25.9" customHeight="1">
      <c r="B165" s="178"/>
      <c r="C165" s="179"/>
      <c r="D165" s="180" t="s">
        <v>71</v>
      </c>
      <c r="E165" s="181" t="s">
        <v>246</v>
      </c>
      <c r="F165" s="181" t="s">
        <v>1003</v>
      </c>
      <c r="G165" s="179"/>
      <c r="H165" s="179"/>
      <c r="I165" s="182"/>
      <c r="J165" s="183">
        <f>BK165</f>
        <v>0</v>
      </c>
      <c r="K165" s="179"/>
      <c r="L165" s="184"/>
      <c r="M165" s="185"/>
      <c r="N165" s="186"/>
      <c r="O165" s="186"/>
      <c r="P165" s="187">
        <f>SUM(P166:P171)</f>
        <v>0</v>
      </c>
      <c r="Q165" s="186"/>
      <c r="R165" s="187">
        <f>SUM(R166:R171)</f>
        <v>0</v>
      </c>
      <c r="S165" s="186"/>
      <c r="T165" s="188">
        <f>SUM(T166:T171)</f>
        <v>0</v>
      </c>
      <c r="AR165" s="189" t="s">
        <v>79</v>
      </c>
      <c r="AT165" s="190" t="s">
        <v>71</v>
      </c>
      <c r="AU165" s="190" t="s">
        <v>72</v>
      </c>
      <c r="AY165" s="189" t="s">
        <v>239</v>
      </c>
      <c r="BK165" s="191">
        <f>SUM(BK166:BK171)</f>
        <v>0</v>
      </c>
    </row>
    <row r="166" spans="1:65" s="2" customFormat="1" ht="16.5" customHeight="1">
      <c r="A166" s="36"/>
      <c r="B166" s="37"/>
      <c r="C166" s="194" t="s">
        <v>530</v>
      </c>
      <c r="D166" s="194" t="s">
        <v>241</v>
      </c>
      <c r="E166" s="195" t="s">
        <v>1004</v>
      </c>
      <c r="F166" s="196" t="s">
        <v>1005</v>
      </c>
      <c r="G166" s="197" t="s">
        <v>664</v>
      </c>
      <c r="H166" s="198">
        <v>1</v>
      </c>
      <c r="I166" s="199"/>
      <c r="J166" s="200">
        <f>ROUND(I166*H166,2)</f>
        <v>0</v>
      </c>
      <c r="K166" s="196" t="s">
        <v>19</v>
      </c>
      <c r="L166" s="41"/>
      <c r="M166" s="201" t="s">
        <v>19</v>
      </c>
      <c r="N166" s="202" t="s">
        <v>43</v>
      </c>
      <c r="O166" s="66"/>
      <c r="P166" s="203">
        <f>O166*H166</f>
        <v>0</v>
      </c>
      <c r="Q166" s="203">
        <v>0</v>
      </c>
      <c r="R166" s="203">
        <f>Q166*H166</f>
        <v>0</v>
      </c>
      <c r="S166" s="203">
        <v>0</v>
      </c>
      <c r="T166" s="204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246</v>
      </c>
      <c r="AT166" s="205" t="s">
        <v>241</v>
      </c>
      <c r="AU166" s="205" t="s">
        <v>79</v>
      </c>
      <c r="AY166" s="19" t="s">
        <v>239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246</v>
      </c>
      <c r="BM166" s="205" t="s">
        <v>659</v>
      </c>
    </row>
    <row r="167" spans="1:65" s="2" customFormat="1" ht="11.25">
      <c r="A167" s="36"/>
      <c r="B167" s="37"/>
      <c r="C167" s="38"/>
      <c r="D167" s="207" t="s">
        <v>248</v>
      </c>
      <c r="E167" s="38"/>
      <c r="F167" s="208" t="s">
        <v>1005</v>
      </c>
      <c r="G167" s="38"/>
      <c r="H167" s="38"/>
      <c r="I167" s="117"/>
      <c r="J167" s="38"/>
      <c r="K167" s="38"/>
      <c r="L167" s="41"/>
      <c r="M167" s="209"/>
      <c r="N167" s="210"/>
      <c r="O167" s="66"/>
      <c r="P167" s="66"/>
      <c r="Q167" s="66"/>
      <c r="R167" s="66"/>
      <c r="S167" s="66"/>
      <c r="T167" s="67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T167" s="19" t="s">
        <v>248</v>
      </c>
      <c r="AU167" s="19" t="s">
        <v>79</v>
      </c>
    </row>
    <row r="168" spans="1:65" s="2" customFormat="1" ht="16.5" customHeight="1">
      <c r="A168" s="36"/>
      <c r="B168" s="37"/>
      <c r="C168" s="194" t="s">
        <v>536</v>
      </c>
      <c r="D168" s="194" t="s">
        <v>241</v>
      </c>
      <c r="E168" s="195" t="s">
        <v>1006</v>
      </c>
      <c r="F168" s="196" t="s">
        <v>1007</v>
      </c>
      <c r="G168" s="197" t="s">
        <v>664</v>
      </c>
      <c r="H168" s="198">
        <v>1</v>
      </c>
      <c r="I168" s="199"/>
      <c r="J168" s="200">
        <f>ROUND(I168*H168,2)</f>
        <v>0</v>
      </c>
      <c r="K168" s="196" t="s">
        <v>19</v>
      </c>
      <c r="L168" s="41"/>
      <c r="M168" s="201" t="s">
        <v>19</v>
      </c>
      <c r="N168" s="202" t="s">
        <v>43</v>
      </c>
      <c r="O168" s="66"/>
      <c r="P168" s="203">
        <f>O168*H168</f>
        <v>0</v>
      </c>
      <c r="Q168" s="203">
        <v>0</v>
      </c>
      <c r="R168" s="203">
        <f>Q168*H168</f>
        <v>0</v>
      </c>
      <c r="S168" s="203">
        <v>0</v>
      </c>
      <c r="T168" s="204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205" t="s">
        <v>246</v>
      </c>
      <c r="AT168" s="205" t="s">
        <v>241</v>
      </c>
      <c r="AU168" s="205" t="s">
        <v>79</v>
      </c>
      <c r="AY168" s="19" t="s">
        <v>239</v>
      </c>
      <c r="BE168" s="206">
        <f>IF(N168="základní",J168,0)</f>
        <v>0</v>
      </c>
      <c r="BF168" s="206">
        <f>IF(N168="snížená",J168,0)</f>
        <v>0</v>
      </c>
      <c r="BG168" s="206">
        <f>IF(N168="zákl. přenesená",J168,0)</f>
        <v>0</v>
      </c>
      <c r="BH168" s="206">
        <f>IF(N168="sníž. přenesená",J168,0)</f>
        <v>0</v>
      </c>
      <c r="BI168" s="206">
        <f>IF(N168="nulová",J168,0)</f>
        <v>0</v>
      </c>
      <c r="BJ168" s="19" t="s">
        <v>79</v>
      </c>
      <c r="BK168" s="206">
        <f>ROUND(I168*H168,2)</f>
        <v>0</v>
      </c>
      <c r="BL168" s="19" t="s">
        <v>246</v>
      </c>
      <c r="BM168" s="205" t="s">
        <v>1008</v>
      </c>
    </row>
    <row r="169" spans="1:65" s="2" customFormat="1" ht="11.25">
      <c r="A169" s="36"/>
      <c r="B169" s="37"/>
      <c r="C169" s="38"/>
      <c r="D169" s="207" t="s">
        <v>248</v>
      </c>
      <c r="E169" s="38"/>
      <c r="F169" s="208" t="s">
        <v>1007</v>
      </c>
      <c r="G169" s="38"/>
      <c r="H169" s="38"/>
      <c r="I169" s="117"/>
      <c r="J169" s="38"/>
      <c r="K169" s="38"/>
      <c r="L169" s="41"/>
      <c r="M169" s="209"/>
      <c r="N169" s="210"/>
      <c r="O169" s="66"/>
      <c r="P169" s="66"/>
      <c r="Q169" s="66"/>
      <c r="R169" s="66"/>
      <c r="S169" s="66"/>
      <c r="T169" s="67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T169" s="19" t="s">
        <v>248</v>
      </c>
      <c r="AU169" s="19" t="s">
        <v>79</v>
      </c>
    </row>
    <row r="170" spans="1:65" s="2" customFormat="1" ht="16.5" customHeight="1">
      <c r="A170" s="36"/>
      <c r="B170" s="37"/>
      <c r="C170" s="194" t="s">
        <v>543</v>
      </c>
      <c r="D170" s="194" t="s">
        <v>241</v>
      </c>
      <c r="E170" s="195" t="s">
        <v>1009</v>
      </c>
      <c r="F170" s="196" t="s">
        <v>1010</v>
      </c>
      <c r="G170" s="197" t="s">
        <v>327</v>
      </c>
      <c r="H170" s="198">
        <v>40</v>
      </c>
      <c r="I170" s="199"/>
      <c r="J170" s="200">
        <f>ROUND(I170*H170,2)</f>
        <v>0</v>
      </c>
      <c r="K170" s="196" t="s">
        <v>19</v>
      </c>
      <c r="L170" s="41"/>
      <c r="M170" s="201" t="s">
        <v>19</v>
      </c>
      <c r="N170" s="202" t="s">
        <v>43</v>
      </c>
      <c r="O170" s="66"/>
      <c r="P170" s="203">
        <f>O170*H170</f>
        <v>0</v>
      </c>
      <c r="Q170" s="203">
        <v>0</v>
      </c>
      <c r="R170" s="203">
        <f>Q170*H170</f>
        <v>0</v>
      </c>
      <c r="S170" s="203">
        <v>0</v>
      </c>
      <c r="T170" s="204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205" t="s">
        <v>246</v>
      </c>
      <c r="AT170" s="205" t="s">
        <v>241</v>
      </c>
      <c r="AU170" s="205" t="s">
        <v>79</v>
      </c>
      <c r="AY170" s="19" t="s">
        <v>239</v>
      </c>
      <c r="BE170" s="206">
        <f>IF(N170="základní",J170,0)</f>
        <v>0</v>
      </c>
      <c r="BF170" s="206">
        <f>IF(N170="snížená",J170,0)</f>
        <v>0</v>
      </c>
      <c r="BG170" s="206">
        <f>IF(N170="zákl. přenesená",J170,0)</f>
        <v>0</v>
      </c>
      <c r="BH170" s="206">
        <f>IF(N170="sníž. přenesená",J170,0)</f>
        <v>0</v>
      </c>
      <c r="BI170" s="206">
        <f>IF(N170="nulová",J170,0)</f>
        <v>0</v>
      </c>
      <c r="BJ170" s="19" t="s">
        <v>79</v>
      </c>
      <c r="BK170" s="206">
        <f>ROUND(I170*H170,2)</f>
        <v>0</v>
      </c>
      <c r="BL170" s="19" t="s">
        <v>246</v>
      </c>
      <c r="BM170" s="205" t="s">
        <v>1011</v>
      </c>
    </row>
    <row r="171" spans="1:65" s="2" customFormat="1" ht="11.25">
      <c r="A171" s="36"/>
      <c r="B171" s="37"/>
      <c r="C171" s="38"/>
      <c r="D171" s="207" t="s">
        <v>248</v>
      </c>
      <c r="E171" s="38"/>
      <c r="F171" s="208" t="s">
        <v>1010</v>
      </c>
      <c r="G171" s="38"/>
      <c r="H171" s="38"/>
      <c r="I171" s="117"/>
      <c r="J171" s="38"/>
      <c r="K171" s="38"/>
      <c r="L171" s="41"/>
      <c r="M171" s="209"/>
      <c r="N171" s="210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248</v>
      </c>
      <c r="AU171" s="19" t="s">
        <v>79</v>
      </c>
    </row>
    <row r="172" spans="1:65" s="12" customFormat="1" ht="25.9" customHeight="1">
      <c r="B172" s="178"/>
      <c r="C172" s="179"/>
      <c r="D172" s="180" t="s">
        <v>71</v>
      </c>
      <c r="E172" s="181" t="s">
        <v>295</v>
      </c>
      <c r="F172" s="181" t="s">
        <v>1012</v>
      </c>
      <c r="G172" s="179"/>
      <c r="H172" s="179"/>
      <c r="I172" s="182"/>
      <c r="J172" s="183">
        <f>BK172</f>
        <v>0</v>
      </c>
      <c r="K172" s="179"/>
      <c r="L172" s="184"/>
      <c r="M172" s="185"/>
      <c r="N172" s="186"/>
      <c r="O172" s="186"/>
      <c r="P172" s="187">
        <f>SUM(P173:P176)</f>
        <v>0</v>
      </c>
      <c r="Q172" s="186"/>
      <c r="R172" s="187">
        <f>SUM(R173:R176)</f>
        <v>0</v>
      </c>
      <c r="S172" s="186"/>
      <c r="T172" s="188">
        <f>SUM(T173:T176)</f>
        <v>0</v>
      </c>
      <c r="AR172" s="189" t="s">
        <v>79</v>
      </c>
      <c r="AT172" s="190" t="s">
        <v>71</v>
      </c>
      <c r="AU172" s="190" t="s">
        <v>72</v>
      </c>
      <c r="AY172" s="189" t="s">
        <v>239</v>
      </c>
      <c r="BK172" s="191">
        <f>SUM(BK173:BK176)</f>
        <v>0</v>
      </c>
    </row>
    <row r="173" spans="1:65" s="2" customFormat="1" ht="16.5" customHeight="1">
      <c r="A173" s="36"/>
      <c r="B173" s="37"/>
      <c r="C173" s="194" t="s">
        <v>549</v>
      </c>
      <c r="D173" s="194" t="s">
        <v>241</v>
      </c>
      <c r="E173" s="195" t="s">
        <v>1013</v>
      </c>
      <c r="F173" s="196" t="s">
        <v>1014</v>
      </c>
      <c r="G173" s="197" t="s">
        <v>664</v>
      </c>
      <c r="H173" s="198">
        <v>2</v>
      </c>
      <c r="I173" s="199"/>
      <c r="J173" s="200">
        <f>ROUND(I173*H173,2)</f>
        <v>0</v>
      </c>
      <c r="K173" s="196" t="s">
        <v>19</v>
      </c>
      <c r="L173" s="41"/>
      <c r="M173" s="201" t="s">
        <v>19</v>
      </c>
      <c r="N173" s="202" t="s">
        <v>43</v>
      </c>
      <c r="O173" s="66"/>
      <c r="P173" s="203">
        <f>O173*H173</f>
        <v>0</v>
      </c>
      <c r="Q173" s="203">
        <v>0</v>
      </c>
      <c r="R173" s="203">
        <f>Q173*H173</f>
        <v>0</v>
      </c>
      <c r="S173" s="203">
        <v>0</v>
      </c>
      <c r="T173" s="204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246</v>
      </c>
      <c r="AT173" s="205" t="s">
        <v>241</v>
      </c>
      <c r="AU173" s="205" t="s">
        <v>79</v>
      </c>
      <c r="AY173" s="19" t="s">
        <v>239</v>
      </c>
      <c r="BE173" s="206">
        <f>IF(N173="základní",J173,0)</f>
        <v>0</v>
      </c>
      <c r="BF173" s="206">
        <f>IF(N173="snížená",J173,0)</f>
        <v>0</v>
      </c>
      <c r="BG173" s="206">
        <f>IF(N173="zákl. přenesená",J173,0)</f>
        <v>0</v>
      </c>
      <c r="BH173" s="206">
        <f>IF(N173="sníž. přenesená",J173,0)</f>
        <v>0</v>
      </c>
      <c r="BI173" s="206">
        <f>IF(N173="nulová",J173,0)</f>
        <v>0</v>
      </c>
      <c r="BJ173" s="19" t="s">
        <v>79</v>
      </c>
      <c r="BK173" s="206">
        <f>ROUND(I173*H173,2)</f>
        <v>0</v>
      </c>
      <c r="BL173" s="19" t="s">
        <v>246</v>
      </c>
      <c r="BM173" s="205" t="s">
        <v>1015</v>
      </c>
    </row>
    <row r="174" spans="1:65" s="2" customFormat="1" ht="11.25">
      <c r="A174" s="36"/>
      <c r="B174" s="37"/>
      <c r="C174" s="38"/>
      <c r="D174" s="207" t="s">
        <v>248</v>
      </c>
      <c r="E174" s="38"/>
      <c r="F174" s="208" t="s">
        <v>1014</v>
      </c>
      <c r="G174" s="38"/>
      <c r="H174" s="38"/>
      <c r="I174" s="117"/>
      <c r="J174" s="38"/>
      <c r="K174" s="38"/>
      <c r="L174" s="41"/>
      <c r="M174" s="209"/>
      <c r="N174" s="210"/>
      <c r="O174" s="66"/>
      <c r="P174" s="66"/>
      <c r="Q174" s="66"/>
      <c r="R174" s="66"/>
      <c r="S174" s="66"/>
      <c r="T174" s="67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T174" s="19" t="s">
        <v>248</v>
      </c>
      <c r="AU174" s="19" t="s">
        <v>79</v>
      </c>
    </row>
    <row r="175" spans="1:65" s="2" customFormat="1" ht="16.5" customHeight="1">
      <c r="A175" s="36"/>
      <c r="B175" s="37"/>
      <c r="C175" s="194" t="s">
        <v>558</v>
      </c>
      <c r="D175" s="194" t="s">
        <v>241</v>
      </c>
      <c r="E175" s="195" t="s">
        <v>1016</v>
      </c>
      <c r="F175" s="196" t="s">
        <v>1017</v>
      </c>
      <c r="G175" s="197" t="s">
        <v>664</v>
      </c>
      <c r="H175" s="198">
        <v>1</v>
      </c>
      <c r="I175" s="199"/>
      <c r="J175" s="200">
        <f>ROUND(I175*H175,2)</f>
        <v>0</v>
      </c>
      <c r="K175" s="196" t="s">
        <v>19</v>
      </c>
      <c r="L175" s="41"/>
      <c r="M175" s="201" t="s">
        <v>19</v>
      </c>
      <c r="N175" s="202" t="s">
        <v>43</v>
      </c>
      <c r="O175" s="66"/>
      <c r="P175" s="203">
        <f>O175*H175</f>
        <v>0</v>
      </c>
      <c r="Q175" s="203">
        <v>0</v>
      </c>
      <c r="R175" s="203">
        <f>Q175*H175</f>
        <v>0</v>
      </c>
      <c r="S175" s="203">
        <v>0</v>
      </c>
      <c r="T175" s="204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205" t="s">
        <v>246</v>
      </c>
      <c r="AT175" s="205" t="s">
        <v>241</v>
      </c>
      <c r="AU175" s="205" t="s">
        <v>79</v>
      </c>
      <c r="AY175" s="19" t="s">
        <v>239</v>
      </c>
      <c r="BE175" s="206">
        <f>IF(N175="základní",J175,0)</f>
        <v>0</v>
      </c>
      <c r="BF175" s="206">
        <f>IF(N175="snížená",J175,0)</f>
        <v>0</v>
      </c>
      <c r="BG175" s="206">
        <f>IF(N175="zákl. přenesená",J175,0)</f>
        <v>0</v>
      </c>
      <c r="BH175" s="206">
        <f>IF(N175="sníž. přenesená",J175,0)</f>
        <v>0</v>
      </c>
      <c r="BI175" s="206">
        <f>IF(N175="nulová",J175,0)</f>
        <v>0</v>
      </c>
      <c r="BJ175" s="19" t="s">
        <v>79</v>
      </c>
      <c r="BK175" s="206">
        <f>ROUND(I175*H175,2)</f>
        <v>0</v>
      </c>
      <c r="BL175" s="19" t="s">
        <v>246</v>
      </c>
      <c r="BM175" s="205" t="s">
        <v>1018</v>
      </c>
    </row>
    <row r="176" spans="1:65" s="2" customFormat="1" ht="11.25">
      <c r="A176" s="36"/>
      <c r="B176" s="37"/>
      <c r="C176" s="38"/>
      <c r="D176" s="207" t="s">
        <v>248</v>
      </c>
      <c r="E176" s="38"/>
      <c r="F176" s="208" t="s">
        <v>1017</v>
      </c>
      <c r="G176" s="38"/>
      <c r="H176" s="38"/>
      <c r="I176" s="117"/>
      <c r="J176" s="38"/>
      <c r="K176" s="38"/>
      <c r="L176" s="41"/>
      <c r="M176" s="209"/>
      <c r="N176" s="210"/>
      <c r="O176" s="66"/>
      <c r="P176" s="66"/>
      <c r="Q176" s="66"/>
      <c r="R176" s="66"/>
      <c r="S176" s="66"/>
      <c r="T176" s="67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T176" s="19" t="s">
        <v>248</v>
      </c>
      <c r="AU176" s="19" t="s">
        <v>79</v>
      </c>
    </row>
    <row r="177" spans="1:65" s="12" customFormat="1" ht="25.9" customHeight="1">
      <c r="B177" s="178"/>
      <c r="C177" s="179"/>
      <c r="D177" s="180" t="s">
        <v>71</v>
      </c>
      <c r="E177" s="181" t="s">
        <v>301</v>
      </c>
      <c r="F177" s="181" t="s">
        <v>1019</v>
      </c>
      <c r="G177" s="179"/>
      <c r="H177" s="179"/>
      <c r="I177" s="182"/>
      <c r="J177" s="183">
        <f>BK177</f>
        <v>0</v>
      </c>
      <c r="K177" s="179"/>
      <c r="L177" s="184"/>
      <c r="M177" s="185"/>
      <c r="N177" s="186"/>
      <c r="O177" s="186"/>
      <c r="P177" s="187">
        <f>SUM(P178:P179)</f>
        <v>0</v>
      </c>
      <c r="Q177" s="186"/>
      <c r="R177" s="187">
        <f>SUM(R178:R179)</f>
        <v>0</v>
      </c>
      <c r="S177" s="186"/>
      <c r="T177" s="188">
        <f>SUM(T178:T179)</f>
        <v>0</v>
      </c>
      <c r="AR177" s="189" t="s">
        <v>79</v>
      </c>
      <c r="AT177" s="190" t="s">
        <v>71</v>
      </c>
      <c r="AU177" s="190" t="s">
        <v>72</v>
      </c>
      <c r="AY177" s="189" t="s">
        <v>239</v>
      </c>
      <c r="BK177" s="191">
        <f>SUM(BK178:BK179)</f>
        <v>0</v>
      </c>
    </row>
    <row r="178" spans="1:65" s="2" customFormat="1" ht="16.5" customHeight="1">
      <c r="A178" s="36"/>
      <c r="B178" s="37"/>
      <c r="C178" s="194" t="s">
        <v>566</v>
      </c>
      <c r="D178" s="194" t="s">
        <v>241</v>
      </c>
      <c r="E178" s="195" t="s">
        <v>1020</v>
      </c>
      <c r="F178" s="196" t="s">
        <v>1021</v>
      </c>
      <c r="G178" s="197" t="s">
        <v>930</v>
      </c>
      <c r="H178" s="198">
        <v>1</v>
      </c>
      <c r="I178" s="199"/>
      <c r="J178" s="200">
        <f>ROUND(I178*H178,2)</f>
        <v>0</v>
      </c>
      <c r="K178" s="196" t="s">
        <v>19</v>
      </c>
      <c r="L178" s="41"/>
      <c r="M178" s="201" t="s">
        <v>19</v>
      </c>
      <c r="N178" s="202" t="s">
        <v>43</v>
      </c>
      <c r="O178" s="66"/>
      <c r="P178" s="203">
        <f>O178*H178</f>
        <v>0</v>
      </c>
      <c r="Q178" s="203">
        <v>0</v>
      </c>
      <c r="R178" s="203">
        <f>Q178*H178</f>
        <v>0</v>
      </c>
      <c r="S178" s="203">
        <v>0</v>
      </c>
      <c r="T178" s="204">
        <f>S178*H178</f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205" t="s">
        <v>246</v>
      </c>
      <c r="AT178" s="205" t="s">
        <v>241</v>
      </c>
      <c r="AU178" s="205" t="s">
        <v>79</v>
      </c>
      <c r="AY178" s="19" t="s">
        <v>239</v>
      </c>
      <c r="BE178" s="206">
        <f>IF(N178="základní",J178,0)</f>
        <v>0</v>
      </c>
      <c r="BF178" s="206">
        <f>IF(N178="snížená",J178,0)</f>
        <v>0</v>
      </c>
      <c r="BG178" s="206">
        <f>IF(N178="zákl. přenesená",J178,0)</f>
        <v>0</v>
      </c>
      <c r="BH178" s="206">
        <f>IF(N178="sníž. přenesená",J178,0)</f>
        <v>0</v>
      </c>
      <c r="BI178" s="206">
        <f>IF(N178="nulová",J178,0)</f>
        <v>0</v>
      </c>
      <c r="BJ178" s="19" t="s">
        <v>79</v>
      </c>
      <c r="BK178" s="206">
        <f>ROUND(I178*H178,2)</f>
        <v>0</v>
      </c>
      <c r="BL178" s="19" t="s">
        <v>246</v>
      </c>
      <c r="BM178" s="205" t="s">
        <v>1022</v>
      </c>
    </row>
    <row r="179" spans="1:65" s="2" customFormat="1" ht="11.25">
      <c r="A179" s="36"/>
      <c r="B179" s="37"/>
      <c r="C179" s="38"/>
      <c r="D179" s="207" t="s">
        <v>248</v>
      </c>
      <c r="E179" s="38"/>
      <c r="F179" s="208" t="s">
        <v>1021</v>
      </c>
      <c r="G179" s="38"/>
      <c r="H179" s="38"/>
      <c r="I179" s="117"/>
      <c r="J179" s="38"/>
      <c r="K179" s="38"/>
      <c r="L179" s="41"/>
      <c r="M179" s="209"/>
      <c r="N179" s="210"/>
      <c r="O179" s="66"/>
      <c r="P179" s="66"/>
      <c r="Q179" s="66"/>
      <c r="R179" s="66"/>
      <c r="S179" s="66"/>
      <c r="T179" s="67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T179" s="19" t="s">
        <v>248</v>
      </c>
      <c r="AU179" s="19" t="s">
        <v>79</v>
      </c>
    </row>
    <row r="180" spans="1:65" s="12" customFormat="1" ht="25.9" customHeight="1">
      <c r="B180" s="178"/>
      <c r="C180" s="179"/>
      <c r="D180" s="180" t="s">
        <v>71</v>
      </c>
      <c r="E180" s="181" t="s">
        <v>309</v>
      </c>
      <c r="F180" s="181" t="s">
        <v>1023</v>
      </c>
      <c r="G180" s="179"/>
      <c r="H180" s="179"/>
      <c r="I180" s="182"/>
      <c r="J180" s="183">
        <f>BK180</f>
        <v>0</v>
      </c>
      <c r="K180" s="179"/>
      <c r="L180" s="184"/>
      <c r="M180" s="185"/>
      <c r="N180" s="186"/>
      <c r="O180" s="186"/>
      <c r="P180" s="187">
        <f>SUM(P181:P184)</f>
        <v>0</v>
      </c>
      <c r="Q180" s="186"/>
      <c r="R180" s="187">
        <f>SUM(R181:R184)</f>
        <v>0</v>
      </c>
      <c r="S180" s="186"/>
      <c r="T180" s="188">
        <f>SUM(T181:T184)</f>
        <v>0</v>
      </c>
      <c r="AR180" s="189" t="s">
        <v>79</v>
      </c>
      <c r="AT180" s="190" t="s">
        <v>71</v>
      </c>
      <c r="AU180" s="190" t="s">
        <v>72</v>
      </c>
      <c r="AY180" s="189" t="s">
        <v>239</v>
      </c>
      <c r="BK180" s="191">
        <f>SUM(BK181:BK184)</f>
        <v>0</v>
      </c>
    </row>
    <row r="181" spans="1:65" s="2" customFormat="1" ht="16.5" customHeight="1">
      <c r="A181" s="36"/>
      <c r="B181" s="37"/>
      <c r="C181" s="194" t="s">
        <v>571</v>
      </c>
      <c r="D181" s="194" t="s">
        <v>241</v>
      </c>
      <c r="E181" s="195" t="s">
        <v>1024</v>
      </c>
      <c r="F181" s="196" t="s">
        <v>1025</v>
      </c>
      <c r="G181" s="197" t="s">
        <v>664</v>
      </c>
      <c r="H181" s="198">
        <v>2</v>
      </c>
      <c r="I181" s="199"/>
      <c r="J181" s="200">
        <f>ROUND(I181*H181,2)</f>
        <v>0</v>
      </c>
      <c r="K181" s="196" t="s">
        <v>19</v>
      </c>
      <c r="L181" s="41"/>
      <c r="M181" s="201" t="s">
        <v>19</v>
      </c>
      <c r="N181" s="202" t="s">
        <v>43</v>
      </c>
      <c r="O181" s="66"/>
      <c r="P181" s="203">
        <f>O181*H181</f>
        <v>0</v>
      </c>
      <c r="Q181" s="203">
        <v>0</v>
      </c>
      <c r="R181" s="203">
        <f>Q181*H181</f>
        <v>0</v>
      </c>
      <c r="S181" s="203">
        <v>0</v>
      </c>
      <c r="T181" s="204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246</v>
      </c>
      <c r="AT181" s="205" t="s">
        <v>241</v>
      </c>
      <c r="AU181" s="205" t="s">
        <v>79</v>
      </c>
      <c r="AY181" s="19" t="s">
        <v>239</v>
      </c>
      <c r="BE181" s="206">
        <f>IF(N181="základní",J181,0)</f>
        <v>0</v>
      </c>
      <c r="BF181" s="206">
        <f>IF(N181="snížená",J181,0)</f>
        <v>0</v>
      </c>
      <c r="BG181" s="206">
        <f>IF(N181="zákl. přenesená",J181,0)</f>
        <v>0</v>
      </c>
      <c r="BH181" s="206">
        <f>IF(N181="sníž. přenesená",J181,0)</f>
        <v>0</v>
      </c>
      <c r="BI181" s="206">
        <f>IF(N181="nulová",J181,0)</f>
        <v>0</v>
      </c>
      <c r="BJ181" s="19" t="s">
        <v>79</v>
      </c>
      <c r="BK181" s="206">
        <f>ROUND(I181*H181,2)</f>
        <v>0</v>
      </c>
      <c r="BL181" s="19" t="s">
        <v>246</v>
      </c>
      <c r="BM181" s="205" t="s">
        <v>1026</v>
      </c>
    </row>
    <row r="182" spans="1:65" s="2" customFormat="1" ht="11.25">
      <c r="A182" s="36"/>
      <c r="B182" s="37"/>
      <c r="C182" s="38"/>
      <c r="D182" s="207" t="s">
        <v>248</v>
      </c>
      <c r="E182" s="38"/>
      <c r="F182" s="208" t="s">
        <v>1025</v>
      </c>
      <c r="G182" s="38"/>
      <c r="H182" s="38"/>
      <c r="I182" s="117"/>
      <c r="J182" s="38"/>
      <c r="K182" s="38"/>
      <c r="L182" s="41"/>
      <c r="M182" s="209"/>
      <c r="N182" s="210"/>
      <c r="O182" s="66"/>
      <c r="P182" s="66"/>
      <c r="Q182" s="66"/>
      <c r="R182" s="66"/>
      <c r="S182" s="66"/>
      <c r="T182" s="67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T182" s="19" t="s">
        <v>248</v>
      </c>
      <c r="AU182" s="19" t="s">
        <v>79</v>
      </c>
    </row>
    <row r="183" spans="1:65" s="2" customFormat="1" ht="16.5" customHeight="1">
      <c r="A183" s="36"/>
      <c r="B183" s="37"/>
      <c r="C183" s="194" t="s">
        <v>575</v>
      </c>
      <c r="D183" s="194" t="s">
        <v>241</v>
      </c>
      <c r="E183" s="195" t="s">
        <v>1027</v>
      </c>
      <c r="F183" s="196" t="s">
        <v>1028</v>
      </c>
      <c r="G183" s="197" t="s">
        <v>664</v>
      </c>
      <c r="H183" s="198">
        <v>2</v>
      </c>
      <c r="I183" s="199"/>
      <c r="J183" s="200">
        <f>ROUND(I183*H183,2)</f>
        <v>0</v>
      </c>
      <c r="K183" s="196" t="s">
        <v>19</v>
      </c>
      <c r="L183" s="41"/>
      <c r="M183" s="201" t="s">
        <v>19</v>
      </c>
      <c r="N183" s="202" t="s">
        <v>43</v>
      </c>
      <c r="O183" s="66"/>
      <c r="P183" s="203">
        <f>O183*H183</f>
        <v>0</v>
      </c>
      <c r="Q183" s="203">
        <v>0</v>
      </c>
      <c r="R183" s="203">
        <f>Q183*H183</f>
        <v>0</v>
      </c>
      <c r="S183" s="203">
        <v>0</v>
      </c>
      <c r="T183" s="204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246</v>
      </c>
      <c r="AT183" s="205" t="s">
        <v>241</v>
      </c>
      <c r="AU183" s="205" t="s">
        <v>79</v>
      </c>
      <c r="AY183" s="19" t="s">
        <v>239</v>
      </c>
      <c r="BE183" s="206">
        <f>IF(N183="základní",J183,0)</f>
        <v>0</v>
      </c>
      <c r="BF183" s="206">
        <f>IF(N183="snížená",J183,0)</f>
        <v>0</v>
      </c>
      <c r="BG183" s="206">
        <f>IF(N183="zákl. přenesená",J183,0)</f>
        <v>0</v>
      </c>
      <c r="BH183" s="206">
        <f>IF(N183="sníž. přenesená",J183,0)</f>
        <v>0</v>
      </c>
      <c r="BI183" s="206">
        <f>IF(N183="nulová",J183,0)</f>
        <v>0</v>
      </c>
      <c r="BJ183" s="19" t="s">
        <v>79</v>
      </c>
      <c r="BK183" s="206">
        <f>ROUND(I183*H183,2)</f>
        <v>0</v>
      </c>
      <c r="BL183" s="19" t="s">
        <v>246</v>
      </c>
      <c r="BM183" s="205" t="s">
        <v>1029</v>
      </c>
    </row>
    <row r="184" spans="1:65" s="2" customFormat="1" ht="11.25">
      <c r="A184" s="36"/>
      <c r="B184" s="37"/>
      <c r="C184" s="38"/>
      <c r="D184" s="207" t="s">
        <v>248</v>
      </c>
      <c r="E184" s="38"/>
      <c r="F184" s="208" t="s">
        <v>1028</v>
      </c>
      <c r="G184" s="38"/>
      <c r="H184" s="38"/>
      <c r="I184" s="117"/>
      <c r="J184" s="38"/>
      <c r="K184" s="38"/>
      <c r="L184" s="41"/>
      <c r="M184" s="209"/>
      <c r="N184" s="210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248</v>
      </c>
      <c r="AU184" s="19" t="s">
        <v>79</v>
      </c>
    </row>
    <row r="185" spans="1:65" s="12" customFormat="1" ht="25.9" customHeight="1">
      <c r="B185" s="178"/>
      <c r="C185" s="179"/>
      <c r="D185" s="180" t="s">
        <v>71</v>
      </c>
      <c r="E185" s="181" t="s">
        <v>314</v>
      </c>
      <c r="F185" s="181" t="s">
        <v>1030</v>
      </c>
      <c r="G185" s="179"/>
      <c r="H185" s="179"/>
      <c r="I185" s="182"/>
      <c r="J185" s="183">
        <f>BK185</f>
        <v>0</v>
      </c>
      <c r="K185" s="179"/>
      <c r="L185" s="184"/>
      <c r="M185" s="185"/>
      <c r="N185" s="186"/>
      <c r="O185" s="186"/>
      <c r="P185" s="187">
        <f>SUM(P186:P187)</f>
        <v>0</v>
      </c>
      <c r="Q185" s="186"/>
      <c r="R185" s="187">
        <f>SUM(R186:R187)</f>
        <v>0</v>
      </c>
      <c r="S185" s="186"/>
      <c r="T185" s="188">
        <f>SUM(T186:T187)</f>
        <v>0</v>
      </c>
      <c r="AR185" s="189" t="s">
        <v>79</v>
      </c>
      <c r="AT185" s="190" t="s">
        <v>71</v>
      </c>
      <c r="AU185" s="190" t="s">
        <v>72</v>
      </c>
      <c r="AY185" s="189" t="s">
        <v>239</v>
      </c>
      <c r="BK185" s="191">
        <f>SUM(BK186:BK187)</f>
        <v>0</v>
      </c>
    </row>
    <row r="186" spans="1:65" s="2" customFormat="1" ht="16.5" customHeight="1">
      <c r="A186" s="36"/>
      <c r="B186" s="37"/>
      <c r="C186" s="194" t="s">
        <v>581</v>
      </c>
      <c r="D186" s="194" t="s">
        <v>241</v>
      </c>
      <c r="E186" s="195" t="s">
        <v>1031</v>
      </c>
      <c r="F186" s="196" t="s">
        <v>1032</v>
      </c>
      <c r="G186" s="197" t="s">
        <v>930</v>
      </c>
      <c r="H186" s="198">
        <v>1</v>
      </c>
      <c r="I186" s="199"/>
      <c r="J186" s="200">
        <f>ROUND(I186*H186,2)</f>
        <v>0</v>
      </c>
      <c r="K186" s="196" t="s">
        <v>19</v>
      </c>
      <c r="L186" s="41"/>
      <c r="M186" s="201" t="s">
        <v>19</v>
      </c>
      <c r="N186" s="202" t="s">
        <v>43</v>
      </c>
      <c r="O186" s="66"/>
      <c r="P186" s="203">
        <f>O186*H186</f>
        <v>0</v>
      </c>
      <c r="Q186" s="203">
        <v>0</v>
      </c>
      <c r="R186" s="203">
        <f>Q186*H186</f>
        <v>0</v>
      </c>
      <c r="S186" s="203">
        <v>0</v>
      </c>
      <c r="T186" s="204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246</v>
      </c>
      <c r="AT186" s="205" t="s">
        <v>241</v>
      </c>
      <c r="AU186" s="205" t="s">
        <v>79</v>
      </c>
      <c r="AY186" s="19" t="s">
        <v>239</v>
      </c>
      <c r="BE186" s="206">
        <f>IF(N186="základní",J186,0)</f>
        <v>0</v>
      </c>
      <c r="BF186" s="206">
        <f>IF(N186="snížená",J186,0)</f>
        <v>0</v>
      </c>
      <c r="BG186" s="206">
        <f>IF(N186="zákl. přenesená",J186,0)</f>
        <v>0</v>
      </c>
      <c r="BH186" s="206">
        <f>IF(N186="sníž. přenesená",J186,0)</f>
        <v>0</v>
      </c>
      <c r="BI186" s="206">
        <f>IF(N186="nulová",J186,0)</f>
        <v>0</v>
      </c>
      <c r="BJ186" s="19" t="s">
        <v>79</v>
      </c>
      <c r="BK186" s="206">
        <f>ROUND(I186*H186,2)</f>
        <v>0</v>
      </c>
      <c r="BL186" s="19" t="s">
        <v>246</v>
      </c>
      <c r="BM186" s="205" t="s">
        <v>1033</v>
      </c>
    </row>
    <row r="187" spans="1:65" s="2" customFormat="1" ht="11.25">
      <c r="A187" s="36"/>
      <c r="B187" s="37"/>
      <c r="C187" s="38"/>
      <c r="D187" s="207" t="s">
        <v>248</v>
      </c>
      <c r="E187" s="38"/>
      <c r="F187" s="208" t="s">
        <v>1032</v>
      </c>
      <c r="G187" s="38"/>
      <c r="H187" s="38"/>
      <c r="I187" s="117"/>
      <c r="J187" s="38"/>
      <c r="K187" s="38"/>
      <c r="L187" s="41"/>
      <c r="M187" s="209"/>
      <c r="N187" s="210"/>
      <c r="O187" s="66"/>
      <c r="P187" s="66"/>
      <c r="Q187" s="66"/>
      <c r="R187" s="66"/>
      <c r="S187" s="66"/>
      <c r="T187" s="67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T187" s="19" t="s">
        <v>248</v>
      </c>
      <c r="AU187" s="19" t="s">
        <v>79</v>
      </c>
    </row>
    <row r="188" spans="1:65" s="12" customFormat="1" ht="25.9" customHeight="1">
      <c r="B188" s="178"/>
      <c r="C188" s="179"/>
      <c r="D188" s="180" t="s">
        <v>71</v>
      </c>
      <c r="E188" s="181" t="s">
        <v>1034</v>
      </c>
      <c r="F188" s="181" t="s">
        <v>1035</v>
      </c>
      <c r="G188" s="179"/>
      <c r="H188" s="179"/>
      <c r="I188" s="182"/>
      <c r="J188" s="183">
        <f>BK188</f>
        <v>0</v>
      </c>
      <c r="K188" s="179"/>
      <c r="L188" s="184"/>
      <c r="M188" s="185"/>
      <c r="N188" s="186"/>
      <c r="O188" s="186"/>
      <c r="P188" s="187">
        <f>SUM(P189:P210)</f>
        <v>0</v>
      </c>
      <c r="Q188" s="186"/>
      <c r="R188" s="187">
        <f>SUM(R189:R210)</f>
        <v>0</v>
      </c>
      <c r="S188" s="186"/>
      <c r="T188" s="188">
        <f>SUM(T189:T210)</f>
        <v>0</v>
      </c>
      <c r="AR188" s="189" t="s">
        <v>79</v>
      </c>
      <c r="AT188" s="190" t="s">
        <v>71</v>
      </c>
      <c r="AU188" s="190" t="s">
        <v>72</v>
      </c>
      <c r="AY188" s="189" t="s">
        <v>239</v>
      </c>
      <c r="BK188" s="191">
        <f>SUM(BK189:BK210)</f>
        <v>0</v>
      </c>
    </row>
    <row r="189" spans="1:65" s="2" customFormat="1" ht="16.5" customHeight="1">
      <c r="A189" s="36"/>
      <c r="B189" s="37"/>
      <c r="C189" s="240" t="s">
        <v>587</v>
      </c>
      <c r="D189" s="240" t="s">
        <v>653</v>
      </c>
      <c r="E189" s="241" t="s">
        <v>1036</v>
      </c>
      <c r="F189" s="242" t="s">
        <v>1037</v>
      </c>
      <c r="G189" s="243" t="s">
        <v>664</v>
      </c>
      <c r="H189" s="244">
        <v>100</v>
      </c>
      <c r="I189" s="245"/>
      <c r="J189" s="246">
        <f>ROUND(I189*H189,2)</f>
        <v>0</v>
      </c>
      <c r="K189" s="242" t="s">
        <v>19</v>
      </c>
      <c r="L189" s="247"/>
      <c r="M189" s="248" t="s">
        <v>19</v>
      </c>
      <c r="N189" s="249" t="s">
        <v>43</v>
      </c>
      <c r="O189" s="66"/>
      <c r="P189" s="203">
        <f>O189*H189</f>
        <v>0</v>
      </c>
      <c r="Q189" s="203">
        <v>0</v>
      </c>
      <c r="R189" s="203">
        <f>Q189*H189</f>
        <v>0</v>
      </c>
      <c r="S189" s="203">
        <v>0</v>
      </c>
      <c r="T189" s="204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205" t="s">
        <v>314</v>
      </c>
      <c r="AT189" s="205" t="s">
        <v>653</v>
      </c>
      <c r="AU189" s="205" t="s">
        <v>79</v>
      </c>
      <c r="AY189" s="19" t="s">
        <v>239</v>
      </c>
      <c r="BE189" s="206">
        <f>IF(N189="základní",J189,0)</f>
        <v>0</v>
      </c>
      <c r="BF189" s="206">
        <f>IF(N189="snížená",J189,0)</f>
        <v>0</v>
      </c>
      <c r="BG189" s="206">
        <f>IF(N189="zákl. přenesená",J189,0)</f>
        <v>0</v>
      </c>
      <c r="BH189" s="206">
        <f>IF(N189="sníž. přenesená",J189,0)</f>
        <v>0</v>
      </c>
      <c r="BI189" s="206">
        <f>IF(N189="nulová",J189,0)</f>
        <v>0</v>
      </c>
      <c r="BJ189" s="19" t="s">
        <v>79</v>
      </c>
      <c r="BK189" s="206">
        <f>ROUND(I189*H189,2)</f>
        <v>0</v>
      </c>
      <c r="BL189" s="19" t="s">
        <v>246</v>
      </c>
      <c r="BM189" s="205" t="s">
        <v>1038</v>
      </c>
    </row>
    <row r="190" spans="1:65" s="2" customFormat="1" ht="11.25">
      <c r="A190" s="36"/>
      <c r="B190" s="37"/>
      <c r="C190" s="38"/>
      <c r="D190" s="207" t="s">
        <v>248</v>
      </c>
      <c r="E190" s="38"/>
      <c r="F190" s="208" t="s">
        <v>1037</v>
      </c>
      <c r="G190" s="38"/>
      <c r="H190" s="38"/>
      <c r="I190" s="117"/>
      <c r="J190" s="38"/>
      <c r="K190" s="38"/>
      <c r="L190" s="41"/>
      <c r="M190" s="209"/>
      <c r="N190" s="210"/>
      <c r="O190" s="66"/>
      <c r="P190" s="66"/>
      <c r="Q190" s="66"/>
      <c r="R190" s="66"/>
      <c r="S190" s="66"/>
      <c r="T190" s="67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T190" s="19" t="s">
        <v>248</v>
      </c>
      <c r="AU190" s="19" t="s">
        <v>79</v>
      </c>
    </row>
    <row r="191" spans="1:65" s="2" customFormat="1" ht="16.5" customHeight="1">
      <c r="A191" s="36"/>
      <c r="B191" s="37"/>
      <c r="C191" s="240" t="s">
        <v>596</v>
      </c>
      <c r="D191" s="240" t="s">
        <v>653</v>
      </c>
      <c r="E191" s="241" t="s">
        <v>1039</v>
      </c>
      <c r="F191" s="242" t="s">
        <v>1040</v>
      </c>
      <c r="G191" s="243" t="s">
        <v>327</v>
      </c>
      <c r="H191" s="244">
        <v>6</v>
      </c>
      <c r="I191" s="245"/>
      <c r="J191" s="246">
        <f>ROUND(I191*H191,2)</f>
        <v>0</v>
      </c>
      <c r="K191" s="242" t="s">
        <v>19</v>
      </c>
      <c r="L191" s="247"/>
      <c r="M191" s="248" t="s">
        <v>19</v>
      </c>
      <c r="N191" s="249" t="s">
        <v>43</v>
      </c>
      <c r="O191" s="66"/>
      <c r="P191" s="203">
        <f>O191*H191</f>
        <v>0</v>
      </c>
      <c r="Q191" s="203">
        <v>0</v>
      </c>
      <c r="R191" s="203">
        <f>Q191*H191</f>
        <v>0</v>
      </c>
      <c r="S191" s="203">
        <v>0</v>
      </c>
      <c r="T191" s="204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205" t="s">
        <v>314</v>
      </c>
      <c r="AT191" s="205" t="s">
        <v>653</v>
      </c>
      <c r="AU191" s="205" t="s">
        <v>79</v>
      </c>
      <c r="AY191" s="19" t="s">
        <v>239</v>
      </c>
      <c r="BE191" s="206">
        <f>IF(N191="základní",J191,0)</f>
        <v>0</v>
      </c>
      <c r="BF191" s="206">
        <f>IF(N191="snížená",J191,0)</f>
        <v>0</v>
      </c>
      <c r="BG191" s="206">
        <f>IF(N191="zákl. přenesená",J191,0)</f>
        <v>0</v>
      </c>
      <c r="BH191" s="206">
        <f>IF(N191="sníž. přenesená",J191,0)</f>
        <v>0</v>
      </c>
      <c r="BI191" s="206">
        <f>IF(N191="nulová",J191,0)</f>
        <v>0</v>
      </c>
      <c r="BJ191" s="19" t="s">
        <v>79</v>
      </c>
      <c r="BK191" s="206">
        <f>ROUND(I191*H191,2)</f>
        <v>0</v>
      </c>
      <c r="BL191" s="19" t="s">
        <v>246</v>
      </c>
      <c r="BM191" s="205" t="s">
        <v>1041</v>
      </c>
    </row>
    <row r="192" spans="1:65" s="2" customFormat="1" ht="11.25">
      <c r="A192" s="36"/>
      <c r="B192" s="37"/>
      <c r="C192" s="38"/>
      <c r="D192" s="207" t="s">
        <v>248</v>
      </c>
      <c r="E192" s="38"/>
      <c r="F192" s="208" t="s">
        <v>1040</v>
      </c>
      <c r="G192" s="38"/>
      <c r="H192" s="38"/>
      <c r="I192" s="117"/>
      <c r="J192" s="38"/>
      <c r="K192" s="38"/>
      <c r="L192" s="41"/>
      <c r="M192" s="209"/>
      <c r="N192" s="210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248</v>
      </c>
      <c r="AU192" s="19" t="s">
        <v>79</v>
      </c>
    </row>
    <row r="193" spans="1:65" s="2" customFormat="1" ht="16.5" customHeight="1">
      <c r="A193" s="36"/>
      <c r="B193" s="37"/>
      <c r="C193" s="240" t="s">
        <v>602</v>
      </c>
      <c r="D193" s="240" t="s">
        <v>653</v>
      </c>
      <c r="E193" s="241" t="s">
        <v>1042</v>
      </c>
      <c r="F193" s="242" t="s">
        <v>1043</v>
      </c>
      <c r="G193" s="243" t="s">
        <v>327</v>
      </c>
      <c r="H193" s="244">
        <v>90</v>
      </c>
      <c r="I193" s="245"/>
      <c r="J193" s="246">
        <f>ROUND(I193*H193,2)</f>
        <v>0</v>
      </c>
      <c r="K193" s="242" t="s">
        <v>19</v>
      </c>
      <c r="L193" s="247"/>
      <c r="M193" s="248" t="s">
        <v>19</v>
      </c>
      <c r="N193" s="249" t="s">
        <v>43</v>
      </c>
      <c r="O193" s="66"/>
      <c r="P193" s="203">
        <f>O193*H193</f>
        <v>0</v>
      </c>
      <c r="Q193" s="203">
        <v>0</v>
      </c>
      <c r="R193" s="203">
        <f>Q193*H193</f>
        <v>0</v>
      </c>
      <c r="S193" s="203">
        <v>0</v>
      </c>
      <c r="T193" s="204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205" t="s">
        <v>314</v>
      </c>
      <c r="AT193" s="205" t="s">
        <v>653</v>
      </c>
      <c r="AU193" s="205" t="s">
        <v>79</v>
      </c>
      <c r="AY193" s="19" t="s">
        <v>239</v>
      </c>
      <c r="BE193" s="206">
        <f>IF(N193="základní",J193,0)</f>
        <v>0</v>
      </c>
      <c r="BF193" s="206">
        <f>IF(N193="snížená",J193,0)</f>
        <v>0</v>
      </c>
      <c r="BG193" s="206">
        <f>IF(N193="zákl. přenesená",J193,0)</f>
        <v>0</v>
      </c>
      <c r="BH193" s="206">
        <f>IF(N193="sníž. přenesená",J193,0)</f>
        <v>0</v>
      </c>
      <c r="BI193" s="206">
        <f>IF(N193="nulová",J193,0)</f>
        <v>0</v>
      </c>
      <c r="BJ193" s="19" t="s">
        <v>79</v>
      </c>
      <c r="BK193" s="206">
        <f>ROUND(I193*H193,2)</f>
        <v>0</v>
      </c>
      <c r="BL193" s="19" t="s">
        <v>246</v>
      </c>
      <c r="BM193" s="205" t="s">
        <v>1044</v>
      </c>
    </row>
    <row r="194" spans="1:65" s="2" customFormat="1" ht="11.25">
      <c r="A194" s="36"/>
      <c r="B194" s="37"/>
      <c r="C194" s="38"/>
      <c r="D194" s="207" t="s">
        <v>248</v>
      </c>
      <c r="E194" s="38"/>
      <c r="F194" s="208" t="s">
        <v>1043</v>
      </c>
      <c r="G194" s="38"/>
      <c r="H194" s="38"/>
      <c r="I194" s="117"/>
      <c r="J194" s="38"/>
      <c r="K194" s="38"/>
      <c r="L194" s="41"/>
      <c r="M194" s="209"/>
      <c r="N194" s="210"/>
      <c r="O194" s="66"/>
      <c r="P194" s="66"/>
      <c r="Q194" s="66"/>
      <c r="R194" s="66"/>
      <c r="S194" s="66"/>
      <c r="T194" s="67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T194" s="19" t="s">
        <v>248</v>
      </c>
      <c r="AU194" s="19" t="s">
        <v>79</v>
      </c>
    </row>
    <row r="195" spans="1:65" s="2" customFormat="1" ht="16.5" customHeight="1">
      <c r="A195" s="36"/>
      <c r="B195" s="37"/>
      <c r="C195" s="240" t="s">
        <v>610</v>
      </c>
      <c r="D195" s="240" t="s">
        <v>653</v>
      </c>
      <c r="E195" s="241" t="s">
        <v>1045</v>
      </c>
      <c r="F195" s="242" t="s">
        <v>1046</v>
      </c>
      <c r="G195" s="243" t="s">
        <v>327</v>
      </c>
      <c r="H195" s="244">
        <v>175</v>
      </c>
      <c r="I195" s="245"/>
      <c r="J195" s="246">
        <f>ROUND(I195*H195,2)</f>
        <v>0</v>
      </c>
      <c r="K195" s="242" t="s">
        <v>19</v>
      </c>
      <c r="L195" s="247"/>
      <c r="M195" s="248" t="s">
        <v>19</v>
      </c>
      <c r="N195" s="249" t="s">
        <v>43</v>
      </c>
      <c r="O195" s="66"/>
      <c r="P195" s="203">
        <f>O195*H195</f>
        <v>0</v>
      </c>
      <c r="Q195" s="203">
        <v>0</v>
      </c>
      <c r="R195" s="203">
        <f>Q195*H195</f>
        <v>0</v>
      </c>
      <c r="S195" s="203">
        <v>0</v>
      </c>
      <c r="T195" s="204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205" t="s">
        <v>314</v>
      </c>
      <c r="AT195" s="205" t="s">
        <v>653</v>
      </c>
      <c r="AU195" s="205" t="s">
        <v>79</v>
      </c>
      <c r="AY195" s="19" t="s">
        <v>239</v>
      </c>
      <c r="BE195" s="206">
        <f>IF(N195="základní",J195,0)</f>
        <v>0</v>
      </c>
      <c r="BF195" s="206">
        <f>IF(N195="snížená",J195,0)</f>
        <v>0</v>
      </c>
      <c r="BG195" s="206">
        <f>IF(N195="zákl. přenesená",J195,0)</f>
        <v>0</v>
      </c>
      <c r="BH195" s="206">
        <f>IF(N195="sníž. přenesená",J195,0)</f>
        <v>0</v>
      </c>
      <c r="BI195" s="206">
        <f>IF(N195="nulová",J195,0)</f>
        <v>0</v>
      </c>
      <c r="BJ195" s="19" t="s">
        <v>79</v>
      </c>
      <c r="BK195" s="206">
        <f>ROUND(I195*H195,2)</f>
        <v>0</v>
      </c>
      <c r="BL195" s="19" t="s">
        <v>246</v>
      </c>
      <c r="BM195" s="205" t="s">
        <v>1047</v>
      </c>
    </row>
    <row r="196" spans="1:65" s="2" customFormat="1" ht="11.25">
      <c r="A196" s="36"/>
      <c r="B196" s="37"/>
      <c r="C196" s="38"/>
      <c r="D196" s="207" t="s">
        <v>248</v>
      </c>
      <c r="E196" s="38"/>
      <c r="F196" s="208" t="s">
        <v>1046</v>
      </c>
      <c r="G196" s="38"/>
      <c r="H196" s="38"/>
      <c r="I196" s="117"/>
      <c r="J196" s="38"/>
      <c r="K196" s="38"/>
      <c r="L196" s="41"/>
      <c r="M196" s="209"/>
      <c r="N196" s="210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248</v>
      </c>
      <c r="AU196" s="19" t="s">
        <v>79</v>
      </c>
    </row>
    <row r="197" spans="1:65" s="2" customFormat="1" ht="16.5" customHeight="1">
      <c r="A197" s="36"/>
      <c r="B197" s="37"/>
      <c r="C197" s="240" t="s">
        <v>615</v>
      </c>
      <c r="D197" s="240" t="s">
        <v>653</v>
      </c>
      <c r="E197" s="241" t="s">
        <v>1048</v>
      </c>
      <c r="F197" s="242" t="s">
        <v>1049</v>
      </c>
      <c r="G197" s="243" t="s">
        <v>664</v>
      </c>
      <c r="H197" s="244">
        <v>1</v>
      </c>
      <c r="I197" s="245"/>
      <c r="J197" s="246">
        <f>ROUND(I197*H197,2)</f>
        <v>0</v>
      </c>
      <c r="K197" s="242" t="s">
        <v>19</v>
      </c>
      <c r="L197" s="247"/>
      <c r="M197" s="248" t="s">
        <v>19</v>
      </c>
      <c r="N197" s="249" t="s">
        <v>43</v>
      </c>
      <c r="O197" s="66"/>
      <c r="P197" s="203">
        <f>O197*H197</f>
        <v>0</v>
      </c>
      <c r="Q197" s="203">
        <v>0</v>
      </c>
      <c r="R197" s="203">
        <f>Q197*H197</f>
        <v>0</v>
      </c>
      <c r="S197" s="203">
        <v>0</v>
      </c>
      <c r="T197" s="204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314</v>
      </c>
      <c r="AT197" s="205" t="s">
        <v>653</v>
      </c>
      <c r="AU197" s="205" t="s">
        <v>79</v>
      </c>
      <c r="AY197" s="19" t="s">
        <v>239</v>
      </c>
      <c r="BE197" s="206">
        <f>IF(N197="základní",J197,0)</f>
        <v>0</v>
      </c>
      <c r="BF197" s="206">
        <f>IF(N197="snížená",J197,0)</f>
        <v>0</v>
      </c>
      <c r="BG197" s="206">
        <f>IF(N197="zákl. přenesená",J197,0)</f>
        <v>0</v>
      </c>
      <c r="BH197" s="206">
        <f>IF(N197="sníž. přenesená",J197,0)</f>
        <v>0</v>
      </c>
      <c r="BI197" s="206">
        <f>IF(N197="nulová",J197,0)</f>
        <v>0</v>
      </c>
      <c r="BJ197" s="19" t="s">
        <v>79</v>
      </c>
      <c r="BK197" s="206">
        <f>ROUND(I197*H197,2)</f>
        <v>0</v>
      </c>
      <c r="BL197" s="19" t="s">
        <v>246</v>
      </c>
      <c r="BM197" s="205" t="s">
        <v>1050</v>
      </c>
    </row>
    <row r="198" spans="1:65" s="2" customFormat="1" ht="11.25">
      <c r="A198" s="36"/>
      <c r="B198" s="37"/>
      <c r="C198" s="38"/>
      <c r="D198" s="207" t="s">
        <v>248</v>
      </c>
      <c r="E198" s="38"/>
      <c r="F198" s="208" t="s">
        <v>1049</v>
      </c>
      <c r="G198" s="38"/>
      <c r="H198" s="38"/>
      <c r="I198" s="117"/>
      <c r="J198" s="38"/>
      <c r="K198" s="38"/>
      <c r="L198" s="41"/>
      <c r="M198" s="209"/>
      <c r="N198" s="210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248</v>
      </c>
      <c r="AU198" s="19" t="s">
        <v>79</v>
      </c>
    </row>
    <row r="199" spans="1:65" s="2" customFormat="1" ht="16.5" customHeight="1">
      <c r="A199" s="36"/>
      <c r="B199" s="37"/>
      <c r="C199" s="240" t="s">
        <v>620</v>
      </c>
      <c r="D199" s="240" t="s">
        <v>653</v>
      </c>
      <c r="E199" s="241" t="s">
        <v>1051</v>
      </c>
      <c r="F199" s="242" t="s">
        <v>1052</v>
      </c>
      <c r="G199" s="243" t="s">
        <v>664</v>
      </c>
      <c r="H199" s="244">
        <v>5000</v>
      </c>
      <c r="I199" s="245"/>
      <c r="J199" s="246">
        <f>ROUND(I199*H199,2)</f>
        <v>0</v>
      </c>
      <c r="K199" s="242" t="s">
        <v>19</v>
      </c>
      <c r="L199" s="247"/>
      <c r="M199" s="248" t="s">
        <v>19</v>
      </c>
      <c r="N199" s="249" t="s">
        <v>43</v>
      </c>
      <c r="O199" s="66"/>
      <c r="P199" s="203">
        <f>O199*H199</f>
        <v>0</v>
      </c>
      <c r="Q199" s="203">
        <v>0</v>
      </c>
      <c r="R199" s="203">
        <f>Q199*H199</f>
        <v>0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314</v>
      </c>
      <c r="AT199" s="205" t="s">
        <v>653</v>
      </c>
      <c r="AU199" s="205" t="s">
        <v>79</v>
      </c>
      <c r="AY199" s="19" t="s">
        <v>239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246</v>
      </c>
      <c r="BM199" s="205" t="s">
        <v>1053</v>
      </c>
    </row>
    <row r="200" spans="1:65" s="2" customFormat="1" ht="11.25">
      <c r="A200" s="36"/>
      <c r="B200" s="37"/>
      <c r="C200" s="38"/>
      <c r="D200" s="207" t="s">
        <v>248</v>
      </c>
      <c r="E200" s="38"/>
      <c r="F200" s="208" t="s">
        <v>1052</v>
      </c>
      <c r="G200" s="38"/>
      <c r="H200" s="38"/>
      <c r="I200" s="117"/>
      <c r="J200" s="38"/>
      <c r="K200" s="38"/>
      <c r="L200" s="41"/>
      <c r="M200" s="209"/>
      <c r="N200" s="210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248</v>
      </c>
      <c r="AU200" s="19" t="s">
        <v>79</v>
      </c>
    </row>
    <row r="201" spans="1:65" s="2" customFormat="1" ht="16.5" customHeight="1">
      <c r="A201" s="36"/>
      <c r="B201" s="37"/>
      <c r="C201" s="240" t="s">
        <v>624</v>
      </c>
      <c r="D201" s="240" t="s">
        <v>653</v>
      </c>
      <c r="E201" s="241" t="s">
        <v>1054</v>
      </c>
      <c r="F201" s="242" t="s">
        <v>1055</v>
      </c>
      <c r="G201" s="243" t="s">
        <v>664</v>
      </c>
      <c r="H201" s="244">
        <v>2</v>
      </c>
      <c r="I201" s="245"/>
      <c r="J201" s="246">
        <f>ROUND(I201*H201,2)</f>
        <v>0</v>
      </c>
      <c r="K201" s="242" t="s">
        <v>19</v>
      </c>
      <c r="L201" s="247"/>
      <c r="M201" s="248" t="s">
        <v>19</v>
      </c>
      <c r="N201" s="249" t="s">
        <v>43</v>
      </c>
      <c r="O201" s="66"/>
      <c r="P201" s="203">
        <f>O201*H201</f>
        <v>0</v>
      </c>
      <c r="Q201" s="203">
        <v>0</v>
      </c>
      <c r="R201" s="203">
        <f>Q201*H201</f>
        <v>0</v>
      </c>
      <c r="S201" s="203">
        <v>0</v>
      </c>
      <c r="T201" s="204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205" t="s">
        <v>314</v>
      </c>
      <c r="AT201" s="205" t="s">
        <v>653</v>
      </c>
      <c r="AU201" s="205" t="s">
        <v>79</v>
      </c>
      <c r="AY201" s="19" t="s">
        <v>239</v>
      </c>
      <c r="BE201" s="206">
        <f>IF(N201="základní",J201,0)</f>
        <v>0</v>
      </c>
      <c r="BF201" s="206">
        <f>IF(N201="snížená",J201,0)</f>
        <v>0</v>
      </c>
      <c r="BG201" s="206">
        <f>IF(N201="zákl. přenesená",J201,0)</f>
        <v>0</v>
      </c>
      <c r="BH201" s="206">
        <f>IF(N201="sníž. přenesená",J201,0)</f>
        <v>0</v>
      </c>
      <c r="BI201" s="206">
        <f>IF(N201="nulová",J201,0)</f>
        <v>0</v>
      </c>
      <c r="BJ201" s="19" t="s">
        <v>79</v>
      </c>
      <c r="BK201" s="206">
        <f>ROUND(I201*H201,2)</f>
        <v>0</v>
      </c>
      <c r="BL201" s="19" t="s">
        <v>246</v>
      </c>
      <c r="BM201" s="205" t="s">
        <v>1056</v>
      </c>
    </row>
    <row r="202" spans="1:65" s="2" customFormat="1" ht="11.25">
      <c r="A202" s="36"/>
      <c r="B202" s="37"/>
      <c r="C202" s="38"/>
      <c r="D202" s="207" t="s">
        <v>248</v>
      </c>
      <c r="E202" s="38"/>
      <c r="F202" s="208" t="s">
        <v>1055</v>
      </c>
      <c r="G202" s="38"/>
      <c r="H202" s="38"/>
      <c r="I202" s="117"/>
      <c r="J202" s="38"/>
      <c r="K202" s="38"/>
      <c r="L202" s="41"/>
      <c r="M202" s="209"/>
      <c r="N202" s="210"/>
      <c r="O202" s="66"/>
      <c r="P202" s="66"/>
      <c r="Q202" s="66"/>
      <c r="R202" s="66"/>
      <c r="S202" s="66"/>
      <c r="T202" s="67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T202" s="19" t="s">
        <v>248</v>
      </c>
      <c r="AU202" s="19" t="s">
        <v>79</v>
      </c>
    </row>
    <row r="203" spans="1:65" s="2" customFormat="1" ht="16.5" customHeight="1">
      <c r="A203" s="36"/>
      <c r="B203" s="37"/>
      <c r="C203" s="240" t="s">
        <v>626</v>
      </c>
      <c r="D203" s="240" t="s">
        <v>653</v>
      </c>
      <c r="E203" s="241" t="s">
        <v>1057</v>
      </c>
      <c r="F203" s="242" t="s">
        <v>1058</v>
      </c>
      <c r="G203" s="243" t="s">
        <v>664</v>
      </c>
      <c r="H203" s="244">
        <v>12</v>
      </c>
      <c r="I203" s="245"/>
      <c r="J203" s="246">
        <f>ROUND(I203*H203,2)</f>
        <v>0</v>
      </c>
      <c r="K203" s="242" t="s">
        <v>19</v>
      </c>
      <c r="L203" s="247"/>
      <c r="M203" s="248" t="s">
        <v>19</v>
      </c>
      <c r="N203" s="249" t="s">
        <v>43</v>
      </c>
      <c r="O203" s="66"/>
      <c r="P203" s="203">
        <f>O203*H203</f>
        <v>0</v>
      </c>
      <c r="Q203" s="203">
        <v>0</v>
      </c>
      <c r="R203" s="203">
        <f>Q203*H203</f>
        <v>0</v>
      </c>
      <c r="S203" s="203">
        <v>0</v>
      </c>
      <c r="T203" s="204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205" t="s">
        <v>314</v>
      </c>
      <c r="AT203" s="205" t="s">
        <v>653</v>
      </c>
      <c r="AU203" s="205" t="s">
        <v>79</v>
      </c>
      <c r="AY203" s="19" t="s">
        <v>239</v>
      </c>
      <c r="BE203" s="206">
        <f>IF(N203="základní",J203,0)</f>
        <v>0</v>
      </c>
      <c r="BF203" s="206">
        <f>IF(N203="snížená",J203,0)</f>
        <v>0</v>
      </c>
      <c r="BG203" s="206">
        <f>IF(N203="zákl. přenesená",J203,0)</f>
        <v>0</v>
      </c>
      <c r="BH203" s="206">
        <f>IF(N203="sníž. přenesená",J203,0)</f>
        <v>0</v>
      </c>
      <c r="BI203" s="206">
        <f>IF(N203="nulová",J203,0)</f>
        <v>0</v>
      </c>
      <c r="BJ203" s="19" t="s">
        <v>79</v>
      </c>
      <c r="BK203" s="206">
        <f>ROUND(I203*H203,2)</f>
        <v>0</v>
      </c>
      <c r="BL203" s="19" t="s">
        <v>246</v>
      </c>
      <c r="BM203" s="205" t="s">
        <v>1059</v>
      </c>
    </row>
    <row r="204" spans="1:65" s="2" customFormat="1" ht="11.25">
      <c r="A204" s="36"/>
      <c r="B204" s="37"/>
      <c r="C204" s="38"/>
      <c r="D204" s="207" t="s">
        <v>248</v>
      </c>
      <c r="E204" s="38"/>
      <c r="F204" s="208" t="s">
        <v>1058</v>
      </c>
      <c r="G204" s="38"/>
      <c r="H204" s="38"/>
      <c r="I204" s="117"/>
      <c r="J204" s="38"/>
      <c r="K204" s="38"/>
      <c r="L204" s="41"/>
      <c r="M204" s="209"/>
      <c r="N204" s="210"/>
      <c r="O204" s="66"/>
      <c r="P204" s="66"/>
      <c r="Q204" s="66"/>
      <c r="R204" s="66"/>
      <c r="S204" s="66"/>
      <c r="T204" s="67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T204" s="19" t="s">
        <v>248</v>
      </c>
      <c r="AU204" s="19" t="s">
        <v>79</v>
      </c>
    </row>
    <row r="205" spans="1:65" s="2" customFormat="1" ht="16.5" customHeight="1">
      <c r="A205" s="36"/>
      <c r="B205" s="37"/>
      <c r="C205" s="240" t="s">
        <v>629</v>
      </c>
      <c r="D205" s="240" t="s">
        <v>653</v>
      </c>
      <c r="E205" s="241" t="s">
        <v>1060</v>
      </c>
      <c r="F205" s="242" t="s">
        <v>1061</v>
      </c>
      <c r="G205" s="243" t="s">
        <v>664</v>
      </c>
      <c r="H205" s="244">
        <v>2</v>
      </c>
      <c r="I205" s="245"/>
      <c r="J205" s="246">
        <f>ROUND(I205*H205,2)</f>
        <v>0</v>
      </c>
      <c r="K205" s="242" t="s">
        <v>19</v>
      </c>
      <c r="L205" s="247"/>
      <c r="M205" s="248" t="s">
        <v>19</v>
      </c>
      <c r="N205" s="249" t="s">
        <v>43</v>
      </c>
      <c r="O205" s="66"/>
      <c r="P205" s="203">
        <f>O205*H205</f>
        <v>0</v>
      </c>
      <c r="Q205" s="203">
        <v>0</v>
      </c>
      <c r="R205" s="203">
        <f>Q205*H205</f>
        <v>0</v>
      </c>
      <c r="S205" s="203">
        <v>0</v>
      </c>
      <c r="T205" s="204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205" t="s">
        <v>314</v>
      </c>
      <c r="AT205" s="205" t="s">
        <v>653</v>
      </c>
      <c r="AU205" s="205" t="s">
        <v>79</v>
      </c>
      <c r="AY205" s="19" t="s">
        <v>239</v>
      </c>
      <c r="BE205" s="206">
        <f>IF(N205="základní",J205,0)</f>
        <v>0</v>
      </c>
      <c r="BF205" s="206">
        <f>IF(N205="snížená",J205,0)</f>
        <v>0</v>
      </c>
      <c r="BG205" s="206">
        <f>IF(N205="zákl. přenesená",J205,0)</f>
        <v>0</v>
      </c>
      <c r="BH205" s="206">
        <f>IF(N205="sníž. přenesená",J205,0)</f>
        <v>0</v>
      </c>
      <c r="BI205" s="206">
        <f>IF(N205="nulová",J205,0)</f>
        <v>0</v>
      </c>
      <c r="BJ205" s="19" t="s">
        <v>79</v>
      </c>
      <c r="BK205" s="206">
        <f>ROUND(I205*H205,2)</f>
        <v>0</v>
      </c>
      <c r="BL205" s="19" t="s">
        <v>246</v>
      </c>
      <c r="BM205" s="205" t="s">
        <v>1062</v>
      </c>
    </row>
    <row r="206" spans="1:65" s="2" customFormat="1" ht="11.25">
      <c r="A206" s="36"/>
      <c r="B206" s="37"/>
      <c r="C206" s="38"/>
      <c r="D206" s="207" t="s">
        <v>248</v>
      </c>
      <c r="E206" s="38"/>
      <c r="F206" s="208" t="s">
        <v>1061</v>
      </c>
      <c r="G206" s="38"/>
      <c r="H206" s="38"/>
      <c r="I206" s="117"/>
      <c r="J206" s="38"/>
      <c r="K206" s="38"/>
      <c r="L206" s="41"/>
      <c r="M206" s="209"/>
      <c r="N206" s="210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248</v>
      </c>
      <c r="AU206" s="19" t="s">
        <v>79</v>
      </c>
    </row>
    <row r="207" spans="1:65" s="2" customFormat="1" ht="16.5" customHeight="1">
      <c r="A207" s="36"/>
      <c r="B207" s="37"/>
      <c r="C207" s="240" t="s">
        <v>638</v>
      </c>
      <c r="D207" s="240" t="s">
        <v>653</v>
      </c>
      <c r="E207" s="241" t="s">
        <v>1063</v>
      </c>
      <c r="F207" s="242" t="s">
        <v>1064</v>
      </c>
      <c r="G207" s="243" t="s">
        <v>664</v>
      </c>
      <c r="H207" s="244">
        <v>6</v>
      </c>
      <c r="I207" s="245"/>
      <c r="J207" s="246">
        <f>ROUND(I207*H207,2)</f>
        <v>0</v>
      </c>
      <c r="K207" s="242" t="s">
        <v>19</v>
      </c>
      <c r="L207" s="247"/>
      <c r="M207" s="248" t="s">
        <v>19</v>
      </c>
      <c r="N207" s="249" t="s">
        <v>43</v>
      </c>
      <c r="O207" s="66"/>
      <c r="P207" s="203">
        <f>O207*H207</f>
        <v>0</v>
      </c>
      <c r="Q207" s="203">
        <v>0</v>
      </c>
      <c r="R207" s="203">
        <f>Q207*H207</f>
        <v>0</v>
      </c>
      <c r="S207" s="203">
        <v>0</v>
      </c>
      <c r="T207" s="204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205" t="s">
        <v>314</v>
      </c>
      <c r="AT207" s="205" t="s">
        <v>653</v>
      </c>
      <c r="AU207" s="205" t="s">
        <v>79</v>
      </c>
      <c r="AY207" s="19" t="s">
        <v>239</v>
      </c>
      <c r="BE207" s="206">
        <f>IF(N207="základní",J207,0)</f>
        <v>0</v>
      </c>
      <c r="BF207" s="206">
        <f>IF(N207="snížená",J207,0)</f>
        <v>0</v>
      </c>
      <c r="BG207" s="206">
        <f>IF(N207="zákl. přenesená",J207,0)</f>
        <v>0</v>
      </c>
      <c r="BH207" s="206">
        <f>IF(N207="sníž. přenesená",J207,0)</f>
        <v>0</v>
      </c>
      <c r="BI207" s="206">
        <f>IF(N207="nulová",J207,0)</f>
        <v>0</v>
      </c>
      <c r="BJ207" s="19" t="s">
        <v>79</v>
      </c>
      <c r="BK207" s="206">
        <f>ROUND(I207*H207,2)</f>
        <v>0</v>
      </c>
      <c r="BL207" s="19" t="s">
        <v>246</v>
      </c>
      <c r="BM207" s="205" t="s">
        <v>1065</v>
      </c>
    </row>
    <row r="208" spans="1:65" s="2" customFormat="1" ht="11.25">
      <c r="A208" s="36"/>
      <c r="B208" s="37"/>
      <c r="C208" s="38"/>
      <c r="D208" s="207" t="s">
        <v>248</v>
      </c>
      <c r="E208" s="38"/>
      <c r="F208" s="208" t="s">
        <v>1064</v>
      </c>
      <c r="G208" s="38"/>
      <c r="H208" s="38"/>
      <c r="I208" s="117"/>
      <c r="J208" s="38"/>
      <c r="K208" s="38"/>
      <c r="L208" s="41"/>
      <c r="M208" s="209"/>
      <c r="N208" s="210"/>
      <c r="O208" s="66"/>
      <c r="P208" s="66"/>
      <c r="Q208" s="66"/>
      <c r="R208" s="66"/>
      <c r="S208" s="66"/>
      <c r="T208" s="67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T208" s="19" t="s">
        <v>248</v>
      </c>
      <c r="AU208" s="19" t="s">
        <v>79</v>
      </c>
    </row>
    <row r="209" spans="1:65" s="2" customFormat="1" ht="16.5" customHeight="1">
      <c r="A209" s="36"/>
      <c r="B209" s="37"/>
      <c r="C209" s="240" t="s">
        <v>1066</v>
      </c>
      <c r="D209" s="240" t="s">
        <v>653</v>
      </c>
      <c r="E209" s="241" t="s">
        <v>1067</v>
      </c>
      <c r="F209" s="242" t="s">
        <v>1068</v>
      </c>
      <c r="G209" s="243" t="s">
        <v>327</v>
      </c>
      <c r="H209" s="244">
        <v>48</v>
      </c>
      <c r="I209" s="245"/>
      <c r="J209" s="246">
        <f>ROUND(I209*H209,2)</f>
        <v>0</v>
      </c>
      <c r="K209" s="242" t="s">
        <v>19</v>
      </c>
      <c r="L209" s="247"/>
      <c r="M209" s="248" t="s">
        <v>19</v>
      </c>
      <c r="N209" s="249" t="s">
        <v>43</v>
      </c>
      <c r="O209" s="66"/>
      <c r="P209" s="203">
        <f>O209*H209</f>
        <v>0</v>
      </c>
      <c r="Q209" s="203">
        <v>0</v>
      </c>
      <c r="R209" s="203">
        <f>Q209*H209</f>
        <v>0</v>
      </c>
      <c r="S209" s="203">
        <v>0</v>
      </c>
      <c r="T209" s="204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205" t="s">
        <v>314</v>
      </c>
      <c r="AT209" s="205" t="s">
        <v>653</v>
      </c>
      <c r="AU209" s="205" t="s">
        <v>79</v>
      </c>
      <c r="AY209" s="19" t="s">
        <v>239</v>
      </c>
      <c r="BE209" s="206">
        <f>IF(N209="základní",J209,0)</f>
        <v>0</v>
      </c>
      <c r="BF209" s="206">
        <f>IF(N209="snížená",J209,0)</f>
        <v>0</v>
      </c>
      <c r="BG209" s="206">
        <f>IF(N209="zákl. přenesená",J209,0)</f>
        <v>0</v>
      </c>
      <c r="BH209" s="206">
        <f>IF(N209="sníž. přenesená",J209,0)</f>
        <v>0</v>
      </c>
      <c r="BI209" s="206">
        <f>IF(N209="nulová",J209,0)</f>
        <v>0</v>
      </c>
      <c r="BJ209" s="19" t="s">
        <v>79</v>
      </c>
      <c r="BK209" s="206">
        <f>ROUND(I209*H209,2)</f>
        <v>0</v>
      </c>
      <c r="BL209" s="19" t="s">
        <v>246</v>
      </c>
      <c r="BM209" s="205" t="s">
        <v>1069</v>
      </c>
    </row>
    <row r="210" spans="1:65" s="2" customFormat="1" ht="11.25">
      <c r="A210" s="36"/>
      <c r="B210" s="37"/>
      <c r="C210" s="38"/>
      <c r="D210" s="207" t="s">
        <v>248</v>
      </c>
      <c r="E210" s="38"/>
      <c r="F210" s="208" t="s">
        <v>1068</v>
      </c>
      <c r="G210" s="38"/>
      <c r="H210" s="38"/>
      <c r="I210" s="117"/>
      <c r="J210" s="38"/>
      <c r="K210" s="38"/>
      <c r="L210" s="41"/>
      <c r="M210" s="209"/>
      <c r="N210" s="210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248</v>
      </c>
      <c r="AU210" s="19" t="s">
        <v>79</v>
      </c>
    </row>
    <row r="211" spans="1:65" s="12" customFormat="1" ht="25.9" customHeight="1">
      <c r="B211" s="178"/>
      <c r="C211" s="179"/>
      <c r="D211" s="180" t="s">
        <v>71</v>
      </c>
      <c r="E211" s="181" t="s">
        <v>1070</v>
      </c>
      <c r="F211" s="181" t="s">
        <v>1071</v>
      </c>
      <c r="G211" s="179"/>
      <c r="H211" s="179"/>
      <c r="I211" s="182"/>
      <c r="J211" s="183">
        <f>BK211</f>
        <v>0</v>
      </c>
      <c r="K211" s="179"/>
      <c r="L211" s="184"/>
      <c r="M211" s="185"/>
      <c r="N211" s="186"/>
      <c r="O211" s="186"/>
      <c r="P211" s="187">
        <f>SUM(P212:P213)</f>
        <v>0</v>
      </c>
      <c r="Q211" s="186"/>
      <c r="R211" s="187">
        <f>SUM(R212:R213)</f>
        <v>0</v>
      </c>
      <c r="S211" s="186"/>
      <c r="T211" s="188">
        <f>SUM(T212:T213)</f>
        <v>0</v>
      </c>
      <c r="AR211" s="189" t="s">
        <v>79</v>
      </c>
      <c r="AT211" s="190" t="s">
        <v>71</v>
      </c>
      <c r="AU211" s="190" t="s">
        <v>72</v>
      </c>
      <c r="AY211" s="189" t="s">
        <v>239</v>
      </c>
      <c r="BK211" s="191">
        <f>SUM(BK212:BK213)</f>
        <v>0</v>
      </c>
    </row>
    <row r="212" spans="1:65" s="2" customFormat="1" ht="16.5" customHeight="1">
      <c r="A212" s="36"/>
      <c r="B212" s="37"/>
      <c r="C212" s="240" t="s">
        <v>985</v>
      </c>
      <c r="D212" s="240" t="s">
        <v>653</v>
      </c>
      <c r="E212" s="241" t="s">
        <v>1072</v>
      </c>
      <c r="F212" s="242" t="s">
        <v>1073</v>
      </c>
      <c r="G212" s="243" t="s">
        <v>664</v>
      </c>
      <c r="H212" s="244">
        <v>20</v>
      </c>
      <c r="I212" s="245"/>
      <c r="J212" s="246">
        <f>ROUND(I212*H212,2)</f>
        <v>0</v>
      </c>
      <c r="K212" s="242" t="s">
        <v>19</v>
      </c>
      <c r="L212" s="247"/>
      <c r="M212" s="248" t="s">
        <v>19</v>
      </c>
      <c r="N212" s="249" t="s">
        <v>43</v>
      </c>
      <c r="O212" s="66"/>
      <c r="P212" s="203">
        <f>O212*H212</f>
        <v>0</v>
      </c>
      <c r="Q212" s="203">
        <v>0</v>
      </c>
      <c r="R212" s="203">
        <f>Q212*H212</f>
        <v>0</v>
      </c>
      <c r="S212" s="203">
        <v>0</v>
      </c>
      <c r="T212" s="204">
        <f>S212*H212</f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205" t="s">
        <v>314</v>
      </c>
      <c r="AT212" s="205" t="s">
        <v>653</v>
      </c>
      <c r="AU212" s="205" t="s">
        <v>79</v>
      </c>
      <c r="AY212" s="19" t="s">
        <v>239</v>
      </c>
      <c r="BE212" s="206">
        <f>IF(N212="základní",J212,0)</f>
        <v>0</v>
      </c>
      <c r="BF212" s="206">
        <f>IF(N212="snížená",J212,0)</f>
        <v>0</v>
      </c>
      <c r="BG212" s="206">
        <f>IF(N212="zákl. přenesená",J212,0)</f>
        <v>0</v>
      </c>
      <c r="BH212" s="206">
        <f>IF(N212="sníž. přenesená",J212,0)</f>
        <v>0</v>
      </c>
      <c r="BI212" s="206">
        <f>IF(N212="nulová",J212,0)</f>
        <v>0</v>
      </c>
      <c r="BJ212" s="19" t="s">
        <v>79</v>
      </c>
      <c r="BK212" s="206">
        <f>ROUND(I212*H212,2)</f>
        <v>0</v>
      </c>
      <c r="BL212" s="19" t="s">
        <v>246</v>
      </c>
      <c r="BM212" s="205" t="s">
        <v>1074</v>
      </c>
    </row>
    <row r="213" spans="1:65" s="2" customFormat="1" ht="11.25">
      <c r="A213" s="36"/>
      <c r="B213" s="37"/>
      <c r="C213" s="38"/>
      <c r="D213" s="207" t="s">
        <v>248</v>
      </c>
      <c r="E213" s="38"/>
      <c r="F213" s="208" t="s">
        <v>1073</v>
      </c>
      <c r="G213" s="38"/>
      <c r="H213" s="38"/>
      <c r="I213" s="117"/>
      <c r="J213" s="38"/>
      <c r="K213" s="38"/>
      <c r="L213" s="41"/>
      <c r="M213" s="226"/>
      <c r="N213" s="227"/>
      <c r="O213" s="228"/>
      <c r="P213" s="228"/>
      <c r="Q213" s="228"/>
      <c r="R213" s="228"/>
      <c r="S213" s="228"/>
      <c r="T213" s="229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T213" s="19" t="s">
        <v>248</v>
      </c>
      <c r="AU213" s="19" t="s">
        <v>79</v>
      </c>
    </row>
    <row r="214" spans="1:65" s="2" customFormat="1" ht="6.95" customHeight="1">
      <c r="A214" s="36"/>
      <c r="B214" s="49"/>
      <c r="C214" s="50"/>
      <c r="D214" s="50"/>
      <c r="E214" s="50"/>
      <c r="F214" s="50"/>
      <c r="G214" s="50"/>
      <c r="H214" s="50"/>
      <c r="I214" s="144"/>
      <c r="J214" s="50"/>
      <c r="K214" s="50"/>
      <c r="L214" s="41"/>
      <c r="M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</sheetData>
  <sheetProtection algorithmName="SHA-512" hashValue="rXPV5YP/dR3lB2fTWyZGai+bCoNxv9YB5T1CTR5NYLBZj6GUL0saOy/muY9Kp0MMDtiD0mXDUIivlwO4+CCebg==" saltValue="vd2oISzcu8fuoxZts0WqoBmd2+QZ2xLOA882KQ+haHEf6q+mvWPWi+VKa2PWgrg8RRkwyEVSiKb+bWD1xBSujQ==" spinCount="100000" sheet="1" objects="1" scenarios="1" formatColumns="0" formatRows="0" autoFilter="0"/>
  <autoFilter ref="C95:K213" xr:uid="{00000000-0009-0000-0000-00000A000000}"/>
  <mergeCells count="12">
    <mergeCell ref="E88:H88"/>
    <mergeCell ref="L2:V2"/>
    <mergeCell ref="E50:H50"/>
    <mergeCell ref="E52:H52"/>
    <mergeCell ref="E54:H54"/>
    <mergeCell ref="E84:H84"/>
    <mergeCell ref="E86:H8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25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126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914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1075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tr">
        <f>IF('Rekapitulace stavby'!AN19="","",'Rekapitulace stavby'!AN19)</f>
        <v/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9" t="s">
        <v>28</v>
      </c>
      <c r="J26" s="105" t="str">
        <f>IF('Rekapitulace stavby'!AN20="","",'Rekapitulace stavby'!AN20)</f>
        <v/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03" t="s">
        <v>19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ROUND(J95,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ROUND((SUM(BE95:BE224)),  2)</f>
        <v>0</v>
      </c>
      <c r="G35" s="36"/>
      <c r="H35" s="36"/>
      <c r="I35" s="133">
        <v>0.21</v>
      </c>
      <c r="J35" s="132">
        <f>ROUND(((SUM(BE95:BE224))*I35),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ROUND((SUM(BF95:BF224)),  2)</f>
        <v>0</v>
      </c>
      <c r="G36" s="36"/>
      <c r="H36" s="36"/>
      <c r="I36" s="133">
        <v>0.15</v>
      </c>
      <c r="J36" s="132">
        <f>ROUND(((SUM(BF95:BF224))*I36),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ROUND((SUM(BG95:BG224)),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ROUND((SUM(BH95:BH224)),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ROUND((SUM(BI95:BI224)),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914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SO 04.2 - Definitivní přeložka kabelů TELEFÓNICA O2 (CETIN)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 xml:space="preserve"> 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J95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916</v>
      </c>
      <c r="E64" s="156"/>
      <c r="F64" s="156"/>
      <c r="G64" s="156"/>
      <c r="H64" s="156"/>
      <c r="I64" s="157"/>
      <c r="J64" s="158">
        <f>J96</f>
        <v>0</v>
      </c>
      <c r="K64" s="154"/>
      <c r="L64" s="159"/>
    </row>
    <row r="65" spans="1:31" s="9" customFormat="1" ht="24.95" customHeight="1">
      <c r="B65" s="153"/>
      <c r="C65" s="154"/>
      <c r="D65" s="155" t="s">
        <v>917</v>
      </c>
      <c r="E65" s="156"/>
      <c r="F65" s="156"/>
      <c r="G65" s="156"/>
      <c r="H65" s="156"/>
      <c r="I65" s="157"/>
      <c r="J65" s="158">
        <f>J99</f>
        <v>0</v>
      </c>
      <c r="K65" s="154"/>
      <c r="L65" s="159"/>
    </row>
    <row r="66" spans="1:31" s="9" customFormat="1" ht="24.95" customHeight="1">
      <c r="B66" s="153"/>
      <c r="C66" s="154"/>
      <c r="D66" s="155" t="s">
        <v>918</v>
      </c>
      <c r="E66" s="156"/>
      <c r="F66" s="156"/>
      <c r="G66" s="156"/>
      <c r="H66" s="156"/>
      <c r="I66" s="157"/>
      <c r="J66" s="158">
        <f>J122</f>
        <v>0</v>
      </c>
      <c r="K66" s="154"/>
      <c r="L66" s="159"/>
    </row>
    <row r="67" spans="1:31" s="9" customFormat="1" ht="24.95" customHeight="1">
      <c r="B67" s="153"/>
      <c r="C67" s="154"/>
      <c r="D67" s="155" t="s">
        <v>919</v>
      </c>
      <c r="E67" s="156"/>
      <c r="F67" s="156"/>
      <c r="G67" s="156"/>
      <c r="H67" s="156"/>
      <c r="I67" s="157"/>
      <c r="J67" s="158">
        <f>J165</f>
        <v>0</v>
      </c>
      <c r="K67" s="154"/>
      <c r="L67" s="159"/>
    </row>
    <row r="68" spans="1:31" s="9" customFormat="1" ht="24.95" customHeight="1">
      <c r="B68" s="153"/>
      <c r="C68" s="154"/>
      <c r="D68" s="155" t="s">
        <v>920</v>
      </c>
      <c r="E68" s="156"/>
      <c r="F68" s="156"/>
      <c r="G68" s="156"/>
      <c r="H68" s="156"/>
      <c r="I68" s="157"/>
      <c r="J68" s="158">
        <f>J168</f>
        <v>0</v>
      </c>
      <c r="K68" s="154"/>
      <c r="L68" s="159"/>
    </row>
    <row r="69" spans="1:31" s="9" customFormat="1" ht="24.95" customHeight="1">
      <c r="B69" s="153"/>
      <c r="C69" s="154"/>
      <c r="D69" s="155" t="s">
        <v>921</v>
      </c>
      <c r="E69" s="156"/>
      <c r="F69" s="156"/>
      <c r="G69" s="156"/>
      <c r="H69" s="156"/>
      <c r="I69" s="157"/>
      <c r="J69" s="158">
        <f>J175</f>
        <v>0</v>
      </c>
      <c r="K69" s="154"/>
      <c r="L69" s="159"/>
    </row>
    <row r="70" spans="1:31" s="9" customFormat="1" ht="24.95" customHeight="1">
      <c r="B70" s="153"/>
      <c r="C70" s="154"/>
      <c r="D70" s="155" t="s">
        <v>922</v>
      </c>
      <c r="E70" s="156"/>
      <c r="F70" s="156"/>
      <c r="G70" s="156"/>
      <c r="H70" s="156"/>
      <c r="I70" s="157"/>
      <c r="J70" s="158">
        <f>J180</f>
        <v>0</v>
      </c>
      <c r="K70" s="154"/>
      <c r="L70" s="159"/>
    </row>
    <row r="71" spans="1:31" s="9" customFormat="1" ht="24.95" customHeight="1">
      <c r="B71" s="153"/>
      <c r="C71" s="154"/>
      <c r="D71" s="155" t="s">
        <v>1076</v>
      </c>
      <c r="E71" s="156"/>
      <c r="F71" s="156"/>
      <c r="G71" s="156"/>
      <c r="H71" s="156"/>
      <c r="I71" s="157"/>
      <c r="J71" s="158">
        <f>J187</f>
        <v>0</v>
      </c>
      <c r="K71" s="154"/>
      <c r="L71" s="159"/>
    </row>
    <row r="72" spans="1:31" s="9" customFormat="1" ht="24.95" customHeight="1">
      <c r="B72" s="153"/>
      <c r="C72" s="154"/>
      <c r="D72" s="155" t="s">
        <v>924</v>
      </c>
      <c r="E72" s="156"/>
      <c r="F72" s="156"/>
      <c r="G72" s="156"/>
      <c r="H72" s="156"/>
      <c r="I72" s="157"/>
      <c r="J72" s="158">
        <f>J192</f>
        <v>0</v>
      </c>
      <c r="K72" s="154"/>
      <c r="L72" s="159"/>
    </row>
    <row r="73" spans="1:31" s="9" customFormat="1" ht="24.95" customHeight="1">
      <c r="B73" s="153"/>
      <c r="C73" s="154"/>
      <c r="D73" s="155" t="s">
        <v>1077</v>
      </c>
      <c r="E73" s="156"/>
      <c r="F73" s="156"/>
      <c r="G73" s="156"/>
      <c r="H73" s="156"/>
      <c r="I73" s="157"/>
      <c r="J73" s="158">
        <f>J196</f>
        <v>0</v>
      </c>
      <c r="K73" s="154"/>
      <c r="L73" s="159"/>
    </row>
    <row r="74" spans="1:31" s="2" customFormat="1" ht="21.75" customHeight="1">
      <c r="A74" s="36"/>
      <c r="B74" s="37"/>
      <c r="C74" s="38"/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49"/>
      <c r="C75" s="50"/>
      <c r="D75" s="50"/>
      <c r="E75" s="50"/>
      <c r="F75" s="50"/>
      <c r="G75" s="50"/>
      <c r="H75" s="50"/>
      <c r="I75" s="144"/>
      <c r="J75" s="50"/>
      <c r="K75" s="50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9" spans="1:31" s="2" customFormat="1" ht="6.95" customHeight="1">
      <c r="A79" s="36"/>
      <c r="B79" s="51"/>
      <c r="C79" s="52"/>
      <c r="D79" s="52"/>
      <c r="E79" s="52"/>
      <c r="F79" s="52"/>
      <c r="G79" s="52"/>
      <c r="H79" s="52"/>
      <c r="I79" s="147"/>
      <c r="J79" s="52"/>
      <c r="K79" s="52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24.95" customHeight="1">
      <c r="A80" s="36"/>
      <c r="B80" s="37"/>
      <c r="C80" s="25" t="s">
        <v>224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12" customHeight="1">
      <c r="A82" s="36"/>
      <c r="B82" s="37"/>
      <c r="C82" s="31" t="s">
        <v>16</v>
      </c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2" customFormat="1" ht="16.5" customHeight="1">
      <c r="A83" s="36"/>
      <c r="B83" s="37"/>
      <c r="C83" s="38"/>
      <c r="D83" s="38"/>
      <c r="E83" s="404" t="str">
        <f>E7</f>
        <v>Horoměřická S 071 - most, Praha 6, č. akce 999615</v>
      </c>
      <c r="F83" s="405"/>
      <c r="G83" s="405"/>
      <c r="H83" s="405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3" s="1" customFormat="1" ht="12" customHeight="1">
      <c r="B84" s="23"/>
      <c r="C84" s="31" t="s">
        <v>214</v>
      </c>
      <c r="D84" s="24"/>
      <c r="E84" s="24"/>
      <c r="F84" s="24"/>
      <c r="G84" s="24"/>
      <c r="H84" s="24"/>
      <c r="I84" s="110"/>
      <c r="J84" s="24"/>
      <c r="K84" s="24"/>
      <c r="L84" s="22"/>
    </row>
    <row r="85" spans="1:63" s="2" customFormat="1" ht="16.5" customHeight="1">
      <c r="A85" s="36"/>
      <c r="B85" s="37"/>
      <c r="C85" s="38"/>
      <c r="D85" s="38"/>
      <c r="E85" s="404" t="s">
        <v>914</v>
      </c>
      <c r="F85" s="406"/>
      <c r="G85" s="406"/>
      <c r="H85" s="406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2" customHeight="1">
      <c r="A86" s="36"/>
      <c r="B86" s="37"/>
      <c r="C86" s="31" t="s">
        <v>216</v>
      </c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6.5" customHeight="1">
      <c r="A87" s="36"/>
      <c r="B87" s="37"/>
      <c r="C87" s="38"/>
      <c r="D87" s="38"/>
      <c r="E87" s="378" t="str">
        <f>E11</f>
        <v>SO 04.2 - Definitivní přeložka kabelů TELEFÓNICA O2 (CETIN)</v>
      </c>
      <c r="F87" s="406"/>
      <c r="G87" s="406"/>
      <c r="H87" s="406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12" customHeight="1">
      <c r="A89" s="36"/>
      <c r="B89" s="37"/>
      <c r="C89" s="31" t="s">
        <v>21</v>
      </c>
      <c r="D89" s="38"/>
      <c r="E89" s="38"/>
      <c r="F89" s="29" t="str">
        <f>F14</f>
        <v>ul. Horoměřická / Pod Habrovkou</v>
      </c>
      <c r="G89" s="38"/>
      <c r="H89" s="38"/>
      <c r="I89" s="119" t="s">
        <v>23</v>
      </c>
      <c r="J89" s="61" t="str">
        <f>IF(J14="","",J14)</f>
        <v>12. 6. 2020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25.7" customHeight="1">
      <c r="A91" s="36"/>
      <c r="B91" s="37"/>
      <c r="C91" s="31" t="s">
        <v>25</v>
      </c>
      <c r="D91" s="38"/>
      <c r="E91" s="38"/>
      <c r="F91" s="29" t="str">
        <f>E17</f>
        <v>TSK hl.m. Prahy, a.s.</v>
      </c>
      <c r="G91" s="38"/>
      <c r="H91" s="38"/>
      <c r="I91" s="119" t="s">
        <v>31</v>
      </c>
      <c r="J91" s="34" t="str">
        <f>E23</f>
        <v>AGA Letiště, spol. s r.o.</v>
      </c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15.2" customHeight="1">
      <c r="A92" s="36"/>
      <c r="B92" s="37"/>
      <c r="C92" s="31" t="s">
        <v>29</v>
      </c>
      <c r="D92" s="38"/>
      <c r="E92" s="38"/>
      <c r="F92" s="29" t="str">
        <f>IF(E20="","",E20)</f>
        <v>Vyplň údaj</v>
      </c>
      <c r="G92" s="38"/>
      <c r="H92" s="38"/>
      <c r="I92" s="119" t="s">
        <v>34</v>
      </c>
      <c r="J92" s="34" t="str">
        <f>E26</f>
        <v xml:space="preserve"> 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0.35" customHeight="1">
      <c r="A93" s="36"/>
      <c r="B93" s="37"/>
      <c r="C93" s="38"/>
      <c r="D93" s="38"/>
      <c r="E93" s="38"/>
      <c r="F93" s="38"/>
      <c r="G93" s="38"/>
      <c r="H93" s="38"/>
      <c r="I93" s="117"/>
      <c r="J93" s="38"/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11" customFormat="1" ht="29.25" customHeight="1">
      <c r="A94" s="166"/>
      <c r="B94" s="167"/>
      <c r="C94" s="168" t="s">
        <v>225</v>
      </c>
      <c r="D94" s="169" t="s">
        <v>57</v>
      </c>
      <c r="E94" s="169" t="s">
        <v>53</v>
      </c>
      <c r="F94" s="169" t="s">
        <v>54</v>
      </c>
      <c r="G94" s="169" t="s">
        <v>226</v>
      </c>
      <c r="H94" s="169" t="s">
        <v>227</v>
      </c>
      <c r="I94" s="170" t="s">
        <v>228</v>
      </c>
      <c r="J94" s="169" t="s">
        <v>220</v>
      </c>
      <c r="K94" s="171" t="s">
        <v>229</v>
      </c>
      <c r="L94" s="172"/>
      <c r="M94" s="70" t="s">
        <v>19</v>
      </c>
      <c r="N94" s="71" t="s">
        <v>42</v>
      </c>
      <c r="O94" s="71" t="s">
        <v>230</v>
      </c>
      <c r="P94" s="71" t="s">
        <v>231</v>
      </c>
      <c r="Q94" s="71" t="s">
        <v>232</v>
      </c>
      <c r="R94" s="71" t="s">
        <v>233</v>
      </c>
      <c r="S94" s="71" t="s">
        <v>234</v>
      </c>
      <c r="T94" s="72" t="s">
        <v>235</v>
      </c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</row>
    <row r="95" spans="1:63" s="2" customFormat="1" ht="22.9" customHeight="1">
      <c r="A95" s="36"/>
      <c r="B95" s="37"/>
      <c r="C95" s="77" t="s">
        <v>236</v>
      </c>
      <c r="D95" s="38"/>
      <c r="E95" s="38"/>
      <c r="F95" s="38"/>
      <c r="G95" s="38"/>
      <c r="H95" s="38"/>
      <c r="I95" s="117"/>
      <c r="J95" s="173">
        <f>BK95</f>
        <v>0</v>
      </c>
      <c r="K95" s="38"/>
      <c r="L95" s="41"/>
      <c r="M95" s="73"/>
      <c r="N95" s="174"/>
      <c r="O95" s="74"/>
      <c r="P95" s="175">
        <f>P96+P99+P122+P165+P168+P175+P180+P187+P192+P196</f>
        <v>0</v>
      </c>
      <c r="Q95" s="74"/>
      <c r="R95" s="175">
        <f>R96+R99+R122+R165+R168+R175+R180+R187+R192+R196</f>
        <v>0</v>
      </c>
      <c r="S95" s="74"/>
      <c r="T95" s="176">
        <f>T96+T99+T122+T165+T168+T175+T180+T187+T192+T196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71</v>
      </c>
      <c r="AU95" s="19" t="s">
        <v>221</v>
      </c>
      <c r="BK95" s="177">
        <f>BK96+BK99+BK122+BK165+BK168+BK175+BK180+BK187+BK192+BK196</f>
        <v>0</v>
      </c>
    </row>
    <row r="96" spans="1:63" s="12" customFormat="1" ht="25.9" customHeight="1">
      <c r="B96" s="178"/>
      <c r="C96" s="179"/>
      <c r="D96" s="180" t="s">
        <v>71</v>
      </c>
      <c r="E96" s="181" t="s">
        <v>72</v>
      </c>
      <c r="F96" s="181" t="s">
        <v>927</v>
      </c>
      <c r="G96" s="179"/>
      <c r="H96" s="179"/>
      <c r="I96" s="182"/>
      <c r="J96" s="183">
        <f>BK96</f>
        <v>0</v>
      </c>
      <c r="K96" s="179"/>
      <c r="L96" s="184"/>
      <c r="M96" s="185"/>
      <c r="N96" s="186"/>
      <c r="O96" s="186"/>
      <c r="P96" s="187">
        <f>SUM(P97:P98)</f>
        <v>0</v>
      </c>
      <c r="Q96" s="186"/>
      <c r="R96" s="187">
        <f>SUM(R97:R98)</f>
        <v>0</v>
      </c>
      <c r="S96" s="186"/>
      <c r="T96" s="188">
        <f>SUM(T97:T98)</f>
        <v>0</v>
      </c>
      <c r="AR96" s="189" t="s">
        <v>79</v>
      </c>
      <c r="AT96" s="190" t="s">
        <v>71</v>
      </c>
      <c r="AU96" s="190" t="s">
        <v>72</v>
      </c>
      <c r="AY96" s="189" t="s">
        <v>239</v>
      </c>
      <c r="BK96" s="191">
        <f>SUM(BK97:BK98)</f>
        <v>0</v>
      </c>
    </row>
    <row r="97" spans="1:65" s="2" customFormat="1" ht="16.5" customHeight="1">
      <c r="A97" s="36"/>
      <c r="B97" s="37"/>
      <c r="C97" s="194" t="s">
        <v>79</v>
      </c>
      <c r="D97" s="194" t="s">
        <v>241</v>
      </c>
      <c r="E97" s="195" t="s">
        <v>928</v>
      </c>
      <c r="F97" s="196" t="s">
        <v>929</v>
      </c>
      <c r="G97" s="197" t="s">
        <v>930</v>
      </c>
      <c r="H97" s="198">
        <v>1</v>
      </c>
      <c r="I97" s="199"/>
      <c r="J97" s="200">
        <f>ROUND(I97*H97,2)</f>
        <v>0</v>
      </c>
      <c r="K97" s="196" t="s">
        <v>19</v>
      </c>
      <c r="L97" s="41"/>
      <c r="M97" s="201" t="s">
        <v>19</v>
      </c>
      <c r="N97" s="202" t="s">
        <v>43</v>
      </c>
      <c r="O97" s="66"/>
      <c r="P97" s="203">
        <f>O97*H97</f>
        <v>0</v>
      </c>
      <c r="Q97" s="203">
        <v>0</v>
      </c>
      <c r="R97" s="203">
        <f>Q97*H97</f>
        <v>0</v>
      </c>
      <c r="S97" s="203">
        <v>0</v>
      </c>
      <c r="T97" s="204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246</v>
      </c>
      <c r="AT97" s="205" t="s">
        <v>241</v>
      </c>
      <c r="AU97" s="205" t="s">
        <v>79</v>
      </c>
      <c r="AY97" s="19" t="s">
        <v>239</v>
      </c>
      <c r="BE97" s="206">
        <f>IF(N97="základní",J97,0)</f>
        <v>0</v>
      </c>
      <c r="BF97" s="206">
        <f>IF(N97="snížená",J97,0)</f>
        <v>0</v>
      </c>
      <c r="BG97" s="206">
        <f>IF(N97="zákl. přenesená",J97,0)</f>
        <v>0</v>
      </c>
      <c r="BH97" s="206">
        <f>IF(N97="sníž. přenesená",J97,0)</f>
        <v>0</v>
      </c>
      <c r="BI97" s="206">
        <f>IF(N97="nulová",J97,0)</f>
        <v>0</v>
      </c>
      <c r="BJ97" s="19" t="s">
        <v>79</v>
      </c>
      <c r="BK97" s="206">
        <f>ROUND(I97*H97,2)</f>
        <v>0</v>
      </c>
      <c r="BL97" s="19" t="s">
        <v>246</v>
      </c>
      <c r="BM97" s="205" t="s">
        <v>81</v>
      </c>
    </row>
    <row r="98" spans="1:65" s="2" customFormat="1" ht="11.25">
      <c r="A98" s="36"/>
      <c r="B98" s="37"/>
      <c r="C98" s="38"/>
      <c r="D98" s="207" t="s">
        <v>248</v>
      </c>
      <c r="E98" s="38"/>
      <c r="F98" s="208" t="s">
        <v>929</v>
      </c>
      <c r="G98" s="38"/>
      <c r="H98" s="38"/>
      <c r="I98" s="117"/>
      <c r="J98" s="38"/>
      <c r="K98" s="38"/>
      <c r="L98" s="41"/>
      <c r="M98" s="209"/>
      <c r="N98" s="210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248</v>
      </c>
      <c r="AU98" s="19" t="s">
        <v>79</v>
      </c>
    </row>
    <row r="99" spans="1:65" s="12" customFormat="1" ht="25.9" customHeight="1">
      <c r="B99" s="178"/>
      <c r="C99" s="179"/>
      <c r="D99" s="180" t="s">
        <v>71</v>
      </c>
      <c r="E99" s="181" t="s">
        <v>79</v>
      </c>
      <c r="F99" s="181" t="s">
        <v>931</v>
      </c>
      <c r="G99" s="179"/>
      <c r="H99" s="179"/>
      <c r="I99" s="182"/>
      <c r="J99" s="183">
        <f>BK99</f>
        <v>0</v>
      </c>
      <c r="K99" s="179"/>
      <c r="L99" s="184"/>
      <c r="M99" s="185"/>
      <c r="N99" s="186"/>
      <c r="O99" s="186"/>
      <c r="P99" s="187">
        <f>SUM(P100:P121)</f>
        <v>0</v>
      </c>
      <c r="Q99" s="186"/>
      <c r="R99" s="187">
        <f>SUM(R100:R121)</f>
        <v>0</v>
      </c>
      <c r="S99" s="186"/>
      <c r="T99" s="188">
        <f>SUM(T100:T121)</f>
        <v>0</v>
      </c>
      <c r="AR99" s="189" t="s">
        <v>79</v>
      </c>
      <c r="AT99" s="190" t="s">
        <v>71</v>
      </c>
      <c r="AU99" s="190" t="s">
        <v>72</v>
      </c>
      <c r="AY99" s="189" t="s">
        <v>239</v>
      </c>
      <c r="BK99" s="191">
        <f>SUM(BK100:BK121)</f>
        <v>0</v>
      </c>
    </row>
    <row r="100" spans="1:65" s="2" customFormat="1" ht="16.5" customHeight="1">
      <c r="A100" s="36"/>
      <c r="B100" s="37"/>
      <c r="C100" s="194" t="s">
        <v>81</v>
      </c>
      <c r="D100" s="194" t="s">
        <v>241</v>
      </c>
      <c r="E100" s="195" t="s">
        <v>932</v>
      </c>
      <c r="F100" s="196" t="s">
        <v>933</v>
      </c>
      <c r="G100" s="197" t="s">
        <v>327</v>
      </c>
      <c r="H100" s="198">
        <v>60</v>
      </c>
      <c r="I100" s="199"/>
      <c r="J100" s="200">
        <f>ROUND(I100*H100,2)</f>
        <v>0</v>
      </c>
      <c r="K100" s="196" t="s">
        <v>19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246</v>
      </c>
      <c r="AT100" s="205" t="s">
        <v>241</v>
      </c>
      <c r="AU100" s="205" t="s">
        <v>79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246</v>
      </c>
      <c r="BM100" s="205" t="s">
        <v>246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933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79</v>
      </c>
    </row>
    <row r="102" spans="1:65" s="2" customFormat="1" ht="16.5" customHeight="1">
      <c r="A102" s="36"/>
      <c r="B102" s="37"/>
      <c r="C102" s="194" t="s">
        <v>101</v>
      </c>
      <c r="D102" s="194" t="s">
        <v>241</v>
      </c>
      <c r="E102" s="195" t="s">
        <v>934</v>
      </c>
      <c r="F102" s="196" t="s">
        <v>935</v>
      </c>
      <c r="G102" s="197" t="s">
        <v>244</v>
      </c>
      <c r="H102" s="198">
        <v>4</v>
      </c>
      <c r="I102" s="199"/>
      <c r="J102" s="200">
        <f>ROUND(I102*H102,2)</f>
        <v>0</v>
      </c>
      <c r="K102" s="196" t="s">
        <v>19</v>
      </c>
      <c r="L102" s="41"/>
      <c r="M102" s="201" t="s">
        <v>19</v>
      </c>
      <c r="N102" s="202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246</v>
      </c>
      <c r="AT102" s="205" t="s">
        <v>241</v>
      </c>
      <c r="AU102" s="205" t="s">
        <v>79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246</v>
      </c>
      <c r="BM102" s="205" t="s">
        <v>301</v>
      </c>
    </row>
    <row r="103" spans="1:65" s="2" customFormat="1" ht="11.25">
      <c r="A103" s="36"/>
      <c r="B103" s="37"/>
      <c r="C103" s="38"/>
      <c r="D103" s="207" t="s">
        <v>248</v>
      </c>
      <c r="E103" s="38"/>
      <c r="F103" s="208" t="s">
        <v>935</v>
      </c>
      <c r="G103" s="38"/>
      <c r="H103" s="38"/>
      <c r="I103" s="117"/>
      <c r="J103" s="38"/>
      <c r="K103" s="38"/>
      <c r="L103" s="41"/>
      <c r="M103" s="209"/>
      <c r="N103" s="210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79</v>
      </c>
    </row>
    <row r="104" spans="1:65" s="2" customFormat="1" ht="16.5" customHeight="1">
      <c r="A104" s="36"/>
      <c r="B104" s="37"/>
      <c r="C104" s="194" t="s">
        <v>246</v>
      </c>
      <c r="D104" s="194" t="s">
        <v>241</v>
      </c>
      <c r="E104" s="195" t="s">
        <v>936</v>
      </c>
      <c r="F104" s="196" t="s">
        <v>937</v>
      </c>
      <c r="G104" s="197" t="s">
        <v>664</v>
      </c>
      <c r="H104" s="198">
        <v>2</v>
      </c>
      <c r="I104" s="199"/>
      <c r="J104" s="200">
        <f>ROUND(I104*H104,2)</f>
        <v>0</v>
      </c>
      <c r="K104" s="196" t="s">
        <v>19</v>
      </c>
      <c r="L104" s="41"/>
      <c r="M104" s="201" t="s">
        <v>19</v>
      </c>
      <c r="N104" s="202" t="s">
        <v>43</v>
      </c>
      <c r="O104" s="66"/>
      <c r="P104" s="203">
        <f>O104*H104</f>
        <v>0</v>
      </c>
      <c r="Q104" s="203">
        <v>0</v>
      </c>
      <c r="R104" s="203">
        <f>Q104*H104</f>
        <v>0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246</v>
      </c>
      <c r="AT104" s="205" t="s">
        <v>241</v>
      </c>
      <c r="AU104" s="205" t="s">
        <v>79</v>
      </c>
      <c r="AY104" s="19" t="s">
        <v>239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246</v>
      </c>
      <c r="BM104" s="205" t="s">
        <v>314</v>
      </c>
    </row>
    <row r="105" spans="1:65" s="2" customFormat="1" ht="11.25">
      <c r="A105" s="36"/>
      <c r="B105" s="37"/>
      <c r="C105" s="38"/>
      <c r="D105" s="207" t="s">
        <v>248</v>
      </c>
      <c r="E105" s="38"/>
      <c r="F105" s="208" t="s">
        <v>937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248</v>
      </c>
      <c r="AU105" s="19" t="s">
        <v>79</v>
      </c>
    </row>
    <row r="106" spans="1:65" s="2" customFormat="1" ht="16.5" customHeight="1">
      <c r="A106" s="36"/>
      <c r="B106" s="37"/>
      <c r="C106" s="194" t="s">
        <v>295</v>
      </c>
      <c r="D106" s="194" t="s">
        <v>241</v>
      </c>
      <c r="E106" s="195" t="s">
        <v>938</v>
      </c>
      <c r="F106" s="196" t="s">
        <v>939</v>
      </c>
      <c r="G106" s="197" t="s">
        <v>930</v>
      </c>
      <c r="H106" s="198">
        <v>1</v>
      </c>
      <c r="I106" s="199"/>
      <c r="J106" s="200">
        <f>ROUND(I106*H106,2)</f>
        <v>0</v>
      </c>
      <c r="K106" s="196" t="s">
        <v>19</v>
      </c>
      <c r="L106" s="41"/>
      <c r="M106" s="201" t="s">
        <v>19</v>
      </c>
      <c r="N106" s="202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246</v>
      </c>
      <c r="AT106" s="205" t="s">
        <v>241</v>
      </c>
      <c r="AU106" s="205" t="s">
        <v>79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246</v>
      </c>
      <c r="BM106" s="205" t="s">
        <v>324</v>
      </c>
    </row>
    <row r="107" spans="1:65" s="2" customFormat="1" ht="11.25">
      <c r="A107" s="36"/>
      <c r="B107" s="37"/>
      <c r="C107" s="38"/>
      <c r="D107" s="207" t="s">
        <v>248</v>
      </c>
      <c r="E107" s="38"/>
      <c r="F107" s="208" t="s">
        <v>939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79</v>
      </c>
    </row>
    <row r="108" spans="1:65" s="2" customFormat="1" ht="16.5" customHeight="1">
      <c r="A108" s="36"/>
      <c r="B108" s="37"/>
      <c r="C108" s="194" t="s">
        <v>301</v>
      </c>
      <c r="D108" s="194" t="s">
        <v>241</v>
      </c>
      <c r="E108" s="195" t="s">
        <v>940</v>
      </c>
      <c r="F108" s="196" t="s">
        <v>941</v>
      </c>
      <c r="G108" s="197" t="s">
        <v>327</v>
      </c>
      <c r="H108" s="198">
        <v>95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246</v>
      </c>
      <c r="AT108" s="205" t="s">
        <v>241</v>
      </c>
      <c r="AU108" s="205" t="s">
        <v>79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246</v>
      </c>
      <c r="BM108" s="205" t="s">
        <v>340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942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79</v>
      </c>
    </row>
    <row r="110" spans="1:65" s="2" customFormat="1" ht="16.5" customHeight="1">
      <c r="A110" s="36"/>
      <c r="B110" s="37"/>
      <c r="C110" s="194" t="s">
        <v>309</v>
      </c>
      <c r="D110" s="194" t="s">
        <v>241</v>
      </c>
      <c r="E110" s="195" t="s">
        <v>943</v>
      </c>
      <c r="F110" s="196" t="s">
        <v>944</v>
      </c>
      <c r="G110" s="197" t="s">
        <v>327</v>
      </c>
      <c r="H110" s="198">
        <v>75</v>
      </c>
      <c r="I110" s="199"/>
      <c r="J110" s="200">
        <f>ROUND(I110*H110,2)</f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246</v>
      </c>
      <c r="AT110" s="205" t="s">
        <v>241</v>
      </c>
      <c r="AU110" s="205" t="s">
        <v>79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246</v>
      </c>
      <c r="BM110" s="205" t="s">
        <v>414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944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79</v>
      </c>
    </row>
    <row r="112" spans="1:65" s="2" customFormat="1" ht="16.5" customHeight="1">
      <c r="A112" s="36"/>
      <c r="B112" s="37"/>
      <c r="C112" s="194" t="s">
        <v>314</v>
      </c>
      <c r="D112" s="194" t="s">
        <v>241</v>
      </c>
      <c r="E112" s="195" t="s">
        <v>945</v>
      </c>
      <c r="F112" s="196" t="s">
        <v>946</v>
      </c>
      <c r="G112" s="197" t="s">
        <v>327</v>
      </c>
      <c r="H112" s="198">
        <v>8</v>
      </c>
      <c r="I112" s="199"/>
      <c r="J112" s="200">
        <f>ROUND(I112*H112,2)</f>
        <v>0</v>
      </c>
      <c r="K112" s="196" t="s">
        <v>19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246</v>
      </c>
      <c r="AT112" s="205" t="s">
        <v>241</v>
      </c>
      <c r="AU112" s="205" t="s">
        <v>79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246</v>
      </c>
      <c r="BM112" s="205" t="s">
        <v>426</v>
      </c>
    </row>
    <row r="113" spans="1:65" s="2" customFormat="1" ht="11.25">
      <c r="A113" s="36"/>
      <c r="B113" s="37"/>
      <c r="C113" s="38"/>
      <c r="D113" s="207" t="s">
        <v>248</v>
      </c>
      <c r="E113" s="38"/>
      <c r="F113" s="208" t="s">
        <v>946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79</v>
      </c>
    </row>
    <row r="114" spans="1:65" s="2" customFormat="1" ht="16.5" customHeight="1">
      <c r="A114" s="36"/>
      <c r="B114" s="37"/>
      <c r="C114" s="194" t="s">
        <v>319</v>
      </c>
      <c r="D114" s="194" t="s">
        <v>241</v>
      </c>
      <c r="E114" s="195" t="s">
        <v>947</v>
      </c>
      <c r="F114" s="196" t="s">
        <v>948</v>
      </c>
      <c r="G114" s="197" t="s">
        <v>664</v>
      </c>
      <c r="H114" s="198">
        <v>3</v>
      </c>
      <c r="I114" s="199"/>
      <c r="J114" s="200">
        <f>ROUND(I114*H114,2)</f>
        <v>0</v>
      </c>
      <c r="K114" s="196" t="s">
        <v>19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246</v>
      </c>
      <c r="AT114" s="205" t="s">
        <v>241</v>
      </c>
      <c r="AU114" s="205" t="s">
        <v>79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246</v>
      </c>
      <c r="BM114" s="205" t="s">
        <v>439</v>
      </c>
    </row>
    <row r="115" spans="1:65" s="2" customFormat="1" ht="11.25">
      <c r="A115" s="36"/>
      <c r="B115" s="37"/>
      <c r="C115" s="38"/>
      <c r="D115" s="207" t="s">
        <v>248</v>
      </c>
      <c r="E115" s="38"/>
      <c r="F115" s="208" t="s">
        <v>948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79</v>
      </c>
    </row>
    <row r="116" spans="1:65" s="2" customFormat="1" ht="16.5" customHeight="1">
      <c r="A116" s="36"/>
      <c r="B116" s="37"/>
      <c r="C116" s="194" t="s">
        <v>324</v>
      </c>
      <c r="D116" s="194" t="s">
        <v>241</v>
      </c>
      <c r="E116" s="195" t="s">
        <v>949</v>
      </c>
      <c r="F116" s="196" t="s">
        <v>950</v>
      </c>
      <c r="G116" s="197" t="s">
        <v>327</v>
      </c>
      <c r="H116" s="198">
        <v>70</v>
      </c>
      <c r="I116" s="199"/>
      <c r="J116" s="200">
        <f>ROUND(I116*H116,2)</f>
        <v>0</v>
      </c>
      <c r="K116" s="196" t="s">
        <v>19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246</v>
      </c>
      <c r="AT116" s="205" t="s">
        <v>241</v>
      </c>
      <c r="AU116" s="205" t="s">
        <v>79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246</v>
      </c>
      <c r="BM116" s="205" t="s">
        <v>454</v>
      </c>
    </row>
    <row r="117" spans="1:65" s="2" customFormat="1" ht="11.25">
      <c r="A117" s="36"/>
      <c r="B117" s="37"/>
      <c r="C117" s="38"/>
      <c r="D117" s="207" t="s">
        <v>248</v>
      </c>
      <c r="E117" s="38"/>
      <c r="F117" s="208" t="s">
        <v>950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79</v>
      </c>
    </row>
    <row r="118" spans="1:65" s="2" customFormat="1" ht="16.5" customHeight="1">
      <c r="A118" s="36"/>
      <c r="B118" s="37"/>
      <c r="C118" s="194" t="s">
        <v>333</v>
      </c>
      <c r="D118" s="194" t="s">
        <v>241</v>
      </c>
      <c r="E118" s="195" t="s">
        <v>951</v>
      </c>
      <c r="F118" s="196" t="s">
        <v>952</v>
      </c>
      <c r="G118" s="197" t="s">
        <v>327</v>
      </c>
      <c r="H118" s="198">
        <v>20</v>
      </c>
      <c r="I118" s="199"/>
      <c r="J118" s="200">
        <f>ROUND(I118*H118,2)</f>
        <v>0</v>
      </c>
      <c r="K118" s="196" t="s">
        <v>19</v>
      </c>
      <c r="L118" s="41"/>
      <c r="M118" s="201" t="s">
        <v>19</v>
      </c>
      <c r="N118" s="202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246</v>
      </c>
      <c r="AT118" s="205" t="s">
        <v>241</v>
      </c>
      <c r="AU118" s="205" t="s">
        <v>79</v>
      </c>
      <c r="AY118" s="19" t="s">
        <v>239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246</v>
      </c>
      <c r="BM118" s="205" t="s">
        <v>466</v>
      </c>
    </row>
    <row r="119" spans="1:65" s="2" customFormat="1" ht="11.25">
      <c r="A119" s="36"/>
      <c r="B119" s="37"/>
      <c r="C119" s="38"/>
      <c r="D119" s="207" t="s">
        <v>248</v>
      </c>
      <c r="E119" s="38"/>
      <c r="F119" s="208" t="s">
        <v>952</v>
      </c>
      <c r="G119" s="38"/>
      <c r="H119" s="38"/>
      <c r="I119" s="117"/>
      <c r="J119" s="38"/>
      <c r="K119" s="38"/>
      <c r="L119" s="41"/>
      <c r="M119" s="209"/>
      <c r="N119" s="210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248</v>
      </c>
      <c r="AU119" s="19" t="s">
        <v>79</v>
      </c>
    </row>
    <row r="120" spans="1:65" s="2" customFormat="1" ht="16.5" customHeight="1">
      <c r="A120" s="36"/>
      <c r="B120" s="37"/>
      <c r="C120" s="194" t="s">
        <v>340</v>
      </c>
      <c r="D120" s="194" t="s">
        <v>241</v>
      </c>
      <c r="E120" s="195" t="s">
        <v>953</v>
      </c>
      <c r="F120" s="196" t="s">
        <v>954</v>
      </c>
      <c r="G120" s="197" t="s">
        <v>327</v>
      </c>
      <c r="H120" s="198">
        <v>3</v>
      </c>
      <c r="I120" s="199"/>
      <c r="J120" s="200">
        <f>ROUND(I120*H120,2)</f>
        <v>0</v>
      </c>
      <c r="K120" s="196" t="s">
        <v>19</v>
      </c>
      <c r="L120" s="41"/>
      <c r="M120" s="201" t="s">
        <v>19</v>
      </c>
      <c r="N120" s="202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246</v>
      </c>
      <c r="AT120" s="205" t="s">
        <v>241</v>
      </c>
      <c r="AU120" s="205" t="s">
        <v>79</v>
      </c>
      <c r="AY120" s="19" t="s">
        <v>239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246</v>
      </c>
      <c r="BM120" s="205" t="s">
        <v>478</v>
      </c>
    </row>
    <row r="121" spans="1:65" s="2" customFormat="1" ht="11.25">
      <c r="A121" s="36"/>
      <c r="B121" s="37"/>
      <c r="C121" s="38"/>
      <c r="D121" s="207" t="s">
        <v>248</v>
      </c>
      <c r="E121" s="38"/>
      <c r="F121" s="208" t="s">
        <v>954</v>
      </c>
      <c r="G121" s="38"/>
      <c r="H121" s="38"/>
      <c r="I121" s="117"/>
      <c r="J121" s="38"/>
      <c r="K121" s="38"/>
      <c r="L121" s="41"/>
      <c r="M121" s="209"/>
      <c r="N121" s="210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248</v>
      </c>
      <c r="AU121" s="19" t="s">
        <v>79</v>
      </c>
    </row>
    <row r="122" spans="1:65" s="12" customFormat="1" ht="25.9" customHeight="1">
      <c r="B122" s="178"/>
      <c r="C122" s="179"/>
      <c r="D122" s="180" t="s">
        <v>71</v>
      </c>
      <c r="E122" s="181" t="s">
        <v>81</v>
      </c>
      <c r="F122" s="181" t="s">
        <v>955</v>
      </c>
      <c r="G122" s="179"/>
      <c r="H122" s="179"/>
      <c r="I122" s="182"/>
      <c r="J122" s="183">
        <f>BK122</f>
        <v>0</v>
      </c>
      <c r="K122" s="179"/>
      <c r="L122" s="184"/>
      <c r="M122" s="185"/>
      <c r="N122" s="186"/>
      <c r="O122" s="186"/>
      <c r="P122" s="187">
        <f>SUM(P123:P164)</f>
        <v>0</v>
      </c>
      <c r="Q122" s="186"/>
      <c r="R122" s="187">
        <f>SUM(R123:R164)</f>
        <v>0</v>
      </c>
      <c r="S122" s="186"/>
      <c r="T122" s="188">
        <f>SUM(T123:T164)</f>
        <v>0</v>
      </c>
      <c r="AR122" s="189" t="s">
        <v>79</v>
      </c>
      <c r="AT122" s="190" t="s">
        <v>71</v>
      </c>
      <c r="AU122" s="190" t="s">
        <v>72</v>
      </c>
      <c r="AY122" s="189" t="s">
        <v>239</v>
      </c>
      <c r="BK122" s="191">
        <f>SUM(BK123:BK164)</f>
        <v>0</v>
      </c>
    </row>
    <row r="123" spans="1:65" s="2" customFormat="1" ht="16.5" customHeight="1">
      <c r="A123" s="36"/>
      <c r="B123" s="37"/>
      <c r="C123" s="194" t="s">
        <v>408</v>
      </c>
      <c r="D123" s="194" t="s">
        <v>241</v>
      </c>
      <c r="E123" s="195" t="s">
        <v>956</v>
      </c>
      <c r="F123" s="196" t="s">
        <v>957</v>
      </c>
      <c r="G123" s="197" t="s">
        <v>664</v>
      </c>
      <c r="H123" s="198">
        <v>9</v>
      </c>
      <c r="I123" s="199"/>
      <c r="J123" s="200">
        <f>ROUND(I123*H123,2)</f>
        <v>0</v>
      </c>
      <c r="K123" s="196" t="s">
        <v>19</v>
      </c>
      <c r="L123" s="41"/>
      <c r="M123" s="201" t="s">
        <v>19</v>
      </c>
      <c r="N123" s="202" t="s">
        <v>43</v>
      </c>
      <c r="O123" s="66"/>
      <c r="P123" s="203">
        <f>O123*H123</f>
        <v>0</v>
      </c>
      <c r="Q123" s="203">
        <v>0</v>
      </c>
      <c r="R123" s="203">
        <f>Q123*H123</f>
        <v>0</v>
      </c>
      <c r="S123" s="203">
        <v>0</v>
      </c>
      <c r="T123" s="204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205" t="s">
        <v>246</v>
      </c>
      <c r="AT123" s="205" t="s">
        <v>241</v>
      </c>
      <c r="AU123" s="205" t="s">
        <v>79</v>
      </c>
      <c r="AY123" s="19" t="s">
        <v>239</v>
      </c>
      <c r="BE123" s="206">
        <f>IF(N123="základní",J123,0)</f>
        <v>0</v>
      </c>
      <c r="BF123" s="206">
        <f>IF(N123="snížená",J123,0)</f>
        <v>0</v>
      </c>
      <c r="BG123" s="206">
        <f>IF(N123="zákl. přenesená",J123,0)</f>
        <v>0</v>
      </c>
      <c r="BH123" s="206">
        <f>IF(N123="sníž. přenesená",J123,0)</f>
        <v>0</v>
      </c>
      <c r="BI123" s="206">
        <f>IF(N123="nulová",J123,0)</f>
        <v>0</v>
      </c>
      <c r="BJ123" s="19" t="s">
        <v>79</v>
      </c>
      <c r="BK123" s="206">
        <f>ROUND(I123*H123,2)</f>
        <v>0</v>
      </c>
      <c r="BL123" s="19" t="s">
        <v>246</v>
      </c>
      <c r="BM123" s="205" t="s">
        <v>490</v>
      </c>
    </row>
    <row r="124" spans="1:65" s="2" customFormat="1" ht="11.25">
      <c r="A124" s="36"/>
      <c r="B124" s="37"/>
      <c r="C124" s="38"/>
      <c r="D124" s="207" t="s">
        <v>248</v>
      </c>
      <c r="E124" s="38"/>
      <c r="F124" s="208" t="s">
        <v>957</v>
      </c>
      <c r="G124" s="38"/>
      <c r="H124" s="38"/>
      <c r="I124" s="117"/>
      <c r="J124" s="38"/>
      <c r="K124" s="38"/>
      <c r="L124" s="41"/>
      <c r="M124" s="209"/>
      <c r="N124" s="210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248</v>
      </c>
      <c r="AU124" s="19" t="s">
        <v>79</v>
      </c>
    </row>
    <row r="125" spans="1:65" s="2" customFormat="1" ht="16.5" customHeight="1">
      <c r="A125" s="36"/>
      <c r="B125" s="37"/>
      <c r="C125" s="194" t="s">
        <v>414</v>
      </c>
      <c r="D125" s="194" t="s">
        <v>241</v>
      </c>
      <c r="E125" s="195" t="s">
        <v>958</v>
      </c>
      <c r="F125" s="196" t="s">
        <v>959</v>
      </c>
      <c r="G125" s="197" t="s">
        <v>664</v>
      </c>
      <c r="H125" s="198">
        <v>6</v>
      </c>
      <c r="I125" s="199"/>
      <c r="J125" s="200">
        <f>ROUND(I125*H125,2)</f>
        <v>0</v>
      </c>
      <c r="K125" s="196" t="s">
        <v>19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0</v>
      </c>
      <c r="R125" s="203">
        <f>Q125*H125</f>
        <v>0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246</v>
      </c>
      <c r="AT125" s="205" t="s">
        <v>241</v>
      </c>
      <c r="AU125" s="205" t="s">
        <v>79</v>
      </c>
      <c r="AY125" s="19" t="s">
        <v>239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246</v>
      </c>
      <c r="BM125" s="205" t="s">
        <v>503</v>
      </c>
    </row>
    <row r="126" spans="1:65" s="2" customFormat="1" ht="11.25">
      <c r="A126" s="36"/>
      <c r="B126" s="37"/>
      <c r="C126" s="38"/>
      <c r="D126" s="207" t="s">
        <v>248</v>
      </c>
      <c r="E126" s="38"/>
      <c r="F126" s="208" t="s">
        <v>959</v>
      </c>
      <c r="G126" s="38"/>
      <c r="H126" s="38"/>
      <c r="I126" s="117"/>
      <c r="J126" s="38"/>
      <c r="K126" s="38"/>
      <c r="L126" s="41"/>
      <c r="M126" s="209"/>
      <c r="N126" s="210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248</v>
      </c>
      <c r="AU126" s="19" t="s">
        <v>79</v>
      </c>
    </row>
    <row r="127" spans="1:65" s="2" customFormat="1" ht="16.5" customHeight="1">
      <c r="A127" s="36"/>
      <c r="B127" s="37"/>
      <c r="C127" s="194" t="s">
        <v>8</v>
      </c>
      <c r="D127" s="194" t="s">
        <v>241</v>
      </c>
      <c r="E127" s="195" t="s">
        <v>960</v>
      </c>
      <c r="F127" s="196" t="s">
        <v>961</v>
      </c>
      <c r="G127" s="197" t="s">
        <v>664</v>
      </c>
      <c r="H127" s="198">
        <v>12</v>
      </c>
      <c r="I127" s="199"/>
      <c r="J127" s="200">
        <f>ROUND(I127*H127,2)</f>
        <v>0</v>
      </c>
      <c r="K127" s="196" t="s">
        <v>19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246</v>
      </c>
      <c r="AT127" s="205" t="s">
        <v>241</v>
      </c>
      <c r="AU127" s="205" t="s">
        <v>79</v>
      </c>
      <c r="AY127" s="19" t="s">
        <v>239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246</v>
      </c>
      <c r="BM127" s="205" t="s">
        <v>518</v>
      </c>
    </row>
    <row r="128" spans="1:65" s="2" customFormat="1" ht="11.25">
      <c r="A128" s="36"/>
      <c r="B128" s="37"/>
      <c r="C128" s="38"/>
      <c r="D128" s="207" t="s">
        <v>248</v>
      </c>
      <c r="E128" s="38"/>
      <c r="F128" s="208" t="s">
        <v>961</v>
      </c>
      <c r="G128" s="38"/>
      <c r="H128" s="38"/>
      <c r="I128" s="117"/>
      <c r="J128" s="38"/>
      <c r="K128" s="38"/>
      <c r="L128" s="41"/>
      <c r="M128" s="209"/>
      <c r="N128" s="210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248</v>
      </c>
      <c r="AU128" s="19" t="s">
        <v>79</v>
      </c>
    </row>
    <row r="129" spans="1:65" s="2" customFormat="1" ht="16.5" customHeight="1">
      <c r="A129" s="36"/>
      <c r="B129" s="37"/>
      <c r="C129" s="194" t="s">
        <v>426</v>
      </c>
      <c r="D129" s="194" t="s">
        <v>241</v>
      </c>
      <c r="E129" s="195" t="s">
        <v>962</v>
      </c>
      <c r="F129" s="196" t="s">
        <v>963</v>
      </c>
      <c r="G129" s="197" t="s">
        <v>664</v>
      </c>
      <c r="H129" s="198">
        <v>6</v>
      </c>
      <c r="I129" s="199"/>
      <c r="J129" s="200">
        <f>ROUND(I129*H129,2)</f>
        <v>0</v>
      </c>
      <c r="K129" s="196" t="s">
        <v>19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246</v>
      </c>
      <c r="AT129" s="205" t="s">
        <v>241</v>
      </c>
      <c r="AU129" s="205" t="s">
        <v>79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246</v>
      </c>
      <c r="BM129" s="205" t="s">
        <v>530</v>
      </c>
    </row>
    <row r="130" spans="1:65" s="2" customFormat="1" ht="11.25">
      <c r="A130" s="36"/>
      <c r="B130" s="37"/>
      <c r="C130" s="38"/>
      <c r="D130" s="207" t="s">
        <v>248</v>
      </c>
      <c r="E130" s="38"/>
      <c r="F130" s="208" t="s">
        <v>963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79</v>
      </c>
    </row>
    <row r="131" spans="1:65" s="2" customFormat="1" ht="16.5" customHeight="1">
      <c r="A131" s="36"/>
      <c r="B131" s="37"/>
      <c r="C131" s="194" t="s">
        <v>433</v>
      </c>
      <c r="D131" s="194" t="s">
        <v>241</v>
      </c>
      <c r="E131" s="195" t="s">
        <v>964</v>
      </c>
      <c r="F131" s="196" t="s">
        <v>965</v>
      </c>
      <c r="G131" s="197" t="s">
        <v>664</v>
      </c>
      <c r="H131" s="198">
        <v>3</v>
      </c>
      <c r="I131" s="199"/>
      <c r="J131" s="200">
        <f>ROUND(I131*H131,2)</f>
        <v>0</v>
      </c>
      <c r="K131" s="196" t="s">
        <v>19</v>
      </c>
      <c r="L131" s="41"/>
      <c r="M131" s="201" t="s">
        <v>19</v>
      </c>
      <c r="N131" s="202" t="s">
        <v>43</v>
      </c>
      <c r="O131" s="66"/>
      <c r="P131" s="203">
        <f>O131*H131</f>
        <v>0</v>
      </c>
      <c r="Q131" s="203">
        <v>0</v>
      </c>
      <c r="R131" s="203">
        <f>Q131*H131</f>
        <v>0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246</v>
      </c>
      <c r="AT131" s="205" t="s">
        <v>241</v>
      </c>
      <c r="AU131" s="205" t="s">
        <v>79</v>
      </c>
      <c r="AY131" s="19" t="s">
        <v>239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246</v>
      </c>
      <c r="BM131" s="205" t="s">
        <v>543</v>
      </c>
    </row>
    <row r="132" spans="1:65" s="2" customFormat="1" ht="11.25">
      <c r="A132" s="36"/>
      <c r="B132" s="37"/>
      <c r="C132" s="38"/>
      <c r="D132" s="207" t="s">
        <v>248</v>
      </c>
      <c r="E132" s="38"/>
      <c r="F132" s="208" t="s">
        <v>965</v>
      </c>
      <c r="G132" s="38"/>
      <c r="H132" s="38"/>
      <c r="I132" s="117"/>
      <c r="J132" s="38"/>
      <c r="K132" s="38"/>
      <c r="L132" s="41"/>
      <c r="M132" s="209"/>
      <c r="N132" s="210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248</v>
      </c>
      <c r="AU132" s="19" t="s">
        <v>79</v>
      </c>
    </row>
    <row r="133" spans="1:65" s="2" customFormat="1" ht="16.5" customHeight="1">
      <c r="A133" s="36"/>
      <c r="B133" s="37"/>
      <c r="C133" s="194" t="s">
        <v>439</v>
      </c>
      <c r="D133" s="194" t="s">
        <v>241</v>
      </c>
      <c r="E133" s="195" t="s">
        <v>966</v>
      </c>
      <c r="F133" s="196" t="s">
        <v>967</v>
      </c>
      <c r="G133" s="197" t="s">
        <v>664</v>
      </c>
      <c r="H133" s="198">
        <v>9</v>
      </c>
      <c r="I133" s="199"/>
      <c r="J133" s="200">
        <f>ROUND(I133*H133,2)</f>
        <v>0</v>
      </c>
      <c r="K133" s="196" t="s">
        <v>19</v>
      </c>
      <c r="L133" s="41"/>
      <c r="M133" s="201" t="s">
        <v>19</v>
      </c>
      <c r="N133" s="202" t="s">
        <v>43</v>
      </c>
      <c r="O133" s="66"/>
      <c r="P133" s="203">
        <f>O133*H133</f>
        <v>0</v>
      </c>
      <c r="Q133" s="203">
        <v>0</v>
      </c>
      <c r="R133" s="203">
        <f>Q133*H133</f>
        <v>0</v>
      </c>
      <c r="S133" s="203">
        <v>0</v>
      </c>
      <c r="T133" s="204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246</v>
      </c>
      <c r="AT133" s="205" t="s">
        <v>241</v>
      </c>
      <c r="AU133" s="205" t="s">
        <v>79</v>
      </c>
      <c r="AY133" s="19" t="s">
        <v>239</v>
      </c>
      <c r="BE133" s="206">
        <f>IF(N133="základní",J133,0)</f>
        <v>0</v>
      </c>
      <c r="BF133" s="206">
        <f>IF(N133="snížená",J133,0)</f>
        <v>0</v>
      </c>
      <c r="BG133" s="206">
        <f>IF(N133="zákl. přenesená",J133,0)</f>
        <v>0</v>
      </c>
      <c r="BH133" s="206">
        <f>IF(N133="sníž. přenesená",J133,0)</f>
        <v>0</v>
      </c>
      <c r="BI133" s="206">
        <f>IF(N133="nulová",J133,0)</f>
        <v>0</v>
      </c>
      <c r="BJ133" s="19" t="s">
        <v>79</v>
      </c>
      <c r="BK133" s="206">
        <f>ROUND(I133*H133,2)</f>
        <v>0</v>
      </c>
      <c r="BL133" s="19" t="s">
        <v>246</v>
      </c>
      <c r="BM133" s="205" t="s">
        <v>558</v>
      </c>
    </row>
    <row r="134" spans="1:65" s="2" customFormat="1" ht="11.25">
      <c r="A134" s="36"/>
      <c r="B134" s="37"/>
      <c r="C134" s="38"/>
      <c r="D134" s="207" t="s">
        <v>248</v>
      </c>
      <c r="E134" s="38"/>
      <c r="F134" s="208" t="s">
        <v>967</v>
      </c>
      <c r="G134" s="38"/>
      <c r="H134" s="38"/>
      <c r="I134" s="117"/>
      <c r="J134" s="38"/>
      <c r="K134" s="38"/>
      <c r="L134" s="41"/>
      <c r="M134" s="209"/>
      <c r="N134" s="210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248</v>
      </c>
      <c r="AU134" s="19" t="s">
        <v>79</v>
      </c>
    </row>
    <row r="135" spans="1:65" s="2" customFormat="1" ht="16.5" customHeight="1">
      <c r="A135" s="36"/>
      <c r="B135" s="37"/>
      <c r="C135" s="194" t="s">
        <v>444</v>
      </c>
      <c r="D135" s="194" t="s">
        <v>241</v>
      </c>
      <c r="E135" s="195" t="s">
        <v>968</v>
      </c>
      <c r="F135" s="196" t="s">
        <v>969</v>
      </c>
      <c r="G135" s="197" t="s">
        <v>664</v>
      </c>
      <c r="H135" s="198">
        <v>6</v>
      </c>
      <c r="I135" s="199"/>
      <c r="J135" s="200">
        <f>ROUND(I135*H135,2)</f>
        <v>0</v>
      </c>
      <c r="K135" s="196" t="s">
        <v>19</v>
      </c>
      <c r="L135" s="41"/>
      <c r="M135" s="201" t="s">
        <v>19</v>
      </c>
      <c r="N135" s="202" t="s">
        <v>43</v>
      </c>
      <c r="O135" s="66"/>
      <c r="P135" s="203">
        <f>O135*H135</f>
        <v>0</v>
      </c>
      <c r="Q135" s="203">
        <v>0</v>
      </c>
      <c r="R135" s="203">
        <f>Q135*H135</f>
        <v>0</v>
      </c>
      <c r="S135" s="203">
        <v>0</v>
      </c>
      <c r="T135" s="204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246</v>
      </c>
      <c r="AT135" s="205" t="s">
        <v>241</v>
      </c>
      <c r="AU135" s="205" t="s">
        <v>79</v>
      </c>
      <c r="AY135" s="19" t="s">
        <v>239</v>
      </c>
      <c r="BE135" s="206">
        <f>IF(N135="základní",J135,0)</f>
        <v>0</v>
      </c>
      <c r="BF135" s="206">
        <f>IF(N135="snížená",J135,0)</f>
        <v>0</v>
      </c>
      <c r="BG135" s="206">
        <f>IF(N135="zákl. přenesená",J135,0)</f>
        <v>0</v>
      </c>
      <c r="BH135" s="206">
        <f>IF(N135="sníž. přenesená",J135,0)</f>
        <v>0</v>
      </c>
      <c r="BI135" s="206">
        <f>IF(N135="nulová",J135,0)</f>
        <v>0</v>
      </c>
      <c r="BJ135" s="19" t="s">
        <v>79</v>
      </c>
      <c r="BK135" s="206">
        <f>ROUND(I135*H135,2)</f>
        <v>0</v>
      </c>
      <c r="BL135" s="19" t="s">
        <v>246</v>
      </c>
      <c r="BM135" s="205" t="s">
        <v>571</v>
      </c>
    </row>
    <row r="136" spans="1:65" s="2" customFormat="1" ht="11.25">
      <c r="A136" s="36"/>
      <c r="B136" s="37"/>
      <c r="C136" s="38"/>
      <c r="D136" s="207" t="s">
        <v>248</v>
      </c>
      <c r="E136" s="38"/>
      <c r="F136" s="208" t="s">
        <v>969</v>
      </c>
      <c r="G136" s="38"/>
      <c r="H136" s="38"/>
      <c r="I136" s="117"/>
      <c r="J136" s="38"/>
      <c r="K136" s="38"/>
      <c r="L136" s="41"/>
      <c r="M136" s="209"/>
      <c r="N136" s="210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248</v>
      </c>
      <c r="AU136" s="19" t="s">
        <v>79</v>
      </c>
    </row>
    <row r="137" spans="1:65" s="2" customFormat="1" ht="16.5" customHeight="1">
      <c r="A137" s="36"/>
      <c r="B137" s="37"/>
      <c r="C137" s="194" t="s">
        <v>454</v>
      </c>
      <c r="D137" s="194" t="s">
        <v>241</v>
      </c>
      <c r="E137" s="195" t="s">
        <v>970</v>
      </c>
      <c r="F137" s="196" t="s">
        <v>971</v>
      </c>
      <c r="G137" s="197" t="s">
        <v>664</v>
      </c>
      <c r="H137" s="198">
        <v>6</v>
      </c>
      <c r="I137" s="199"/>
      <c r="J137" s="200">
        <f>ROUND(I137*H137,2)</f>
        <v>0</v>
      </c>
      <c r="K137" s="196" t="s">
        <v>19</v>
      </c>
      <c r="L137" s="41"/>
      <c r="M137" s="201" t="s">
        <v>19</v>
      </c>
      <c r="N137" s="202" t="s">
        <v>43</v>
      </c>
      <c r="O137" s="66"/>
      <c r="P137" s="203">
        <f>O137*H137</f>
        <v>0</v>
      </c>
      <c r="Q137" s="203">
        <v>0</v>
      </c>
      <c r="R137" s="203">
        <f>Q137*H137</f>
        <v>0</v>
      </c>
      <c r="S137" s="203">
        <v>0</v>
      </c>
      <c r="T137" s="204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246</v>
      </c>
      <c r="AT137" s="205" t="s">
        <v>241</v>
      </c>
      <c r="AU137" s="205" t="s">
        <v>79</v>
      </c>
      <c r="AY137" s="19" t="s">
        <v>239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246</v>
      </c>
      <c r="BM137" s="205" t="s">
        <v>581</v>
      </c>
    </row>
    <row r="138" spans="1:65" s="2" customFormat="1" ht="11.25">
      <c r="A138" s="36"/>
      <c r="B138" s="37"/>
      <c r="C138" s="38"/>
      <c r="D138" s="207" t="s">
        <v>248</v>
      </c>
      <c r="E138" s="38"/>
      <c r="F138" s="208" t="s">
        <v>971</v>
      </c>
      <c r="G138" s="38"/>
      <c r="H138" s="38"/>
      <c r="I138" s="117"/>
      <c r="J138" s="38"/>
      <c r="K138" s="38"/>
      <c r="L138" s="41"/>
      <c r="M138" s="209"/>
      <c r="N138" s="210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248</v>
      </c>
      <c r="AU138" s="19" t="s">
        <v>79</v>
      </c>
    </row>
    <row r="139" spans="1:65" s="2" customFormat="1" ht="16.5" customHeight="1">
      <c r="A139" s="36"/>
      <c r="B139" s="37"/>
      <c r="C139" s="194" t="s">
        <v>7</v>
      </c>
      <c r="D139" s="194" t="s">
        <v>241</v>
      </c>
      <c r="E139" s="195" t="s">
        <v>972</v>
      </c>
      <c r="F139" s="196" t="s">
        <v>973</v>
      </c>
      <c r="G139" s="197" t="s">
        <v>664</v>
      </c>
      <c r="H139" s="198">
        <v>1</v>
      </c>
      <c r="I139" s="199"/>
      <c r="J139" s="200">
        <f>ROUND(I139*H139,2)</f>
        <v>0</v>
      </c>
      <c r="K139" s="196" t="s">
        <v>19</v>
      </c>
      <c r="L139" s="41"/>
      <c r="M139" s="201" t="s">
        <v>19</v>
      </c>
      <c r="N139" s="202" t="s">
        <v>43</v>
      </c>
      <c r="O139" s="66"/>
      <c r="P139" s="203">
        <f>O139*H139</f>
        <v>0</v>
      </c>
      <c r="Q139" s="203">
        <v>0</v>
      </c>
      <c r="R139" s="203">
        <f>Q139*H139</f>
        <v>0</v>
      </c>
      <c r="S139" s="203">
        <v>0</v>
      </c>
      <c r="T139" s="204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246</v>
      </c>
      <c r="AT139" s="205" t="s">
        <v>241</v>
      </c>
      <c r="AU139" s="205" t="s">
        <v>79</v>
      </c>
      <c r="AY139" s="19" t="s">
        <v>239</v>
      </c>
      <c r="BE139" s="206">
        <f>IF(N139="základní",J139,0)</f>
        <v>0</v>
      </c>
      <c r="BF139" s="206">
        <f>IF(N139="snížená",J139,0)</f>
        <v>0</v>
      </c>
      <c r="BG139" s="206">
        <f>IF(N139="zákl. přenesená",J139,0)</f>
        <v>0</v>
      </c>
      <c r="BH139" s="206">
        <f>IF(N139="sníž. přenesená",J139,0)</f>
        <v>0</v>
      </c>
      <c r="BI139" s="206">
        <f>IF(N139="nulová",J139,0)</f>
        <v>0</v>
      </c>
      <c r="BJ139" s="19" t="s">
        <v>79</v>
      </c>
      <c r="BK139" s="206">
        <f>ROUND(I139*H139,2)</f>
        <v>0</v>
      </c>
      <c r="BL139" s="19" t="s">
        <v>246</v>
      </c>
      <c r="BM139" s="205" t="s">
        <v>596</v>
      </c>
    </row>
    <row r="140" spans="1:65" s="2" customFormat="1" ht="11.25">
      <c r="A140" s="36"/>
      <c r="B140" s="37"/>
      <c r="C140" s="38"/>
      <c r="D140" s="207" t="s">
        <v>248</v>
      </c>
      <c r="E140" s="38"/>
      <c r="F140" s="208" t="s">
        <v>973</v>
      </c>
      <c r="G140" s="38"/>
      <c r="H140" s="38"/>
      <c r="I140" s="117"/>
      <c r="J140" s="38"/>
      <c r="K140" s="38"/>
      <c r="L140" s="41"/>
      <c r="M140" s="209"/>
      <c r="N140" s="210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248</v>
      </c>
      <c r="AU140" s="19" t="s">
        <v>79</v>
      </c>
    </row>
    <row r="141" spans="1:65" s="2" customFormat="1" ht="16.5" customHeight="1">
      <c r="A141" s="36"/>
      <c r="B141" s="37"/>
      <c r="C141" s="194" t="s">
        <v>466</v>
      </c>
      <c r="D141" s="194" t="s">
        <v>241</v>
      </c>
      <c r="E141" s="195" t="s">
        <v>974</v>
      </c>
      <c r="F141" s="196" t="s">
        <v>975</v>
      </c>
      <c r="G141" s="197" t="s">
        <v>930</v>
      </c>
      <c r="H141" s="198">
        <v>1995</v>
      </c>
      <c r="I141" s="199"/>
      <c r="J141" s="200">
        <f>ROUND(I141*H141,2)</f>
        <v>0</v>
      </c>
      <c r="K141" s="196" t="s">
        <v>19</v>
      </c>
      <c r="L141" s="41"/>
      <c r="M141" s="201" t="s">
        <v>19</v>
      </c>
      <c r="N141" s="202" t="s">
        <v>43</v>
      </c>
      <c r="O141" s="66"/>
      <c r="P141" s="203">
        <f>O141*H141</f>
        <v>0</v>
      </c>
      <c r="Q141" s="203">
        <v>0</v>
      </c>
      <c r="R141" s="203">
        <f>Q141*H141</f>
        <v>0</v>
      </c>
      <c r="S141" s="203">
        <v>0</v>
      </c>
      <c r="T141" s="204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246</v>
      </c>
      <c r="AT141" s="205" t="s">
        <v>241</v>
      </c>
      <c r="AU141" s="205" t="s">
        <v>79</v>
      </c>
      <c r="AY141" s="19" t="s">
        <v>239</v>
      </c>
      <c r="BE141" s="206">
        <f>IF(N141="základní",J141,0)</f>
        <v>0</v>
      </c>
      <c r="BF141" s="206">
        <f>IF(N141="snížená",J141,0)</f>
        <v>0</v>
      </c>
      <c r="BG141" s="206">
        <f>IF(N141="zákl. přenesená",J141,0)</f>
        <v>0</v>
      </c>
      <c r="BH141" s="206">
        <f>IF(N141="sníž. přenesená",J141,0)</f>
        <v>0</v>
      </c>
      <c r="BI141" s="206">
        <f>IF(N141="nulová",J141,0)</f>
        <v>0</v>
      </c>
      <c r="BJ141" s="19" t="s">
        <v>79</v>
      </c>
      <c r="BK141" s="206">
        <f>ROUND(I141*H141,2)</f>
        <v>0</v>
      </c>
      <c r="BL141" s="19" t="s">
        <v>246</v>
      </c>
      <c r="BM141" s="205" t="s">
        <v>610</v>
      </c>
    </row>
    <row r="142" spans="1:65" s="2" customFormat="1" ht="11.25">
      <c r="A142" s="36"/>
      <c r="B142" s="37"/>
      <c r="C142" s="38"/>
      <c r="D142" s="207" t="s">
        <v>248</v>
      </c>
      <c r="E142" s="38"/>
      <c r="F142" s="208" t="s">
        <v>975</v>
      </c>
      <c r="G142" s="38"/>
      <c r="H142" s="38"/>
      <c r="I142" s="117"/>
      <c r="J142" s="38"/>
      <c r="K142" s="38"/>
      <c r="L142" s="41"/>
      <c r="M142" s="209"/>
      <c r="N142" s="210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248</v>
      </c>
      <c r="AU142" s="19" t="s">
        <v>79</v>
      </c>
    </row>
    <row r="143" spans="1:65" s="2" customFormat="1" ht="16.5" customHeight="1">
      <c r="A143" s="36"/>
      <c r="B143" s="37"/>
      <c r="C143" s="194" t="s">
        <v>472</v>
      </c>
      <c r="D143" s="194" t="s">
        <v>241</v>
      </c>
      <c r="E143" s="195" t="s">
        <v>1078</v>
      </c>
      <c r="F143" s="196" t="s">
        <v>1079</v>
      </c>
      <c r="G143" s="197" t="s">
        <v>664</v>
      </c>
      <c r="H143" s="198">
        <v>1</v>
      </c>
      <c r="I143" s="199"/>
      <c r="J143" s="200">
        <f>ROUND(I143*H143,2)</f>
        <v>0</v>
      </c>
      <c r="K143" s="196" t="s">
        <v>19</v>
      </c>
      <c r="L143" s="41"/>
      <c r="M143" s="201" t="s">
        <v>19</v>
      </c>
      <c r="N143" s="202" t="s">
        <v>43</v>
      </c>
      <c r="O143" s="66"/>
      <c r="P143" s="203">
        <f>O143*H143</f>
        <v>0</v>
      </c>
      <c r="Q143" s="203">
        <v>0</v>
      </c>
      <c r="R143" s="203">
        <f>Q143*H143</f>
        <v>0</v>
      </c>
      <c r="S143" s="203">
        <v>0</v>
      </c>
      <c r="T143" s="204">
        <f>S143*H143</f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246</v>
      </c>
      <c r="AT143" s="205" t="s">
        <v>241</v>
      </c>
      <c r="AU143" s="205" t="s">
        <v>79</v>
      </c>
      <c r="AY143" s="19" t="s">
        <v>239</v>
      </c>
      <c r="BE143" s="206">
        <f>IF(N143="základní",J143,0)</f>
        <v>0</v>
      </c>
      <c r="BF143" s="206">
        <f>IF(N143="snížená",J143,0)</f>
        <v>0</v>
      </c>
      <c r="BG143" s="206">
        <f>IF(N143="zákl. přenesená",J143,0)</f>
        <v>0</v>
      </c>
      <c r="BH143" s="206">
        <f>IF(N143="sníž. přenesená",J143,0)</f>
        <v>0</v>
      </c>
      <c r="BI143" s="206">
        <f>IF(N143="nulová",J143,0)</f>
        <v>0</v>
      </c>
      <c r="BJ143" s="19" t="s">
        <v>79</v>
      </c>
      <c r="BK143" s="206">
        <f>ROUND(I143*H143,2)</f>
        <v>0</v>
      </c>
      <c r="BL143" s="19" t="s">
        <v>246</v>
      </c>
      <c r="BM143" s="205" t="s">
        <v>620</v>
      </c>
    </row>
    <row r="144" spans="1:65" s="2" customFormat="1" ht="11.25">
      <c r="A144" s="36"/>
      <c r="B144" s="37"/>
      <c r="C144" s="38"/>
      <c r="D144" s="207" t="s">
        <v>248</v>
      </c>
      <c r="E144" s="38"/>
      <c r="F144" s="208" t="s">
        <v>1079</v>
      </c>
      <c r="G144" s="38"/>
      <c r="H144" s="38"/>
      <c r="I144" s="117"/>
      <c r="J144" s="38"/>
      <c r="K144" s="38"/>
      <c r="L144" s="41"/>
      <c r="M144" s="209"/>
      <c r="N144" s="210"/>
      <c r="O144" s="66"/>
      <c r="P144" s="66"/>
      <c r="Q144" s="66"/>
      <c r="R144" s="66"/>
      <c r="S144" s="66"/>
      <c r="T144" s="67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T144" s="19" t="s">
        <v>248</v>
      </c>
      <c r="AU144" s="19" t="s">
        <v>79</v>
      </c>
    </row>
    <row r="145" spans="1:65" s="2" customFormat="1" ht="16.5" customHeight="1">
      <c r="A145" s="36"/>
      <c r="B145" s="37"/>
      <c r="C145" s="194" t="s">
        <v>478</v>
      </c>
      <c r="D145" s="194" t="s">
        <v>241</v>
      </c>
      <c r="E145" s="195" t="s">
        <v>976</v>
      </c>
      <c r="F145" s="196" t="s">
        <v>977</v>
      </c>
      <c r="G145" s="197" t="s">
        <v>664</v>
      </c>
      <c r="H145" s="198">
        <v>2</v>
      </c>
      <c r="I145" s="199"/>
      <c r="J145" s="200">
        <f>ROUND(I145*H145,2)</f>
        <v>0</v>
      </c>
      <c r="K145" s="196" t="s">
        <v>19</v>
      </c>
      <c r="L145" s="41"/>
      <c r="M145" s="201" t="s">
        <v>19</v>
      </c>
      <c r="N145" s="202" t="s">
        <v>43</v>
      </c>
      <c r="O145" s="66"/>
      <c r="P145" s="203">
        <f>O145*H145</f>
        <v>0</v>
      </c>
      <c r="Q145" s="203">
        <v>0</v>
      </c>
      <c r="R145" s="203">
        <f>Q145*H145</f>
        <v>0</v>
      </c>
      <c r="S145" s="203">
        <v>0</v>
      </c>
      <c r="T145" s="204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246</v>
      </c>
      <c r="AT145" s="205" t="s">
        <v>241</v>
      </c>
      <c r="AU145" s="205" t="s">
        <v>79</v>
      </c>
      <c r="AY145" s="19" t="s">
        <v>239</v>
      </c>
      <c r="BE145" s="206">
        <f>IF(N145="základní",J145,0)</f>
        <v>0</v>
      </c>
      <c r="BF145" s="206">
        <f>IF(N145="snížená",J145,0)</f>
        <v>0</v>
      </c>
      <c r="BG145" s="206">
        <f>IF(N145="zákl. přenesená",J145,0)</f>
        <v>0</v>
      </c>
      <c r="BH145" s="206">
        <f>IF(N145="sníž. přenesená",J145,0)</f>
        <v>0</v>
      </c>
      <c r="BI145" s="206">
        <f>IF(N145="nulová",J145,0)</f>
        <v>0</v>
      </c>
      <c r="BJ145" s="19" t="s">
        <v>79</v>
      </c>
      <c r="BK145" s="206">
        <f>ROUND(I145*H145,2)</f>
        <v>0</v>
      </c>
      <c r="BL145" s="19" t="s">
        <v>246</v>
      </c>
      <c r="BM145" s="205" t="s">
        <v>626</v>
      </c>
    </row>
    <row r="146" spans="1:65" s="2" customFormat="1" ht="11.25">
      <c r="A146" s="36"/>
      <c r="B146" s="37"/>
      <c r="C146" s="38"/>
      <c r="D146" s="207" t="s">
        <v>248</v>
      </c>
      <c r="E146" s="38"/>
      <c r="F146" s="208" t="s">
        <v>977</v>
      </c>
      <c r="G146" s="38"/>
      <c r="H146" s="38"/>
      <c r="I146" s="117"/>
      <c r="J146" s="38"/>
      <c r="K146" s="38"/>
      <c r="L146" s="41"/>
      <c r="M146" s="209"/>
      <c r="N146" s="210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248</v>
      </c>
      <c r="AU146" s="19" t="s">
        <v>79</v>
      </c>
    </row>
    <row r="147" spans="1:65" s="2" customFormat="1" ht="16.5" customHeight="1">
      <c r="A147" s="36"/>
      <c r="B147" s="37"/>
      <c r="C147" s="194" t="s">
        <v>484</v>
      </c>
      <c r="D147" s="194" t="s">
        <v>241</v>
      </c>
      <c r="E147" s="195" t="s">
        <v>981</v>
      </c>
      <c r="F147" s="196" t="s">
        <v>982</v>
      </c>
      <c r="G147" s="197" t="s">
        <v>327</v>
      </c>
      <c r="H147" s="198">
        <v>260</v>
      </c>
      <c r="I147" s="199"/>
      <c r="J147" s="200">
        <f>ROUND(I147*H147,2)</f>
        <v>0</v>
      </c>
      <c r="K147" s="196" t="s">
        <v>19</v>
      </c>
      <c r="L147" s="41"/>
      <c r="M147" s="201" t="s">
        <v>19</v>
      </c>
      <c r="N147" s="202" t="s">
        <v>43</v>
      </c>
      <c r="O147" s="66"/>
      <c r="P147" s="203">
        <f>O147*H147</f>
        <v>0</v>
      </c>
      <c r="Q147" s="203">
        <v>0</v>
      </c>
      <c r="R147" s="203">
        <f>Q147*H147</f>
        <v>0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246</v>
      </c>
      <c r="AT147" s="205" t="s">
        <v>241</v>
      </c>
      <c r="AU147" s="205" t="s">
        <v>79</v>
      </c>
      <c r="AY147" s="19" t="s">
        <v>239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246</v>
      </c>
      <c r="BM147" s="205" t="s">
        <v>638</v>
      </c>
    </row>
    <row r="148" spans="1:65" s="2" customFormat="1" ht="11.25">
      <c r="A148" s="36"/>
      <c r="B148" s="37"/>
      <c r="C148" s="38"/>
      <c r="D148" s="207" t="s">
        <v>248</v>
      </c>
      <c r="E148" s="38"/>
      <c r="F148" s="208" t="s">
        <v>982</v>
      </c>
      <c r="G148" s="38"/>
      <c r="H148" s="38"/>
      <c r="I148" s="117"/>
      <c r="J148" s="38"/>
      <c r="K148" s="38"/>
      <c r="L148" s="41"/>
      <c r="M148" s="209"/>
      <c r="N148" s="210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248</v>
      </c>
      <c r="AU148" s="19" t="s">
        <v>79</v>
      </c>
    </row>
    <row r="149" spans="1:65" s="2" customFormat="1" ht="16.5" customHeight="1">
      <c r="A149" s="36"/>
      <c r="B149" s="37"/>
      <c r="C149" s="194" t="s">
        <v>490</v>
      </c>
      <c r="D149" s="194" t="s">
        <v>241</v>
      </c>
      <c r="E149" s="195" t="s">
        <v>983</v>
      </c>
      <c r="F149" s="196" t="s">
        <v>984</v>
      </c>
      <c r="G149" s="197" t="s">
        <v>664</v>
      </c>
      <c r="H149" s="198">
        <v>1</v>
      </c>
      <c r="I149" s="199"/>
      <c r="J149" s="200">
        <f>ROUND(I149*H149,2)</f>
        <v>0</v>
      </c>
      <c r="K149" s="196" t="s">
        <v>19</v>
      </c>
      <c r="L149" s="41"/>
      <c r="M149" s="201" t="s">
        <v>19</v>
      </c>
      <c r="N149" s="202" t="s">
        <v>43</v>
      </c>
      <c r="O149" s="66"/>
      <c r="P149" s="203">
        <f>O149*H149</f>
        <v>0</v>
      </c>
      <c r="Q149" s="203">
        <v>0</v>
      </c>
      <c r="R149" s="203">
        <f>Q149*H149</f>
        <v>0</v>
      </c>
      <c r="S149" s="203">
        <v>0</v>
      </c>
      <c r="T149" s="204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246</v>
      </c>
      <c r="AT149" s="205" t="s">
        <v>241</v>
      </c>
      <c r="AU149" s="205" t="s">
        <v>79</v>
      </c>
      <c r="AY149" s="19" t="s">
        <v>239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246</v>
      </c>
      <c r="BM149" s="205" t="s">
        <v>985</v>
      </c>
    </row>
    <row r="150" spans="1:65" s="2" customFormat="1" ht="11.25">
      <c r="A150" s="36"/>
      <c r="B150" s="37"/>
      <c r="C150" s="38"/>
      <c r="D150" s="207" t="s">
        <v>248</v>
      </c>
      <c r="E150" s="38"/>
      <c r="F150" s="208" t="s">
        <v>984</v>
      </c>
      <c r="G150" s="38"/>
      <c r="H150" s="38"/>
      <c r="I150" s="117"/>
      <c r="J150" s="38"/>
      <c r="K150" s="38"/>
      <c r="L150" s="41"/>
      <c r="M150" s="209"/>
      <c r="N150" s="210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248</v>
      </c>
      <c r="AU150" s="19" t="s">
        <v>79</v>
      </c>
    </row>
    <row r="151" spans="1:65" s="2" customFormat="1" ht="16.5" customHeight="1">
      <c r="A151" s="36"/>
      <c r="B151" s="37"/>
      <c r="C151" s="194" t="s">
        <v>497</v>
      </c>
      <c r="D151" s="194" t="s">
        <v>241</v>
      </c>
      <c r="E151" s="195" t="s">
        <v>1080</v>
      </c>
      <c r="F151" s="196" t="s">
        <v>1081</v>
      </c>
      <c r="G151" s="197" t="s">
        <v>664</v>
      </c>
      <c r="H151" s="198">
        <v>12</v>
      </c>
      <c r="I151" s="199"/>
      <c r="J151" s="200">
        <f>ROUND(I151*H151,2)</f>
        <v>0</v>
      </c>
      <c r="K151" s="196" t="s">
        <v>19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0</v>
      </c>
      <c r="R151" s="203">
        <f>Q151*H151</f>
        <v>0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246</v>
      </c>
      <c r="AT151" s="205" t="s">
        <v>241</v>
      </c>
      <c r="AU151" s="205" t="s">
        <v>79</v>
      </c>
      <c r="AY151" s="19" t="s">
        <v>239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246</v>
      </c>
      <c r="BM151" s="205" t="s">
        <v>988</v>
      </c>
    </row>
    <row r="152" spans="1:65" s="2" customFormat="1" ht="11.25">
      <c r="A152" s="36"/>
      <c r="B152" s="37"/>
      <c r="C152" s="38"/>
      <c r="D152" s="207" t="s">
        <v>248</v>
      </c>
      <c r="E152" s="38"/>
      <c r="F152" s="208" t="s">
        <v>1081</v>
      </c>
      <c r="G152" s="38"/>
      <c r="H152" s="38"/>
      <c r="I152" s="117"/>
      <c r="J152" s="38"/>
      <c r="K152" s="38"/>
      <c r="L152" s="41"/>
      <c r="M152" s="209"/>
      <c r="N152" s="210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248</v>
      </c>
      <c r="AU152" s="19" t="s">
        <v>79</v>
      </c>
    </row>
    <row r="153" spans="1:65" s="2" customFormat="1" ht="16.5" customHeight="1">
      <c r="A153" s="36"/>
      <c r="B153" s="37"/>
      <c r="C153" s="194" t="s">
        <v>503</v>
      </c>
      <c r="D153" s="194" t="s">
        <v>241</v>
      </c>
      <c r="E153" s="195" t="s">
        <v>986</v>
      </c>
      <c r="F153" s="196" t="s">
        <v>987</v>
      </c>
      <c r="G153" s="197" t="s">
        <v>930</v>
      </c>
      <c r="H153" s="198">
        <v>1</v>
      </c>
      <c r="I153" s="199"/>
      <c r="J153" s="200">
        <f>ROUND(I153*H153,2)</f>
        <v>0</v>
      </c>
      <c r="K153" s="196" t="s">
        <v>19</v>
      </c>
      <c r="L153" s="41"/>
      <c r="M153" s="201" t="s">
        <v>19</v>
      </c>
      <c r="N153" s="202" t="s">
        <v>43</v>
      </c>
      <c r="O153" s="66"/>
      <c r="P153" s="203">
        <f>O153*H153</f>
        <v>0</v>
      </c>
      <c r="Q153" s="203">
        <v>0</v>
      </c>
      <c r="R153" s="203">
        <f>Q153*H153</f>
        <v>0</v>
      </c>
      <c r="S153" s="203">
        <v>0</v>
      </c>
      <c r="T153" s="204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246</v>
      </c>
      <c r="AT153" s="205" t="s">
        <v>241</v>
      </c>
      <c r="AU153" s="205" t="s">
        <v>79</v>
      </c>
      <c r="AY153" s="19" t="s">
        <v>239</v>
      </c>
      <c r="BE153" s="206">
        <f>IF(N153="základní",J153,0)</f>
        <v>0</v>
      </c>
      <c r="BF153" s="206">
        <f>IF(N153="snížená",J153,0)</f>
        <v>0</v>
      </c>
      <c r="BG153" s="206">
        <f>IF(N153="zákl. přenesená",J153,0)</f>
        <v>0</v>
      </c>
      <c r="BH153" s="206">
        <f>IF(N153="sníž. přenesená",J153,0)</f>
        <v>0</v>
      </c>
      <c r="BI153" s="206">
        <f>IF(N153="nulová",J153,0)</f>
        <v>0</v>
      </c>
      <c r="BJ153" s="19" t="s">
        <v>79</v>
      </c>
      <c r="BK153" s="206">
        <f>ROUND(I153*H153,2)</f>
        <v>0</v>
      </c>
      <c r="BL153" s="19" t="s">
        <v>246</v>
      </c>
      <c r="BM153" s="205" t="s">
        <v>992</v>
      </c>
    </row>
    <row r="154" spans="1:65" s="2" customFormat="1" ht="11.25">
      <c r="A154" s="36"/>
      <c r="B154" s="37"/>
      <c r="C154" s="38"/>
      <c r="D154" s="207" t="s">
        <v>248</v>
      </c>
      <c r="E154" s="38"/>
      <c r="F154" s="208" t="s">
        <v>987</v>
      </c>
      <c r="G154" s="38"/>
      <c r="H154" s="38"/>
      <c r="I154" s="117"/>
      <c r="J154" s="38"/>
      <c r="K154" s="38"/>
      <c r="L154" s="41"/>
      <c r="M154" s="209"/>
      <c r="N154" s="210"/>
      <c r="O154" s="66"/>
      <c r="P154" s="66"/>
      <c r="Q154" s="66"/>
      <c r="R154" s="66"/>
      <c r="S154" s="66"/>
      <c r="T154" s="67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T154" s="19" t="s">
        <v>248</v>
      </c>
      <c r="AU154" s="19" t="s">
        <v>79</v>
      </c>
    </row>
    <row r="155" spans="1:65" s="2" customFormat="1" ht="16.5" customHeight="1">
      <c r="A155" s="36"/>
      <c r="B155" s="37"/>
      <c r="C155" s="194" t="s">
        <v>510</v>
      </c>
      <c r="D155" s="194" t="s">
        <v>241</v>
      </c>
      <c r="E155" s="195" t="s">
        <v>990</v>
      </c>
      <c r="F155" s="196" t="s">
        <v>991</v>
      </c>
      <c r="G155" s="197" t="s">
        <v>664</v>
      </c>
      <c r="H155" s="198">
        <v>3</v>
      </c>
      <c r="I155" s="199"/>
      <c r="J155" s="200">
        <f>ROUND(I155*H155,2)</f>
        <v>0</v>
      </c>
      <c r="K155" s="196" t="s">
        <v>19</v>
      </c>
      <c r="L155" s="41"/>
      <c r="M155" s="201" t="s">
        <v>19</v>
      </c>
      <c r="N155" s="202" t="s">
        <v>43</v>
      </c>
      <c r="O155" s="66"/>
      <c r="P155" s="203">
        <f>O155*H155</f>
        <v>0</v>
      </c>
      <c r="Q155" s="203">
        <v>0</v>
      </c>
      <c r="R155" s="203">
        <f>Q155*H155</f>
        <v>0</v>
      </c>
      <c r="S155" s="203">
        <v>0</v>
      </c>
      <c r="T155" s="204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246</v>
      </c>
      <c r="AT155" s="205" t="s">
        <v>241</v>
      </c>
      <c r="AU155" s="205" t="s">
        <v>79</v>
      </c>
      <c r="AY155" s="19" t="s">
        <v>239</v>
      </c>
      <c r="BE155" s="206">
        <f>IF(N155="základní",J155,0)</f>
        <v>0</v>
      </c>
      <c r="BF155" s="206">
        <f>IF(N155="snížená",J155,0)</f>
        <v>0</v>
      </c>
      <c r="BG155" s="206">
        <f>IF(N155="zákl. přenesená",J155,0)</f>
        <v>0</v>
      </c>
      <c r="BH155" s="206">
        <f>IF(N155="sníž. přenesená",J155,0)</f>
        <v>0</v>
      </c>
      <c r="BI155" s="206">
        <f>IF(N155="nulová",J155,0)</f>
        <v>0</v>
      </c>
      <c r="BJ155" s="19" t="s">
        <v>79</v>
      </c>
      <c r="BK155" s="206">
        <f>ROUND(I155*H155,2)</f>
        <v>0</v>
      </c>
      <c r="BL155" s="19" t="s">
        <v>246</v>
      </c>
      <c r="BM155" s="205" t="s">
        <v>995</v>
      </c>
    </row>
    <row r="156" spans="1:65" s="2" customFormat="1" ht="11.25">
      <c r="A156" s="36"/>
      <c r="B156" s="37"/>
      <c r="C156" s="38"/>
      <c r="D156" s="207" t="s">
        <v>248</v>
      </c>
      <c r="E156" s="38"/>
      <c r="F156" s="208" t="s">
        <v>991</v>
      </c>
      <c r="G156" s="38"/>
      <c r="H156" s="38"/>
      <c r="I156" s="117"/>
      <c r="J156" s="38"/>
      <c r="K156" s="38"/>
      <c r="L156" s="41"/>
      <c r="M156" s="209"/>
      <c r="N156" s="210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248</v>
      </c>
      <c r="AU156" s="19" t="s">
        <v>79</v>
      </c>
    </row>
    <row r="157" spans="1:65" s="2" customFormat="1" ht="16.5" customHeight="1">
      <c r="A157" s="36"/>
      <c r="B157" s="37"/>
      <c r="C157" s="194" t="s">
        <v>518</v>
      </c>
      <c r="D157" s="194" t="s">
        <v>241</v>
      </c>
      <c r="E157" s="195" t="s">
        <v>993</v>
      </c>
      <c r="F157" s="196" t="s">
        <v>994</v>
      </c>
      <c r="G157" s="197" t="s">
        <v>664</v>
      </c>
      <c r="H157" s="198">
        <v>3</v>
      </c>
      <c r="I157" s="199"/>
      <c r="J157" s="200">
        <f>ROUND(I157*H157,2)</f>
        <v>0</v>
      </c>
      <c r="K157" s="196" t="s">
        <v>19</v>
      </c>
      <c r="L157" s="41"/>
      <c r="M157" s="201" t="s">
        <v>19</v>
      </c>
      <c r="N157" s="202" t="s">
        <v>43</v>
      </c>
      <c r="O157" s="66"/>
      <c r="P157" s="203">
        <f>O157*H157</f>
        <v>0</v>
      </c>
      <c r="Q157" s="203">
        <v>0</v>
      </c>
      <c r="R157" s="203">
        <f>Q157*H157</f>
        <v>0</v>
      </c>
      <c r="S157" s="203">
        <v>0</v>
      </c>
      <c r="T157" s="204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246</v>
      </c>
      <c r="AT157" s="205" t="s">
        <v>241</v>
      </c>
      <c r="AU157" s="205" t="s">
        <v>79</v>
      </c>
      <c r="AY157" s="19" t="s">
        <v>239</v>
      </c>
      <c r="BE157" s="206">
        <f>IF(N157="základní",J157,0)</f>
        <v>0</v>
      </c>
      <c r="BF157" s="206">
        <f>IF(N157="snížená",J157,0)</f>
        <v>0</v>
      </c>
      <c r="BG157" s="206">
        <f>IF(N157="zákl. přenesená",J157,0)</f>
        <v>0</v>
      </c>
      <c r="BH157" s="206">
        <f>IF(N157="sníž. přenesená",J157,0)</f>
        <v>0</v>
      </c>
      <c r="BI157" s="206">
        <f>IF(N157="nulová",J157,0)</f>
        <v>0</v>
      </c>
      <c r="BJ157" s="19" t="s">
        <v>79</v>
      </c>
      <c r="BK157" s="206">
        <f>ROUND(I157*H157,2)</f>
        <v>0</v>
      </c>
      <c r="BL157" s="19" t="s">
        <v>246</v>
      </c>
      <c r="BM157" s="205" t="s">
        <v>998</v>
      </c>
    </row>
    <row r="158" spans="1:65" s="2" customFormat="1" ht="11.25">
      <c r="A158" s="36"/>
      <c r="B158" s="37"/>
      <c r="C158" s="38"/>
      <c r="D158" s="207" t="s">
        <v>248</v>
      </c>
      <c r="E158" s="38"/>
      <c r="F158" s="208" t="s">
        <v>994</v>
      </c>
      <c r="G158" s="38"/>
      <c r="H158" s="38"/>
      <c r="I158" s="117"/>
      <c r="J158" s="38"/>
      <c r="K158" s="38"/>
      <c r="L158" s="41"/>
      <c r="M158" s="209"/>
      <c r="N158" s="210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248</v>
      </c>
      <c r="AU158" s="19" t="s">
        <v>79</v>
      </c>
    </row>
    <row r="159" spans="1:65" s="2" customFormat="1" ht="16.5" customHeight="1">
      <c r="A159" s="36"/>
      <c r="B159" s="37"/>
      <c r="C159" s="194" t="s">
        <v>524</v>
      </c>
      <c r="D159" s="194" t="s">
        <v>241</v>
      </c>
      <c r="E159" s="195" t="s">
        <v>996</v>
      </c>
      <c r="F159" s="196" t="s">
        <v>997</v>
      </c>
      <c r="G159" s="197" t="s">
        <v>664</v>
      </c>
      <c r="H159" s="198">
        <v>1</v>
      </c>
      <c r="I159" s="199"/>
      <c r="J159" s="200">
        <f>ROUND(I159*H159,2)</f>
        <v>0</v>
      </c>
      <c r="K159" s="196" t="s">
        <v>19</v>
      </c>
      <c r="L159" s="41"/>
      <c r="M159" s="201" t="s">
        <v>19</v>
      </c>
      <c r="N159" s="202" t="s">
        <v>43</v>
      </c>
      <c r="O159" s="66"/>
      <c r="P159" s="203">
        <f>O159*H159</f>
        <v>0</v>
      </c>
      <c r="Q159" s="203">
        <v>0</v>
      </c>
      <c r="R159" s="203">
        <f>Q159*H159</f>
        <v>0</v>
      </c>
      <c r="S159" s="203">
        <v>0</v>
      </c>
      <c r="T159" s="204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246</v>
      </c>
      <c r="AT159" s="205" t="s">
        <v>241</v>
      </c>
      <c r="AU159" s="205" t="s">
        <v>79</v>
      </c>
      <c r="AY159" s="19" t="s">
        <v>239</v>
      </c>
      <c r="BE159" s="206">
        <f>IF(N159="základní",J159,0)</f>
        <v>0</v>
      </c>
      <c r="BF159" s="206">
        <f>IF(N159="snížená",J159,0)</f>
        <v>0</v>
      </c>
      <c r="BG159" s="206">
        <f>IF(N159="zákl. přenesená",J159,0)</f>
        <v>0</v>
      </c>
      <c r="BH159" s="206">
        <f>IF(N159="sníž. přenesená",J159,0)</f>
        <v>0</v>
      </c>
      <c r="BI159" s="206">
        <f>IF(N159="nulová",J159,0)</f>
        <v>0</v>
      </c>
      <c r="BJ159" s="19" t="s">
        <v>79</v>
      </c>
      <c r="BK159" s="206">
        <f>ROUND(I159*H159,2)</f>
        <v>0</v>
      </c>
      <c r="BL159" s="19" t="s">
        <v>246</v>
      </c>
      <c r="BM159" s="205" t="s">
        <v>1002</v>
      </c>
    </row>
    <row r="160" spans="1:65" s="2" customFormat="1" ht="11.25">
      <c r="A160" s="36"/>
      <c r="B160" s="37"/>
      <c r="C160" s="38"/>
      <c r="D160" s="207" t="s">
        <v>248</v>
      </c>
      <c r="E160" s="38"/>
      <c r="F160" s="208" t="s">
        <v>997</v>
      </c>
      <c r="G160" s="38"/>
      <c r="H160" s="38"/>
      <c r="I160" s="117"/>
      <c r="J160" s="38"/>
      <c r="K160" s="38"/>
      <c r="L160" s="41"/>
      <c r="M160" s="209"/>
      <c r="N160" s="210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248</v>
      </c>
      <c r="AU160" s="19" t="s">
        <v>79</v>
      </c>
    </row>
    <row r="161" spans="1:65" s="2" customFormat="1" ht="16.5" customHeight="1">
      <c r="A161" s="36"/>
      <c r="B161" s="37"/>
      <c r="C161" s="194" t="s">
        <v>530</v>
      </c>
      <c r="D161" s="194" t="s">
        <v>241</v>
      </c>
      <c r="E161" s="195" t="s">
        <v>1082</v>
      </c>
      <c r="F161" s="196" t="s">
        <v>1083</v>
      </c>
      <c r="G161" s="197" t="s">
        <v>664</v>
      </c>
      <c r="H161" s="198">
        <v>6</v>
      </c>
      <c r="I161" s="199"/>
      <c r="J161" s="200">
        <f>ROUND(I161*H161,2)</f>
        <v>0</v>
      </c>
      <c r="K161" s="196" t="s">
        <v>19</v>
      </c>
      <c r="L161" s="41"/>
      <c r="M161" s="201" t="s">
        <v>19</v>
      </c>
      <c r="N161" s="202" t="s">
        <v>43</v>
      </c>
      <c r="O161" s="66"/>
      <c r="P161" s="203">
        <f>O161*H161</f>
        <v>0</v>
      </c>
      <c r="Q161" s="203">
        <v>0</v>
      </c>
      <c r="R161" s="203">
        <f>Q161*H161</f>
        <v>0</v>
      </c>
      <c r="S161" s="203">
        <v>0</v>
      </c>
      <c r="T161" s="204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246</v>
      </c>
      <c r="AT161" s="205" t="s">
        <v>241</v>
      </c>
      <c r="AU161" s="205" t="s">
        <v>79</v>
      </c>
      <c r="AY161" s="19" t="s">
        <v>239</v>
      </c>
      <c r="BE161" s="206">
        <f>IF(N161="základní",J161,0)</f>
        <v>0</v>
      </c>
      <c r="BF161" s="206">
        <f>IF(N161="snížená",J161,0)</f>
        <v>0</v>
      </c>
      <c r="BG161" s="206">
        <f>IF(N161="zákl. přenesená",J161,0)</f>
        <v>0</v>
      </c>
      <c r="BH161" s="206">
        <f>IF(N161="sníž. přenesená",J161,0)</f>
        <v>0</v>
      </c>
      <c r="BI161" s="206">
        <f>IF(N161="nulová",J161,0)</f>
        <v>0</v>
      </c>
      <c r="BJ161" s="19" t="s">
        <v>79</v>
      </c>
      <c r="BK161" s="206">
        <f>ROUND(I161*H161,2)</f>
        <v>0</v>
      </c>
      <c r="BL161" s="19" t="s">
        <v>246</v>
      </c>
      <c r="BM161" s="205" t="s">
        <v>659</v>
      </c>
    </row>
    <row r="162" spans="1:65" s="2" customFormat="1" ht="11.25">
      <c r="A162" s="36"/>
      <c r="B162" s="37"/>
      <c r="C162" s="38"/>
      <c r="D162" s="207" t="s">
        <v>248</v>
      </c>
      <c r="E162" s="38"/>
      <c r="F162" s="208" t="s">
        <v>1083</v>
      </c>
      <c r="G162" s="38"/>
      <c r="H162" s="38"/>
      <c r="I162" s="117"/>
      <c r="J162" s="38"/>
      <c r="K162" s="38"/>
      <c r="L162" s="41"/>
      <c r="M162" s="209"/>
      <c r="N162" s="210"/>
      <c r="O162" s="66"/>
      <c r="P162" s="66"/>
      <c r="Q162" s="66"/>
      <c r="R162" s="66"/>
      <c r="S162" s="66"/>
      <c r="T162" s="67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T162" s="19" t="s">
        <v>248</v>
      </c>
      <c r="AU162" s="19" t="s">
        <v>79</v>
      </c>
    </row>
    <row r="163" spans="1:65" s="2" customFormat="1" ht="16.5" customHeight="1">
      <c r="A163" s="36"/>
      <c r="B163" s="37"/>
      <c r="C163" s="194" t="s">
        <v>536</v>
      </c>
      <c r="D163" s="194" t="s">
        <v>241</v>
      </c>
      <c r="E163" s="195" t="s">
        <v>1084</v>
      </c>
      <c r="F163" s="196" t="s">
        <v>1085</v>
      </c>
      <c r="G163" s="197" t="s">
        <v>664</v>
      </c>
      <c r="H163" s="198">
        <v>12</v>
      </c>
      <c r="I163" s="199"/>
      <c r="J163" s="200">
        <f>ROUND(I163*H163,2)</f>
        <v>0</v>
      </c>
      <c r="K163" s="196" t="s">
        <v>19</v>
      </c>
      <c r="L163" s="41"/>
      <c r="M163" s="201" t="s">
        <v>19</v>
      </c>
      <c r="N163" s="202" t="s">
        <v>43</v>
      </c>
      <c r="O163" s="66"/>
      <c r="P163" s="203">
        <f>O163*H163</f>
        <v>0</v>
      </c>
      <c r="Q163" s="203">
        <v>0</v>
      </c>
      <c r="R163" s="203">
        <f>Q163*H163</f>
        <v>0</v>
      </c>
      <c r="S163" s="203">
        <v>0</v>
      </c>
      <c r="T163" s="204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246</v>
      </c>
      <c r="AT163" s="205" t="s">
        <v>241</v>
      </c>
      <c r="AU163" s="205" t="s">
        <v>79</v>
      </c>
      <c r="AY163" s="19" t="s">
        <v>239</v>
      </c>
      <c r="BE163" s="206">
        <f>IF(N163="základní",J163,0)</f>
        <v>0</v>
      </c>
      <c r="BF163" s="206">
        <f>IF(N163="snížená",J163,0)</f>
        <v>0</v>
      </c>
      <c r="BG163" s="206">
        <f>IF(N163="zákl. přenesená",J163,0)</f>
        <v>0</v>
      </c>
      <c r="BH163" s="206">
        <f>IF(N163="sníž. přenesená",J163,0)</f>
        <v>0</v>
      </c>
      <c r="BI163" s="206">
        <f>IF(N163="nulová",J163,0)</f>
        <v>0</v>
      </c>
      <c r="BJ163" s="19" t="s">
        <v>79</v>
      </c>
      <c r="BK163" s="206">
        <f>ROUND(I163*H163,2)</f>
        <v>0</v>
      </c>
      <c r="BL163" s="19" t="s">
        <v>246</v>
      </c>
      <c r="BM163" s="205" t="s">
        <v>1008</v>
      </c>
    </row>
    <row r="164" spans="1:65" s="2" customFormat="1" ht="11.25">
      <c r="A164" s="36"/>
      <c r="B164" s="37"/>
      <c r="C164" s="38"/>
      <c r="D164" s="207" t="s">
        <v>248</v>
      </c>
      <c r="E164" s="38"/>
      <c r="F164" s="208" t="s">
        <v>1085</v>
      </c>
      <c r="G164" s="38"/>
      <c r="H164" s="38"/>
      <c r="I164" s="117"/>
      <c r="J164" s="38"/>
      <c r="K164" s="38"/>
      <c r="L164" s="41"/>
      <c r="M164" s="209"/>
      <c r="N164" s="210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248</v>
      </c>
      <c r="AU164" s="19" t="s">
        <v>79</v>
      </c>
    </row>
    <row r="165" spans="1:65" s="12" customFormat="1" ht="25.9" customHeight="1">
      <c r="B165" s="178"/>
      <c r="C165" s="179"/>
      <c r="D165" s="180" t="s">
        <v>71</v>
      </c>
      <c r="E165" s="181" t="s">
        <v>101</v>
      </c>
      <c r="F165" s="181" t="s">
        <v>999</v>
      </c>
      <c r="G165" s="179"/>
      <c r="H165" s="179"/>
      <c r="I165" s="182"/>
      <c r="J165" s="183">
        <f>BK165</f>
        <v>0</v>
      </c>
      <c r="K165" s="179"/>
      <c r="L165" s="184"/>
      <c r="M165" s="185"/>
      <c r="N165" s="186"/>
      <c r="O165" s="186"/>
      <c r="P165" s="187">
        <f>SUM(P166:P167)</f>
        <v>0</v>
      </c>
      <c r="Q165" s="186"/>
      <c r="R165" s="187">
        <f>SUM(R166:R167)</f>
        <v>0</v>
      </c>
      <c r="S165" s="186"/>
      <c r="T165" s="188">
        <f>SUM(T166:T167)</f>
        <v>0</v>
      </c>
      <c r="AR165" s="189" t="s">
        <v>79</v>
      </c>
      <c r="AT165" s="190" t="s">
        <v>71</v>
      </c>
      <c r="AU165" s="190" t="s">
        <v>72</v>
      </c>
      <c r="AY165" s="189" t="s">
        <v>239</v>
      </c>
      <c r="BK165" s="191">
        <f>SUM(BK166:BK167)</f>
        <v>0</v>
      </c>
    </row>
    <row r="166" spans="1:65" s="2" customFormat="1" ht="16.5" customHeight="1">
      <c r="A166" s="36"/>
      <c r="B166" s="37"/>
      <c r="C166" s="194" t="s">
        <v>543</v>
      </c>
      <c r="D166" s="194" t="s">
        <v>241</v>
      </c>
      <c r="E166" s="195" t="s">
        <v>1086</v>
      </c>
      <c r="F166" s="196" t="s">
        <v>1087</v>
      </c>
      <c r="G166" s="197" t="s">
        <v>664</v>
      </c>
      <c r="H166" s="198">
        <v>1</v>
      </c>
      <c r="I166" s="199"/>
      <c r="J166" s="200">
        <f>ROUND(I166*H166,2)</f>
        <v>0</v>
      </c>
      <c r="K166" s="196" t="s">
        <v>19</v>
      </c>
      <c r="L166" s="41"/>
      <c r="M166" s="201" t="s">
        <v>19</v>
      </c>
      <c r="N166" s="202" t="s">
        <v>43</v>
      </c>
      <c r="O166" s="66"/>
      <c r="P166" s="203">
        <f>O166*H166</f>
        <v>0</v>
      </c>
      <c r="Q166" s="203">
        <v>0</v>
      </c>
      <c r="R166" s="203">
        <f>Q166*H166</f>
        <v>0</v>
      </c>
      <c r="S166" s="203">
        <v>0</v>
      </c>
      <c r="T166" s="204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246</v>
      </c>
      <c r="AT166" s="205" t="s">
        <v>241</v>
      </c>
      <c r="AU166" s="205" t="s">
        <v>79</v>
      </c>
      <c r="AY166" s="19" t="s">
        <v>239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246</v>
      </c>
      <c r="BM166" s="205" t="s">
        <v>1011</v>
      </c>
    </row>
    <row r="167" spans="1:65" s="2" customFormat="1" ht="11.25">
      <c r="A167" s="36"/>
      <c r="B167" s="37"/>
      <c r="C167" s="38"/>
      <c r="D167" s="207" t="s">
        <v>248</v>
      </c>
      <c r="E167" s="38"/>
      <c r="F167" s="208" t="s">
        <v>1087</v>
      </c>
      <c r="G167" s="38"/>
      <c r="H167" s="38"/>
      <c r="I167" s="117"/>
      <c r="J167" s="38"/>
      <c r="K167" s="38"/>
      <c r="L167" s="41"/>
      <c r="M167" s="209"/>
      <c r="N167" s="210"/>
      <c r="O167" s="66"/>
      <c r="P167" s="66"/>
      <c r="Q167" s="66"/>
      <c r="R167" s="66"/>
      <c r="S167" s="66"/>
      <c r="T167" s="67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T167" s="19" t="s">
        <v>248</v>
      </c>
      <c r="AU167" s="19" t="s">
        <v>79</v>
      </c>
    </row>
    <row r="168" spans="1:65" s="12" customFormat="1" ht="25.9" customHeight="1">
      <c r="B168" s="178"/>
      <c r="C168" s="179"/>
      <c r="D168" s="180" t="s">
        <v>71</v>
      </c>
      <c r="E168" s="181" t="s">
        <v>246</v>
      </c>
      <c r="F168" s="181" t="s">
        <v>1003</v>
      </c>
      <c r="G168" s="179"/>
      <c r="H168" s="179"/>
      <c r="I168" s="182"/>
      <c r="J168" s="183">
        <f>BK168</f>
        <v>0</v>
      </c>
      <c r="K168" s="179"/>
      <c r="L168" s="184"/>
      <c r="M168" s="185"/>
      <c r="N168" s="186"/>
      <c r="O168" s="186"/>
      <c r="P168" s="187">
        <f>SUM(P169:P174)</f>
        <v>0</v>
      </c>
      <c r="Q168" s="186"/>
      <c r="R168" s="187">
        <f>SUM(R169:R174)</f>
        <v>0</v>
      </c>
      <c r="S168" s="186"/>
      <c r="T168" s="188">
        <f>SUM(T169:T174)</f>
        <v>0</v>
      </c>
      <c r="AR168" s="189" t="s">
        <v>79</v>
      </c>
      <c r="AT168" s="190" t="s">
        <v>71</v>
      </c>
      <c r="AU168" s="190" t="s">
        <v>72</v>
      </c>
      <c r="AY168" s="189" t="s">
        <v>239</v>
      </c>
      <c r="BK168" s="191">
        <f>SUM(BK169:BK174)</f>
        <v>0</v>
      </c>
    </row>
    <row r="169" spans="1:65" s="2" customFormat="1" ht="16.5" customHeight="1">
      <c r="A169" s="36"/>
      <c r="B169" s="37"/>
      <c r="C169" s="194" t="s">
        <v>549</v>
      </c>
      <c r="D169" s="194" t="s">
        <v>241</v>
      </c>
      <c r="E169" s="195" t="s">
        <v>1088</v>
      </c>
      <c r="F169" s="196" t="s">
        <v>1089</v>
      </c>
      <c r="G169" s="197" t="s">
        <v>664</v>
      </c>
      <c r="H169" s="198">
        <v>1</v>
      </c>
      <c r="I169" s="199"/>
      <c r="J169" s="200">
        <f>ROUND(I169*H169,2)</f>
        <v>0</v>
      </c>
      <c r="K169" s="196" t="s">
        <v>19</v>
      </c>
      <c r="L169" s="41"/>
      <c r="M169" s="201" t="s">
        <v>19</v>
      </c>
      <c r="N169" s="202" t="s">
        <v>43</v>
      </c>
      <c r="O169" s="66"/>
      <c r="P169" s="203">
        <f>O169*H169</f>
        <v>0</v>
      </c>
      <c r="Q169" s="203">
        <v>0</v>
      </c>
      <c r="R169" s="203">
        <f>Q169*H169</f>
        <v>0</v>
      </c>
      <c r="S169" s="203">
        <v>0</v>
      </c>
      <c r="T169" s="204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246</v>
      </c>
      <c r="AT169" s="205" t="s">
        <v>241</v>
      </c>
      <c r="AU169" s="205" t="s">
        <v>79</v>
      </c>
      <c r="AY169" s="19" t="s">
        <v>239</v>
      </c>
      <c r="BE169" s="206">
        <f>IF(N169="základní",J169,0)</f>
        <v>0</v>
      </c>
      <c r="BF169" s="206">
        <f>IF(N169="snížená",J169,0)</f>
        <v>0</v>
      </c>
      <c r="BG169" s="206">
        <f>IF(N169="zákl. přenesená",J169,0)</f>
        <v>0</v>
      </c>
      <c r="BH169" s="206">
        <f>IF(N169="sníž. přenesená",J169,0)</f>
        <v>0</v>
      </c>
      <c r="BI169" s="206">
        <f>IF(N169="nulová",J169,0)</f>
        <v>0</v>
      </c>
      <c r="BJ169" s="19" t="s">
        <v>79</v>
      </c>
      <c r="BK169" s="206">
        <f>ROUND(I169*H169,2)</f>
        <v>0</v>
      </c>
      <c r="BL169" s="19" t="s">
        <v>246</v>
      </c>
      <c r="BM169" s="205" t="s">
        <v>1015</v>
      </c>
    </row>
    <row r="170" spans="1:65" s="2" customFormat="1" ht="11.25">
      <c r="A170" s="36"/>
      <c r="B170" s="37"/>
      <c r="C170" s="38"/>
      <c r="D170" s="207" t="s">
        <v>248</v>
      </c>
      <c r="E170" s="38"/>
      <c r="F170" s="208" t="s">
        <v>1089</v>
      </c>
      <c r="G170" s="38"/>
      <c r="H170" s="38"/>
      <c r="I170" s="117"/>
      <c r="J170" s="38"/>
      <c r="K170" s="38"/>
      <c r="L170" s="41"/>
      <c r="M170" s="209"/>
      <c r="N170" s="210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248</v>
      </c>
      <c r="AU170" s="19" t="s">
        <v>79</v>
      </c>
    </row>
    <row r="171" spans="1:65" s="2" customFormat="1" ht="16.5" customHeight="1">
      <c r="A171" s="36"/>
      <c r="B171" s="37"/>
      <c r="C171" s="194" t="s">
        <v>558</v>
      </c>
      <c r="D171" s="194" t="s">
        <v>241</v>
      </c>
      <c r="E171" s="195" t="s">
        <v>1006</v>
      </c>
      <c r="F171" s="196" t="s">
        <v>1007</v>
      </c>
      <c r="G171" s="197" t="s">
        <v>664</v>
      </c>
      <c r="H171" s="198">
        <v>2</v>
      </c>
      <c r="I171" s="199"/>
      <c r="J171" s="200">
        <f>ROUND(I171*H171,2)</f>
        <v>0</v>
      </c>
      <c r="K171" s="196" t="s">
        <v>19</v>
      </c>
      <c r="L171" s="41"/>
      <c r="M171" s="201" t="s">
        <v>19</v>
      </c>
      <c r="N171" s="202" t="s">
        <v>43</v>
      </c>
      <c r="O171" s="66"/>
      <c r="P171" s="203">
        <f>O171*H171</f>
        <v>0</v>
      </c>
      <c r="Q171" s="203">
        <v>0</v>
      </c>
      <c r="R171" s="203">
        <f>Q171*H171</f>
        <v>0</v>
      </c>
      <c r="S171" s="203">
        <v>0</v>
      </c>
      <c r="T171" s="204">
        <f>S171*H171</f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205" t="s">
        <v>246</v>
      </c>
      <c r="AT171" s="205" t="s">
        <v>241</v>
      </c>
      <c r="AU171" s="205" t="s">
        <v>79</v>
      </c>
      <c r="AY171" s="19" t="s">
        <v>239</v>
      </c>
      <c r="BE171" s="206">
        <f>IF(N171="základní",J171,0)</f>
        <v>0</v>
      </c>
      <c r="BF171" s="206">
        <f>IF(N171="snížená",J171,0)</f>
        <v>0</v>
      </c>
      <c r="BG171" s="206">
        <f>IF(N171="zákl. přenesená",J171,0)</f>
        <v>0</v>
      </c>
      <c r="BH171" s="206">
        <f>IF(N171="sníž. přenesená",J171,0)</f>
        <v>0</v>
      </c>
      <c r="BI171" s="206">
        <f>IF(N171="nulová",J171,0)</f>
        <v>0</v>
      </c>
      <c r="BJ171" s="19" t="s">
        <v>79</v>
      </c>
      <c r="BK171" s="206">
        <f>ROUND(I171*H171,2)</f>
        <v>0</v>
      </c>
      <c r="BL171" s="19" t="s">
        <v>246</v>
      </c>
      <c r="BM171" s="205" t="s">
        <v>1018</v>
      </c>
    </row>
    <row r="172" spans="1:65" s="2" customFormat="1" ht="11.25">
      <c r="A172" s="36"/>
      <c r="B172" s="37"/>
      <c r="C172" s="38"/>
      <c r="D172" s="207" t="s">
        <v>248</v>
      </c>
      <c r="E172" s="38"/>
      <c r="F172" s="208" t="s">
        <v>1007</v>
      </c>
      <c r="G172" s="38"/>
      <c r="H172" s="38"/>
      <c r="I172" s="117"/>
      <c r="J172" s="38"/>
      <c r="K172" s="38"/>
      <c r="L172" s="41"/>
      <c r="M172" s="209"/>
      <c r="N172" s="210"/>
      <c r="O172" s="66"/>
      <c r="P172" s="66"/>
      <c r="Q172" s="66"/>
      <c r="R172" s="66"/>
      <c r="S172" s="66"/>
      <c r="T172" s="67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T172" s="19" t="s">
        <v>248</v>
      </c>
      <c r="AU172" s="19" t="s">
        <v>79</v>
      </c>
    </row>
    <row r="173" spans="1:65" s="2" customFormat="1" ht="16.5" customHeight="1">
      <c r="A173" s="36"/>
      <c r="B173" s="37"/>
      <c r="C173" s="194" t="s">
        <v>566</v>
      </c>
      <c r="D173" s="194" t="s">
        <v>241</v>
      </c>
      <c r="E173" s="195" t="s">
        <v>1009</v>
      </c>
      <c r="F173" s="196" t="s">
        <v>1010</v>
      </c>
      <c r="G173" s="197" t="s">
        <v>327</v>
      </c>
      <c r="H173" s="198">
        <v>40</v>
      </c>
      <c r="I173" s="199"/>
      <c r="J173" s="200">
        <f>ROUND(I173*H173,2)</f>
        <v>0</v>
      </c>
      <c r="K173" s="196" t="s">
        <v>19</v>
      </c>
      <c r="L173" s="41"/>
      <c r="M173" s="201" t="s">
        <v>19</v>
      </c>
      <c r="N173" s="202" t="s">
        <v>43</v>
      </c>
      <c r="O173" s="66"/>
      <c r="P173" s="203">
        <f>O173*H173</f>
        <v>0</v>
      </c>
      <c r="Q173" s="203">
        <v>0</v>
      </c>
      <c r="R173" s="203">
        <f>Q173*H173</f>
        <v>0</v>
      </c>
      <c r="S173" s="203">
        <v>0</v>
      </c>
      <c r="T173" s="204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246</v>
      </c>
      <c r="AT173" s="205" t="s">
        <v>241</v>
      </c>
      <c r="AU173" s="205" t="s">
        <v>79</v>
      </c>
      <c r="AY173" s="19" t="s">
        <v>239</v>
      </c>
      <c r="BE173" s="206">
        <f>IF(N173="základní",J173,0)</f>
        <v>0</v>
      </c>
      <c r="BF173" s="206">
        <f>IF(N173="snížená",J173,0)</f>
        <v>0</v>
      </c>
      <c r="BG173" s="206">
        <f>IF(N173="zákl. přenesená",J173,0)</f>
        <v>0</v>
      </c>
      <c r="BH173" s="206">
        <f>IF(N173="sníž. přenesená",J173,0)</f>
        <v>0</v>
      </c>
      <c r="BI173" s="206">
        <f>IF(N173="nulová",J173,0)</f>
        <v>0</v>
      </c>
      <c r="BJ173" s="19" t="s">
        <v>79</v>
      </c>
      <c r="BK173" s="206">
        <f>ROUND(I173*H173,2)</f>
        <v>0</v>
      </c>
      <c r="BL173" s="19" t="s">
        <v>246</v>
      </c>
      <c r="BM173" s="205" t="s">
        <v>1022</v>
      </c>
    </row>
    <row r="174" spans="1:65" s="2" customFormat="1" ht="11.25">
      <c r="A174" s="36"/>
      <c r="B174" s="37"/>
      <c r="C174" s="38"/>
      <c r="D174" s="207" t="s">
        <v>248</v>
      </c>
      <c r="E174" s="38"/>
      <c r="F174" s="208" t="s">
        <v>1010</v>
      </c>
      <c r="G174" s="38"/>
      <c r="H174" s="38"/>
      <c r="I174" s="117"/>
      <c r="J174" s="38"/>
      <c r="K174" s="38"/>
      <c r="L174" s="41"/>
      <c r="M174" s="209"/>
      <c r="N174" s="210"/>
      <c r="O174" s="66"/>
      <c r="P174" s="66"/>
      <c r="Q174" s="66"/>
      <c r="R174" s="66"/>
      <c r="S174" s="66"/>
      <c r="T174" s="67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T174" s="19" t="s">
        <v>248</v>
      </c>
      <c r="AU174" s="19" t="s">
        <v>79</v>
      </c>
    </row>
    <row r="175" spans="1:65" s="12" customFormat="1" ht="25.9" customHeight="1">
      <c r="B175" s="178"/>
      <c r="C175" s="179"/>
      <c r="D175" s="180" t="s">
        <v>71</v>
      </c>
      <c r="E175" s="181" t="s">
        <v>295</v>
      </c>
      <c r="F175" s="181" t="s">
        <v>1012</v>
      </c>
      <c r="G175" s="179"/>
      <c r="H175" s="179"/>
      <c r="I175" s="182"/>
      <c r="J175" s="183">
        <f>BK175</f>
        <v>0</v>
      </c>
      <c r="K175" s="179"/>
      <c r="L175" s="184"/>
      <c r="M175" s="185"/>
      <c r="N175" s="186"/>
      <c r="O175" s="186"/>
      <c r="P175" s="187">
        <f>SUM(P176:P179)</f>
        <v>0</v>
      </c>
      <c r="Q175" s="186"/>
      <c r="R175" s="187">
        <f>SUM(R176:R179)</f>
        <v>0</v>
      </c>
      <c r="S175" s="186"/>
      <c r="T175" s="188">
        <f>SUM(T176:T179)</f>
        <v>0</v>
      </c>
      <c r="AR175" s="189" t="s">
        <v>79</v>
      </c>
      <c r="AT175" s="190" t="s">
        <v>71</v>
      </c>
      <c r="AU175" s="190" t="s">
        <v>72</v>
      </c>
      <c r="AY175" s="189" t="s">
        <v>239</v>
      </c>
      <c r="BK175" s="191">
        <f>SUM(BK176:BK179)</f>
        <v>0</v>
      </c>
    </row>
    <row r="176" spans="1:65" s="2" customFormat="1" ht="16.5" customHeight="1">
      <c r="A176" s="36"/>
      <c r="B176" s="37"/>
      <c r="C176" s="194" t="s">
        <v>571</v>
      </c>
      <c r="D176" s="194" t="s">
        <v>241</v>
      </c>
      <c r="E176" s="195" t="s">
        <v>1013</v>
      </c>
      <c r="F176" s="196" t="s">
        <v>1014</v>
      </c>
      <c r="G176" s="197" t="s">
        <v>664</v>
      </c>
      <c r="H176" s="198">
        <v>2</v>
      </c>
      <c r="I176" s="199"/>
      <c r="J176" s="200">
        <f>ROUND(I176*H176,2)</f>
        <v>0</v>
      </c>
      <c r="K176" s="196" t="s">
        <v>19</v>
      </c>
      <c r="L176" s="41"/>
      <c r="M176" s="201" t="s">
        <v>19</v>
      </c>
      <c r="N176" s="202" t="s">
        <v>43</v>
      </c>
      <c r="O176" s="66"/>
      <c r="P176" s="203">
        <f>O176*H176</f>
        <v>0</v>
      </c>
      <c r="Q176" s="203">
        <v>0</v>
      </c>
      <c r="R176" s="203">
        <f>Q176*H176</f>
        <v>0</v>
      </c>
      <c r="S176" s="203">
        <v>0</v>
      </c>
      <c r="T176" s="204">
        <f>S176*H176</f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205" t="s">
        <v>246</v>
      </c>
      <c r="AT176" s="205" t="s">
        <v>241</v>
      </c>
      <c r="AU176" s="205" t="s">
        <v>79</v>
      </c>
      <c r="AY176" s="19" t="s">
        <v>239</v>
      </c>
      <c r="BE176" s="206">
        <f>IF(N176="základní",J176,0)</f>
        <v>0</v>
      </c>
      <c r="BF176" s="206">
        <f>IF(N176="snížená",J176,0)</f>
        <v>0</v>
      </c>
      <c r="BG176" s="206">
        <f>IF(N176="zákl. přenesená",J176,0)</f>
        <v>0</v>
      </c>
      <c r="BH176" s="206">
        <f>IF(N176="sníž. přenesená",J176,0)</f>
        <v>0</v>
      </c>
      <c r="BI176" s="206">
        <f>IF(N176="nulová",J176,0)</f>
        <v>0</v>
      </c>
      <c r="BJ176" s="19" t="s">
        <v>79</v>
      </c>
      <c r="BK176" s="206">
        <f>ROUND(I176*H176,2)</f>
        <v>0</v>
      </c>
      <c r="BL176" s="19" t="s">
        <v>246</v>
      </c>
      <c r="BM176" s="205" t="s">
        <v>1026</v>
      </c>
    </row>
    <row r="177" spans="1:65" s="2" customFormat="1" ht="11.25">
      <c r="A177" s="36"/>
      <c r="B177" s="37"/>
      <c r="C177" s="38"/>
      <c r="D177" s="207" t="s">
        <v>248</v>
      </c>
      <c r="E177" s="38"/>
      <c r="F177" s="208" t="s">
        <v>1014</v>
      </c>
      <c r="G177" s="38"/>
      <c r="H177" s="38"/>
      <c r="I177" s="117"/>
      <c r="J177" s="38"/>
      <c r="K177" s="38"/>
      <c r="L177" s="41"/>
      <c r="M177" s="209"/>
      <c r="N177" s="210"/>
      <c r="O177" s="66"/>
      <c r="P177" s="66"/>
      <c r="Q177" s="66"/>
      <c r="R177" s="66"/>
      <c r="S177" s="66"/>
      <c r="T177" s="67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T177" s="19" t="s">
        <v>248</v>
      </c>
      <c r="AU177" s="19" t="s">
        <v>79</v>
      </c>
    </row>
    <row r="178" spans="1:65" s="2" customFormat="1" ht="16.5" customHeight="1">
      <c r="A178" s="36"/>
      <c r="B178" s="37"/>
      <c r="C178" s="194" t="s">
        <v>575</v>
      </c>
      <c r="D178" s="194" t="s">
        <v>241</v>
      </c>
      <c r="E178" s="195" t="s">
        <v>1016</v>
      </c>
      <c r="F178" s="196" t="s">
        <v>1017</v>
      </c>
      <c r="G178" s="197" t="s">
        <v>664</v>
      </c>
      <c r="H178" s="198">
        <v>1</v>
      </c>
      <c r="I178" s="199"/>
      <c r="J178" s="200">
        <f>ROUND(I178*H178,2)</f>
        <v>0</v>
      </c>
      <c r="K178" s="196" t="s">
        <v>19</v>
      </c>
      <c r="L178" s="41"/>
      <c r="M178" s="201" t="s">
        <v>19</v>
      </c>
      <c r="N178" s="202" t="s">
        <v>43</v>
      </c>
      <c r="O178" s="66"/>
      <c r="P178" s="203">
        <f>O178*H178</f>
        <v>0</v>
      </c>
      <c r="Q178" s="203">
        <v>0</v>
      </c>
      <c r="R178" s="203">
        <f>Q178*H178</f>
        <v>0</v>
      </c>
      <c r="S178" s="203">
        <v>0</v>
      </c>
      <c r="T178" s="204">
        <f>S178*H178</f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205" t="s">
        <v>246</v>
      </c>
      <c r="AT178" s="205" t="s">
        <v>241</v>
      </c>
      <c r="AU178" s="205" t="s">
        <v>79</v>
      </c>
      <c r="AY178" s="19" t="s">
        <v>239</v>
      </c>
      <c r="BE178" s="206">
        <f>IF(N178="základní",J178,0)</f>
        <v>0</v>
      </c>
      <c r="BF178" s="206">
        <f>IF(N178="snížená",J178,0)</f>
        <v>0</v>
      </c>
      <c r="BG178" s="206">
        <f>IF(N178="zákl. přenesená",J178,0)</f>
        <v>0</v>
      </c>
      <c r="BH178" s="206">
        <f>IF(N178="sníž. přenesená",J178,0)</f>
        <v>0</v>
      </c>
      <c r="BI178" s="206">
        <f>IF(N178="nulová",J178,0)</f>
        <v>0</v>
      </c>
      <c r="BJ178" s="19" t="s">
        <v>79</v>
      </c>
      <c r="BK178" s="206">
        <f>ROUND(I178*H178,2)</f>
        <v>0</v>
      </c>
      <c r="BL178" s="19" t="s">
        <v>246</v>
      </c>
      <c r="BM178" s="205" t="s">
        <v>1029</v>
      </c>
    </row>
    <row r="179" spans="1:65" s="2" customFormat="1" ht="11.25">
      <c r="A179" s="36"/>
      <c r="B179" s="37"/>
      <c r="C179" s="38"/>
      <c r="D179" s="207" t="s">
        <v>248</v>
      </c>
      <c r="E179" s="38"/>
      <c r="F179" s="208" t="s">
        <v>1017</v>
      </c>
      <c r="G179" s="38"/>
      <c r="H179" s="38"/>
      <c r="I179" s="117"/>
      <c r="J179" s="38"/>
      <c r="K179" s="38"/>
      <c r="L179" s="41"/>
      <c r="M179" s="209"/>
      <c r="N179" s="210"/>
      <c r="O179" s="66"/>
      <c r="P179" s="66"/>
      <c r="Q179" s="66"/>
      <c r="R179" s="66"/>
      <c r="S179" s="66"/>
      <c r="T179" s="67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T179" s="19" t="s">
        <v>248</v>
      </c>
      <c r="AU179" s="19" t="s">
        <v>79</v>
      </c>
    </row>
    <row r="180" spans="1:65" s="12" customFormat="1" ht="25.9" customHeight="1">
      <c r="B180" s="178"/>
      <c r="C180" s="179"/>
      <c r="D180" s="180" t="s">
        <v>71</v>
      </c>
      <c r="E180" s="181" t="s">
        <v>301</v>
      </c>
      <c r="F180" s="181" t="s">
        <v>1019</v>
      </c>
      <c r="G180" s="179"/>
      <c r="H180" s="179"/>
      <c r="I180" s="182"/>
      <c r="J180" s="183">
        <f>BK180</f>
        <v>0</v>
      </c>
      <c r="K180" s="179"/>
      <c r="L180" s="184"/>
      <c r="M180" s="185"/>
      <c r="N180" s="186"/>
      <c r="O180" s="186"/>
      <c r="P180" s="187">
        <f>SUM(P181:P186)</f>
        <v>0</v>
      </c>
      <c r="Q180" s="186"/>
      <c r="R180" s="187">
        <f>SUM(R181:R186)</f>
        <v>0</v>
      </c>
      <c r="S180" s="186"/>
      <c r="T180" s="188">
        <f>SUM(T181:T186)</f>
        <v>0</v>
      </c>
      <c r="AR180" s="189" t="s">
        <v>79</v>
      </c>
      <c r="AT180" s="190" t="s">
        <v>71</v>
      </c>
      <c r="AU180" s="190" t="s">
        <v>72</v>
      </c>
      <c r="AY180" s="189" t="s">
        <v>239</v>
      </c>
      <c r="BK180" s="191">
        <f>SUM(BK181:BK186)</f>
        <v>0</v>
      </c>
    </row>
    <row r="181" spans="1:65" s="2" customFormat="1" ht="16.5" customHeight="1">
      <c r="A181" s="36"/>
      <c r="B181" s="37"/>
      <c r="C181" s="194" t="s">
        <v>581</v>
      </c>
      <c r="D181" s="194" t="s">
        <v>241</v>
      </c>
      <c r="E181" s="195" t="s">
        <v>1020</v>
      </c>
      <c r="F181" s="196" t="s">
        <v>1021</v>
      </c>
      <c r="G181" s="197" t="s">
        <v>930</v>
      </c>
      <c r="H181" s="198">
        <v>1</v>
      </c>
      <c r="I181" s="199"/>
      <c r="J181" s="200">
        <f>ROUND(I181*H181,2)</f>
        <v>0</v>
      </c>
      <c r="K181" s="196" t="s">
        <v>19</v>
      </c>
      <c r="L181" s="41"/>
      <c r="M181" s="201" t="s">
        <v>19</v>
      </c>
      <c r="N181" s="202" t="s">
        <v>43</v>
      </c>
      <c r="O181" s="66"/>
      <c r="P181" s="203">
        <f>O181*H181</f>
        <v>0</v>
      </c>
      <c r="Q181" s="203">
        <v>0</v>
      </c>
      <c r="R181" s="203">
        <f>Q181*H181</f>
        <v>0</v>
      </c>
      <c r="S181" s="203">
        <v>0</v>
      </c>
      <c r="T181" s="204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246</v>
      </c>
      <c r="AT181" s="205" t="s">
        <v>241</v>
      </c>
      <c r="AU181" s="205" t="s">
        <v>79</v>
      </c>
      <c r="AY181" s="19" t="s">
        <v>239</v>
      </c>
      <c r="BE181" s="206">
        <f>IF(N181="základní",J181,0)</f>
        <v>0</v>
      </c>
      <c r="BF181" s="206">
        <f>IF(N181="snížená",J181,0)</f>
        <v>0</v>
      </c>
      <c r="BG181" s="206">
        <f>IF(N181="zákl. přenesená",J181,0)</f>
        <v>0</v>
      </c>
      <c r="BH181" s="206">
        <f>IF(N181="sníž. přenesená",J181,0)</f>
        <v>0</v>
      </c>
      <c r="BI181" s="206">
        <f>IF(N181="nulová",J181,0)</f>
        <v>0</v>
      </c>
      <c r="BJ181" s="19" t="s">
        <v>79</v>
      </c>
      <c r="BK181" s="206">
        <f>ROUND(I181*H181,2)</f>
        <v>0</v>
      </c>
      <c r="BL181" s="19" t="s">
        <v>246</v>
      </c>
      <c r="BM181" s="205" t="s">
        <v>1033</v>
      </c>
    </row>
    <row r="182" spans="1:65" s="2" customFormat="1" ht="11.25">
      <c r="A182" s="36"/>
      <c r="B182" s="37"/>
      <c r="C182" s="38"/>
      <c r="D182" s="207" t="s">
        <v>248</v>
      </c>
      <c r="E182" s="38"/>
      <c r="F182" s="208" t="s">
        <v>1021</v>
      </c>
      <c r="G182" s="38"/>
      <c r="H182" s="38"/>
      <c r="I182" s="117"/>
      <c r="J182" s="38"/>
      <c r="K182" s="38"/>
      <c r="L182" s="41"/>
      <c r="M182" s="209"/>
      <c r="N182" s="210"/>
      <c r="O182" s="66"/>
      <c r="P182" s="66"/>
      <c r="Q182" s="66"/>
      <c r="R182" s="66"/>
      <c r="S182" s="66"/>
      <c r="T182" s="67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T182" s="19" t="s">
        <v>248</v>
      </c>
      <c r="AU182" s="19" t="s">
        <v>79</v>
      </c>
    </row>
    <row r="183" spans="1:65" s="2" customFormat="1" ht="16.5" customHeight="1">
      <c r="A183" s="36"/>
      <c r="B183" s="37"/>
      <c r="C183" s="194" t="s">
        <v>587</v>
      </c>
      <c r="D183" s="194" t="s">
        <v>241</v>
      </c>
      <c r="E183" s="195" t="s">
        <v>1024</v>
      </c>
      <c r="F183" s="196" t="s">
        <v>1025</v>
      </c>
      <c r="G183" s="197" t="s">
        <v>664</v>
      </c>
      <c r="H183" s="198">
        <v>2</v>
      </c>
      <c r="I183" s="199"/>
      <c r="J183" s="200">
        <f>ROUND(I183*H183,2)</f>
        <v>0</v>
      </c>
      <c r="K183" s="196" t="s">
        <v>19</v>
      </c>
      <c r="L183" s="41"/>
      <c r="M183" s="201" t="s">
        <v>19</v>
      </c>
      <c r="N183" s="202" t="s">
        <v>43</v>
      </c>
      <c r="O183" s="66"/>
      <c r="P183" s="203">
        <f>O183*H183</f>
        <v>0</v>
      </c>
      <c r="Q183" s="203">
        <v>0</v>
      </c>
      <c r="R183" s="203">
        <f>Q183*H183</f>
        <v>0</v>
      </c>
      <c r="S183" s="203">
        <v>0</v>
      </c>
      <c r="T183" s="204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246</v>
      </c>
      <c r="AT183" s="205" t="s">
        <v>241</v>
      </c>
      <c r="AU183" s="205" t="s">
        <v>79</v>
      </c>
      <c r="AY183" s="19" t="s">
        <v>239</v>
      </c>
      <c r="BE183" s="206">
        <f>IF(N183="základní",J183,0)</f>
        <v>0</v>
      </c>
      <c r="BF183" s="206">
        <f>IF(N183="snížená",J183,0)</f>
        <v>0</v>
      </c>
      <c r="BG183" s="206">
        <f>IF(N183="zákl. přenesená",J183,0)</f>
        <v>0</v>
      </c>
      <c r="BH183" s="206">
        <f>IF(N183="sníž. přenesená",J183,0)</f>
        <v>0</v>
      </c>
      <c r="BI183" s="206">
        <f>IF(N183="nulová",J183,0)</f>
        <v>0</v>
      </c>
      <c r="BJ183" s="19" t="s">
        <v>79</v>
      </c>
      <c r="BK183" s="206">
        <f>ROUND(I183*H183,2)</f>
        <v>0</v>
      </c>
      <c r="BL183" s="19" t="s">
        <v>246</v>
      </c>
      <c r="BM183" s="205" t="s">
        <v>1038</v>
      </c>
    </row>
    <row r="184" spans="1:65" s="2" customFormat="1" ht="11.25">
      <c r="A184" s="36"/>
      <c r="B184" s="37"/>
      <c r="C184" s="38"/>
      <c r="D184" s="207" t="s">
        <v>248</v>
      </c>
      <c r="E184" s="38"/>
      <c r="F184" s="208" t="s">
        <v>1025</v>
      </c>
      <c r="G184" s="38"/>
      <c r="H184" s="38"/>
      <c r="I184" s="117"/>
      <c r="J184" s="38"/>
      <c r="K184" s="38"/>
      <c r="L184" s="41"/>
      <c r="M184" s="209"/>
      <c r="N184" s="210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248</v>
      </c>
      <c r="AU184" s="19" t="s">
        <v>79</v>
      </c>
    </row>
    <row r="185" spans="1:65" s="2" customFormat="1" ht="16.5" customHeight="1">
      <c r="A185" s="36"/>
      <c r="B185" s="37"/>
      <c r="C185" s="194" t="s">
        <v>596</v>
      </c>
      <c r="D185" s="194" t="s">
        <v>241</v>
      </c>
      <c r="E185" s="195" t="s">
        <v>1027</v>
      </c>
      <c r="F185" s="196" t="s">
        <v>1028</v>
      </c>
      <c r="G185" s="197" t="s">
        <v>664</v>
      </c>
      <c r="H185" s="198">
        <v>2</v>
      </c>
      <c r="I185" s="199"/>
      <c r="J185" s="200">
        <f>ROUND(I185*H185,2)</f>
        <v>0</v>
      </c>
      <c r="K185" s="196" t="s">
        <v>19</v>
      </c>
      <c r="L185" s="41"/>
      <c r="M185" s="201" t="s">
        <v>19</v>
      </c>
      <c r="N185" s="202" t="s">
        <v>43</v>
      </c>
      <c r="O185" s="66"/>
      <c r="P185" s="203">
        <f>O185*H185</f>
        <v>0</v>
      </c>
      <c r="Q185" s="203">
        <v>0</v>
      </c>
      <c r="R185" s="203">
        <f>Q185*H185</f>
        <v>0</v>
      </c>
      <c r="S185" s="203">
        <v>0</v>
      </c>
      <c r="T185" s="204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205" t="s">
        <v>246</v>
      </c>
      <c r="AT185" s="205" t="s">
        <v>241</v>
      </c>
      <c r="AU185" s="205" t="s">
        <v>79</v>
      </c>
      <c r="AY185" s="19" t="s">
        <v>239</v>
      </c>
      <c r="BE185" s="206">
        <f>IF(N185="základní",J185,0)</f>
        <v>0</v>
      </c>
      <c r="BF185" s="206">
        <f>IF(N185="snížená",J185,0)</f>
        <v>0</v>
      </c>
      <c r="BG185" s="206">
        <f>IF(N185="zákl. přenesená",J185,0)</f>
        <v>0</v>
      </c>
      <c r="BH185" s="206">
        <f>IF(N185="sníž. přenesená",J185,0)</f>
        <v>0</v>
      </c>
      <c r="BI185" s="206">
        <f>IF(N185="nulová",J185,0)</f>
        <v>0</v>
      </c>
      <c r="BJ185" s="19" t="s">
        <v>79</v>
      </c>
      <c r="BK185" s="206">
        <f>ROUND(I185*H185,2)</f>
        <v>0</v>
      </c>
      <c r="BL185" s="19" t="s">
        <v>246</v>
      </c>
      <c r="BM185" s="205" t="s">
        <v>1041</v>
      </c>
    </row>
    <row r="186" spans="1:65" s="2" customFormat="1" ht="11.25">
      <c r="A186" s="36"/>
      <c r="B186" s="37"/>
      <c r="C186" s="38"/>
      <c r="D186" s="207" t="s">
        <v>248</v>
      </c>
      <c r="E186" s="38"/>
      <c r="F186" s="208" t="s">
        <v>1028</v>
      </c>
      <c r="G186" s="38"/>
      <c r="H186" s="38"/>
      <c r="I186" s="117"/>
      <c r="J186" s="38"/>
      <c r="K186" s="38"/>
      <c r="L186" s="41"/>
      <c r="M186" s="209"/>
      <c r="N186" s="210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248</v>
      </c>
      <c r="AU186" s="19" t="s">
        <v>79</v>
      </c>
    </row>
    <row r="187" spans="1:65" s="12" customFormat="1" ht="25.9" customHeight="1">
      <c r="B187" s="178"/>
      <c r="C187" s="179"/>
      <c r="D187" s="180" t="s">
        <v>71</v>
      </c>
      <c r="E187" s="181" t="s">
        <v>309</v>
      </c>
      <c r="F187" s="181" t="s">
        <v>1090</v>
      </c>
      <c r="G187" s="179"/>
      <c r="H187" s="179"/>
      <c r="I187" s="182"/>
      <c r="J187" s="183">
        <f>BK187</f>
        <v>0</v>
      </c>
      <c r="K187" s="179"/>
      <c r="L187" s="184"/>
      <c r="M187" s="185"/>
      <c r="N187" s="186"/>
      <c r="O187" s="186"/>
      <c r="P187" s="187">
        <f>SUM(P188:P191)</f>
        <v>0</v>
      </c>
      <c r="Q187" s="186"/>
      <c r="R187" s="187">
        <f>SUM(R188:R191)</f>
        <v>0</v>
      </c>
      <c r="S187" s="186"/>
      <c r="T187" s="188">
        <f>SUM(T188:T191)</f>
        <v>0</v>
      </c>
      <c r="AR187" s="189" t="s">
        <v>79</v>
      </c>
      <c r="AT187" s="190" t="s">
        <v>71</v>
      </c>
      <c r="AU187" s="190" t="s">
        <v>72</v>
      </c>
      <c r="AY187" s="189" t="s">
        <v>239</v>
      </c>
      <c r="BK187" s="191">
        <f>SUM(BK188:BK191)</f>
        <v>0</v>
      </c>
    </row>
    <row r="188" spans="1:65" s="2" customFormat="1" ht="16.5" customHeight="1">
      <c r="A188" s="36"/>
      <c r="B188" s="37"/>
      <c r="C188" s="194" t="s">
        <v>602</v>
      </c>
      <c r="D188" s="194" t="s">
        <v>241</v>
      </c>
      <c r="E188" s="195" t="s">
        <v>1091</v>
      </c>
      <c r="F188" s="196" t="s">
        <v>1092</v>
      </c>
      <c r="G188" s="197" t="s">
        <v>664</v>
      </c>
      <c r="H188" s="198">
        <v>1</v>
      </c>
      <c r="I188" s="199"/>
      <c r="J188" s="200">
        <f>ROUND(I188*H188,2)</f>
        <v>0</v>
      </c>
      <c r="K188" s="196" t="s">
        <v>19</v>
      </c>
      <c r="L188" s="41"/>
      <c r="M188" s="201" t="s">
        <v>19</v>
      </c>
      <c r="N188" s="202" t="s">
        <v>43</v>
      </c>
      <c r="O188" s="66"/>
      <c r="P188" s="203">
        <f>O188*H188</f>
        <v>0</v>
      </c>
      <c r="Q188" s="203">
        <v>0</v>
      </c>
      <c r="R188" s="203">
        <f>Q188*H188</f>
        <v>0</v>
      </c>
      <c r="S188" s="203">
        <v>0</v>
      </c>
      <c r="T188" s="204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246</v>
      </c>
      <c r="AT188" s="205" t="s">
        <v>241</v>
      </c>
      <c r="AU188" s="205" t="s">
        <v>79</v>
      </c>
      <c r="AY188" s="19" t="s">
        <v>239</v>
      </c>
      <c r="BE188" s="206">
        <f>IF(N188="základní",J188,0)</f>
        <v>0</v>
      </c>
      <c r="BF188" s="206">
        <f>IF(N188="snížená",J188,0)</f>
        <v>0</v>
      </c>
      <c r="BG188" s="206">
        <f>IF(N188="zákl. přenesená",J188,0)</f>
        <v>0</v>
      </c>
      <c r="BH188" s="206">
        <f>IF(N188="sníž. přenesená",J188,0)</f>
        <v>0</v>
      </c>
      <c r="BI188" s="206">
        <f>IF(N188="nulová",J188,0)</f>
        <v>0</v>
      </c>
      <c r="BJ188" s="19" t="s">
        <v>79</v>
      </c>
      <c r="BK188" s="206">
        <f>ROUND(I188*H188,2)</f>
        <v>0</v>
      </c>
      <c r="BL188" s="19" t="s">
        <v>246</v>
      </c>
      <c r="BM188" s="205" t="s">
        <v>1044</v>
      </c>
    </row>
    <row r="189" spans="1:65" s="2" customFormat="1" ht="11.25">
      <c r="A189" s="36"/>
      <c r="B189" s="37"/>
      <c r="C189" s="38"/>
      <c r="D189" s="207" t="s">
        <v>248</v>
      </c>
      <c r="E189" s="38"/>
      <c r="F189" s="208" t="s">
        <v>1092</v>
      </c>
      <c r="G189" s="38"/>
      <c r="H189" s="38"/>
      <c r="I189" s="117"/>
      <c r="J189" s="38"/>
      <c r="K189" s="38"/>
      <c r="L189" s="41"/>
      <c r="M189" s="209"/>
      <c r="N189" s="210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248</v>
      </c>
      <c r="AU189" s="19" t="s">
        <v>79</v>
      </c>
    </row>
    <row r="190" spans="1:65" s="2" customFormat="1" ht="16.5" customHeight="1">
      <c r="A190" s="36"/>
      <c r="B190" s="37"/>
      <c r="C190" s="194" t="s">
        <v>610</v>
      </c>
      <c r="D190" s="194" t="s">
        <v>241</v>
      </c>
      <c r="E190" s="195" t="s">
        <v>1093</v>
      </c>
      <c r="F190" s="196" t="s">
        <v>1094</v>
      </c>
      <c r="G190" s="197" t="s">
        <v>664</v>
      </c>
      <c r="H190" s="198">
        <v>23</v>
      </c>
      <c r="I190" s="199"/>
      <c r="J190" s="200">
        <f>ROUND(I190*H190,2)</f>
        <v>0</v>
      </c>
      <c r="K190" s="196" t="s">
        <v>19</v>
      </c>
      <c r="L190" s="41"/>
      <c r="M190" s="201" t="s">
        <v>19</v>
      </c>
      <c r="N190" s="202" t="s">
        <v>43</v>
      </c>
      <c r="O190" s="66"/>
      <c r="P190" s="203">
        <f>O190*H190</f>
        <v>0</v>
      </c>
      <c r="Q190" s="203">
        <v>0</v>
      </c>
      <c r="R190" s="203">
        <f>Q190*H190</f>
        <v>0</v>
      </c>
      <c r="S190" s="203">
        <v>0</v>
      </c>
      <c r="T190" s="204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246</v>
      </c>
      <c r="AT190" s="205" t="s">
        <v>241</v>
      </c>
      <c r="AU190" s="205" t="s">
        <v>79</v>
      </c>
      <c r="AY190" s="19" t="s">
        <v>239</v>
      </c>
      <c r="BE190" s="206">
        <f>IF(N190="základní",J190,0)</f>
        <v>0</v>
      </c>
      <c r="BF190" s="206">
        <f>IF(N190="snížená",J190,0)</f>
        <v>0</v>
      </c>
      <c r="BG190" s="206">
        <f>IF(N190="zákl. přenesená",J190,0)</f>
        <v>0</v>
      </c>
      <c r="BH190" s="206">
        <f>IF(N190="sníž. přenesená",J190,0)</f>
        <v>0</v>
      </c>
      <c r="BI190" s="206">
        <f>IF(N190="nulová",J190,0)</f>
        <v>0</v>
      </c>
      <c r="BJ190" s="19" t="s">
        <v>79</v>
      </c>
      <c r="BK190" s="206">
        <f>ROUND(I190*H190,2)</f>
        <v>0</v>
      </c>
      <c r="BL190" s="19" t="s">
        <v>246</v>
      </c>
      <c r="BM190" s="205" t="s">
        <v>1047</v>
      </c>
    </row>
    <row r="191" spans="1:65" s="2" customFormat="1" ht="11.25">
      <c r="A191" s="36"/>
      <c r="B191" s="37"/>
      <c r="C191" s="38"/>
      <c r="D191" s="207" t="s">
        <v>248</v>
      </c>
      <c r="E191" s="38"/>
      <c r="F191" s="208" t="s">
        <v>1094</v>
      </c>
      <c r="G191" s="38"/>
      <c r="H191" s="38"/>
      <c r="I191" s="117"/>
      <c r="J191" s="38"/>
      <c r="K191" s="38"/>
      <c r="L191" s="41"/>
      <c r="M191" s="209"/>
      <c r="N191" s="210"/>
      <c r="O191" s="66"/>
      <c r="P191" s="66"/>
      <c r="Q191" s="66"/>
      <c r="R191" s="66"/>
      <c r="S191" s="66"/>
      <c r="T191" s="67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T191" s="19" t="s">
        <v>248</v>
      </c>
      <c r="AU191" s="19" t="s">
        <v>79</v>
      </c>
    </row>
    <row r="192" spans="1:65" s="12" customFormat="1" ht="25.9" customHeight="1">
      <c r="B192" s="178"/>
      <c r="C192" s="179"/>
      <c r="D192" s="180" t="s">
        <v>71</v>
      </c>
      <c r="E192" s="181" t="s">
        <v>314</v>
      </c>
      <c r="F192" s="181" t="s">
        <v>1030</v>
      </c>
      <c r="G192" s="179"/>
      <c r="H192" s="179"/>
      <c r="I192" s="182"/>
      <c r="J192" s="183">
        <f>BK192</f>
        <v>0</v>
      </c>
      <c r="K192" s="179"/>
      <c r="L192" s="184"/>
      <c r="M192" s="185"/>
      <c r="N192" s="186"/>
      <c r="O192" s="186"/>
      <c r="P192" s="187">
        <f>SUM(P193:P195)</f>
        <v>0</v>
      </c>
      <c r="Q192" s="186"/>
      <c r="R192" s="187">
        <f>SUM(R193:R195)</f>
        <v>0</v>
      </c>
      <c r="S192" s="186"/>
      <c r="T192" s="188">
        <f>SUM(T193:T195)</f>
        <v>0</v>
      </c>
      <c r="AR192" s="189" t="s">
        <v>79</v>
      </c>
      <c r="AT192" s="190" t="s">
        <v>71</v>
      </c>
      <c r="AU192" s="190" t="s">
        <v>72</v>
      </c>
      <c r="AY192" s="189" t="s">
        <v>239</v>
      </c>
      <c r="BK192" s="191">
        <f>SUM(BK193:BK195)</f>
        <v>0</v>
      </c>
    </row>
    <row r="193" spans="1:65" s="2" customFormat="1" ht="16.5" customHeight="1">
      <c r="A193" s="36"/>
      <c r="B193" s="37"/>
      <c r="C193" s="194" t="s">
        <v>615</v>
      </c>
      <c r="D193" s="194" t="s">
        <v>241</v>
      </c>
      <c r="E193" s="195" t="s">
        <v>1031</v>
      </c>
      <c r="F193" s="196" t="s">
        <v>1032</v>
      </c>
      <c r="G193" s="197" t="s">
        <v>930</v>
      </c>
      <c r="H193" s="198">
        <v>1</v>
      </c>
      <c r="I193" s="199"/>
      <c r="J193" s="200">
        <f>ROUND(I193*H193,2)</f>
        <v>0</v>
      </c>
      <c r="K193" s="196" t="s">
        <v>19</v>
      </c>
      <c r="L193" s="41"/>
      <c r="M193" s="201" t="s">
        <v>19</v>
      </c>
      <c r="N193" s="202" t="s">
        <v>43</v>
      </c>
      <c r="O193" s="66"/>
      <c r="P193" s="203">
        <f>O193*H193</f>
        <v>0</v>
      </c>
      <c r="Q193" s="203">
        <v>0</v>
      </c>
      <c r="R193" s="203">
        <f>Q193*H193</f>
        <v>0</v>
      </c>
      <c r="S193" s="203">
        <v>0</v>
      </c>
      <c r="T193" s="204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205" t="s">
        <v>246</v>
      </c>
      <c r="AT193" s="205" t="s">
        <v>241</v>
      </c>
      <c r="AU193" s="205" t="s">
        <v>79</v>
      </c>
      <c r="AY193" s="19" t="s">
        <v>239</v>
      </c>
      <c r="BE193" s="206">
        <f>IF(N193="základní",J193,0)</f>
        <v>0</v>
      </c>
      <c r="BF193" s="206">
        <f>IF(N193="snížená",J193,0)</f>
        <v>0</v>
      </c>
      <c r="BG193" s="206">
        <f>IF(N193="zákl. přenesená",J193,0)</f>
        <v>0</v>
      </c>
      <c r="BH193" s="206">
        <f>IF(N193="sníž. přenesená",J193,0)</f>
        <v>0</v>
      </c>
      <c r="BI193" s="206">
        <f>IF(N193="nulová",J193,0)</f>
        <v>0</v>
      </c>
      <c r="BJ193" s="19" t="s">
        <v>79</v>
      </c>
      <c r="BK193" s="206">
        <f>ROUND(I193*H193,2)</f>
        <v>0</v>
      </c>
      <c r="BL193" s="19" t="s">
        <v>246</v>
      </c>
      <c r="BM193" s="205" t="s">
        <v>1050</v>
      </c>
    </row>
    <row r="194" spans="1:65" s="2" customFormat="1" ht="11.25">
      <c r="A194" s="36"/>
      <c r="B194" s="37"/>
      <c r="C194" s="38"/>
      <c r="D194" s="207" t="s">
        <v>248</v>
      </c>
      <c r="E194" s="38"/>
      <c r="F194" s="208" t="s">
        <v>1032</v>
      </c>
      <c r="G194" s="38"/>
      <c r="H194" s="38"/>
      <c r="I194" s="117"/>
      <c r="J194" s="38"/>
      <c r="K194" s="38"/>
      <c r="L194" s="41"/>
      <c r="M194" s="209"/>
      <c r="N194" s="210"/>
      <c r="O194" s="66"/>
      <c r="P194" s="66"/>
      <c r="Q194" s="66"/>
      <c r="R194" s="66"/>
      <c r="S194" s="66"/>
      <c r="T194" s="67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T194" s="19" t="s">
        <v>248</v>
      </c>
      <c r="AU194" s="19" t="s">
        <v>79</v>
      </c>
    </row>
    <row r="195" spans="1:65" s="2" customFormat="1" ht="19.5">
      <c r="A195" s="36"/>
      <c r="B195" s="37"/>
      <c r="C195" s="38"/>
      <c r="D195" s="207" t="s">
        <v>275</v>
      </c>
      <c r="E195" s="38"/>
      <c r="F195" s="225" t="s">
        <v>1095</v>
      </c>
      <c r="G195" s="38"/>
      <c r="H195" s="38"/>
      <c r="I195" s="117"/>
      <c r="J195" s="38"/>
      <c r="K195" s="38"/>
      <c r="L195" s="41"/>
      <c r="M195" s="209"/>
      <c r="N195" s="210"/>
      <c r="O195" s="66"/>
      <c r="P195" s="66"/>
      <c r="Q195" s="66"/>
      <c r="R195" s="66"/>
      <c r="S195" s="66"/>
      <c r="T195" s="67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T195" s="19" t="s">
        <v>275</v>
      </c>
      <c r="AU195" s="19" t="s">
        <v>79</v>
      </c>
    </row>
    <row r="196" spans="1:65" s="12" customFormat="1" ht="25.9" customHeight="1">
      <c r="B196" s="178"/>
      <c r="C196" s="179"/>
      <c r="D196" s="180" t="s">
        <v>71</v>
      </c>
      <c r="E196" s="181" t="s">
        <v>319</v>
      </c>
      <c r="F196" s="181" t="s">
        <v>1035</v>
      </c>
      <c r="G196" s="179"/>
      <c r="H196" s="179"/>
      <c r="I196" s="182"/>
      <c r="J196" s="183">
        <f>BK196</f>
        <v>0</v>
      </c>
      <c r="K196" s="179"/>
      <c r="L196" s="184"/>
      <c r="M196" s="185"/>
      <c r="N196" s="186"/>
      <c r="O196" s="186"/>
      <c r="P196" s="187">
        <f>SUM(P197:P224)</f>
        <v>0</v>
      </c>
      <c r="Q196" s="186"/>
      <c r="R196" s="187">
        <f>SUM(R197:R224)</f>
        <v>0</v>
      </c>
      <c r="S196" s="186"/>
      <c r="T196" s="188">
        <f>SUM(T197:T224)</f>
        <v>0</v>
      </c>
      <c r="AR196" s="189" t="s">
        <v>79</v>
      </c>
      <c r="AT196" s="190" t="s">
        <v>71</v>
      </c>
      <c r="AU196" s="190" t="s">
        <v>72</v>
      </c>
      <c r="AY196" s="189" t="s">
        <v>239</v>
      </c>
      <c r="BK196" s="191">
        <f>SUM(BK197:BK224)</f>
        <v>0</v>
      </c>
    </row>
    <row r="197" spans="1:65" s="2" customFormat="1" ht="16.5" customHeight="1">
      <c r="A197" s="36"/>
      <c r="B197" s="37"/>
      <c r="C197" s="240" t="s">
        <v>620</v>
      </c>
      <c r="D197" s="240" t="s">
        <v>653</v>
      </c>
      <c r="E197" s="241" t="s">
        <v>1036</v>
      </c>
      <c r="F197" s="242" t="s">
        <v>1037</v>
      </c>
      <c r="G197" s="243" t="s">
        <v>664</v>
      </c>
      <c r="H197" s="244">
        <v>240</v>
      </c>
      <c r="I197" s="245"/>
      <c r="J197" s="246">
        <f>ROUND(I197*H197,2)</f>
        <v>0</v>
      </c>
      <c r="K197" s="242" t="s">
        <v>19</v>
      </c>
      <c r="L197" s="247"/>
      <c r="M197" s="248" t="s">
        <v>19</v>
      </c>
      <c r="N197" s="249" t="s">
        <v>43</v>
      </c>
      <c r="O197" s="66"/>
      <c r="P197" s="203">
        <f>O197*H197</f>
        <v>0</v>
      </c>
      <c r="Q197" s="203">
        <v>0</v>
      </c>
      <c r="R197" s="203">
        <f>Q197*H197</f>
        <v>0</v>
      </c>
      <c r="S197" s="203">
        <v>0</v>
      </c>
      <c r="T197" s="204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314</v>
      </c>
      <c r="AT197" s="205" t="s">
        <v>653</v>
      </c>
      <c r="AU197" s="205" t="s">
        <v>79</v>
      </c>
      <c r="AY197" s="19" t="s">
        <v>239</v>
      </c>
      <c r="BE197" s="206">
        <f>IF(N197="základní",J197,0)</f>
        <v>0</v>
      </c>
      <c r="BF197" s="206">
        <f>IF(N197="snížená",J197,0)</f>
        <v>0</v>
      </c>
      <c r="BG197" s="206">
        <f>IF(N197="zákl. přenesená",J197,0)</f>
        <v>0</v>
      </c>
      <c r="BH197" s="206">
        <f>IF(N197="sníž. přenesená",J197,0)</f>
        <v>0</v>
      </c>
      <c r="BI197" s="206">
        <f>IF(N197="nulová",J197,0)</f>
        <v>0</v>
      </c>
      <c r="BJ197" s="19" t="s">
        <v>79</v>
      </c>
      <c r="BK197" s="206">
        <f>ROUND(I197*H197,2)</f>
        <v>0</v>
      </c>
      <c r="BL197" s="19" t="s">
        <v>246</v>
      </c>
      <c r="BM197" s="205" t="s">
        <v>1053</v>
      </c>
    </row>
    <row r="198" spans="1:65" s="2" customFormat="1" ht="11.25">
      <c r="A198" s="36"/>
      <c r="B198" s="37"/>
      <c r="C198" s="38"/>
      <c r="D198" s="207" t="s">
        <v>248</v>
      </c>
      <c r="E198" s="38"/>
      <c r="F198" s="208" t="s">
        <v>1037</v>
      </c>
      <c r="G198" s="38"/>
      <c r="H198" s="38"/>
      <c r="I198" s="117"/>
      <c r="J198" s="38"/>
      <c r="K198" s="38"/>
      <c r="L198" s="41"/>
      <c r="M198" s="209"/>
      <c r="N198" s="210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248</v>
      </c>
      <c r="AU198" s="19" t="s">
        <v>79</v>
      </c>
    </row>
    <row r="199" spans="1:65" s="2" customFormat="1" ht="16.5" customHeight="1">
      <c r="A199" s="36"/>
      <c r="B199" s="37"/>
      <c r="C199" s="240" t="s">
        <v>624</v>
      </c>
      <c r="D199" s="240" t="s">
        <v>653</v>
      </c>
      <c r="E199" s="241" t="s">
        <v>1039</v>
      </c>
      <c r="F199" s="242" t="s">
        <v>1040</v>
      </c>
      <c r="G199" s="243" t="s">
        <v>327</v>
      </c>
      <c r="H199" s="244">
        <v>16</v>
      </c>
      <c r="I199" s="245"/>
      <c r="J199" s="246">
        <f>ROUND(I199*H199,2)</f>
        <v>0</v>
      </c>
      <c r="K199" s="242" t="s">
        <v>19</v>
      </c>
      <c r="L199" s="247"/>
      <c r="M199" s="248" t="s">
        <v>19</v>
      </c>
      <c r="N199" s="249" t="s">
        <v>43</v>
      </c>
      <c r="O199" s="66"/>
      <c r="P199" s="203">
        <f>O199*H199</f>
        <v>0</v>
      </c>
      <c r="Q199" s="203">
        <v>0</v>
      </c>
      <c r="R199" s="203">
        <f>Q199*H199</f>
        <v>0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314</v>
      </c>
      <c r="AT199" s="205" t="s">
        <v>653</v>
      </c>
      <c r="AU199" s="205" t="s">
        <v>79</v>
      </c>
      <c r="AY199" s="19" t="s">
        <v>239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246</v>
      </c>
      <c r="BM199" s="205" t="s">
        <v>1056</v>
      </c>
    </row>
    <row r="200" spans="1:65" s="2" customFormat="1" ht="11.25">
      <c r="A200" s="36"/>
      <c r="B200" s="37"/>
      <c r="C200" s="38"/>
      <c r="D200" s="207" t="s">
        <v>248</v>
      </c>
      <c r="E200" s="38"/>
      <c r="F200" s="208" t="s">
        <v>1040</v>
      </c>
      <c r="G200" s="38"/>
      <c r="H200" s="38"/>
      <c r="I200" s="117"/>
      <c r="J200" s="38"/>
      <c r="K200" s="38"/>
      <c r="L200" s="41"/>
      <c r="M200" s="209"/>
      <c r="N200" s="210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248</v>
      </c>
      <c r="AU200" s="19" t="s">
        <v>79</v>
      </c>
    </row>
    <row r="201" spans="1:65" s="2" customFormat="1" ht="16.5" customHeight="1">
      <c r="A201" s="36"/>
      <c r="B201" s="37"/>
      <c r="C201" s="240" t="s">
        <v>626</v>
      </c>
      <c r="D201" s="240" t="s">
        <v>653</v>
      </c>
      <c r="E201" s="241" t="s">
        <v>1042</v>
      </c>
      <c r="F201" s="242" t="s">
        <v>1043</v>
      </c>
      <c r="G201" s="243" t="s">
        <v>327</v>
      </c>
      <c r="H201" s="244">
        <v>215</v>
      </c>
      <c r="I201" s="245"/>
      <c r="J201" s="246">
        <f>ROUND(I201*H201,2)</f>
        <v>0</v>
      </c>
      <c r="K201" s="242" t="s">
        <v>19</v>
      </c>
      <c r="L201" s="247"/>
      <c r="M201" s="248" t="s">
        <v>19</v>
      </c>
      <c r="N201" s="249" t="s">
        <v>43</v>
      </c>
      <c r="O201" s="66"/>
      <c r="P201" s="203">
        <f>O201*H201</f>
        <v>0</v>
      </c>
      <c r="Q201" s="203">
        <v>0</v>
      </c>
      <c r="R201" s="203">
        <f>Q201*H201</f>
        <v>0</v>
      </c>
      <c r="S201" s="203">
        <v>0</v>
      </c>
      <c r="T201" s="204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205" t="s">
        <v>314</v>
      </c>
      <c r="AT201" s="205" t="s">
        <v>653</v>
      </c>
      <c r="AU201" s="205" t="s">
        <v>79</v>
      </c>
      <c r="AY201" s="19" t="s">
        <v>239</v>
      </c>
      <c r="BE201" s="206">
        <f>IF(N201="základní",J201,0)</f>
        <v>0</v>
      </c>
      <c r="BF201" s="206">
        <f>IF(N201="snížená",J201,0)</f>
        <v>0</v>
      </c>
      <c r="BG201" s="206">
        <f>IF(N201="zákl. přenesená",J201,0)</f>
        <v>0</v>
      </c>
      <c r="BH201" s="206">
        <f>IF(N201="sníž. přenesená",J201,0)</f>
        <v>0</v>
      </c>
      <c r="BI201" s="206">
        <f>IF(N201="nulová",J201,0)</f>
        <v>0</v>
      </c>
      <c r="BJ201" s="19" t="s">
        <v>79</v>
      </c>
      <c r="BK201" s="206">
        <f>ROUND(I201*H201,2)</f>
        <v>0</v>
      </c>
      <c r="BL201" s="19" t="s">
        <v>246</v>
      </c>
      <c r="BM201" s="205" t="s">
        <v>1059</v>
      </c>
    </row>
    <row r="202" spans="1:65" s="2" customFormat="1" ht="11.25">
      <c r="A202" s="36"/>
      <c r="B202" s="37"/>
      <c r="C202" s="38"/>
      <c r="D202" s="207" t="s">
        <v>248</v>
      </c>
      <c r="E202" s="38"/>
      <c r="F202" s="208" t="s">
        <v>1043</v>
      </c>
      <c r="G202" s="38"/>
      <c r="H202" s="38"/>
      <c r="I202" s="117"/>
      <c r="J202" s="38"/>
      <c r="K202" s="38"/>
      <c r="L202" s="41"/>
      <c r="M202" s="209"/>
      <c r="N202" s="210"/>
      <c r="O202" s="66"/>
      <c r="P202" s="66"/>
      <c r="Q202" s="66"/>
      <c r="R202" s="66"/>
      <c r="S202" s="66"/>
      <c r="T202" s="67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T202" s="19" t="s">
        <v>248</v>
      </c>
      <c r="AU202" s="19" t="s">
        <v>79</v>
      </c>
    </row>
    <row r="203" spans="1:65" s="2" customFormat="1" ht="16.5" customHeight="1">
      <c r="A203" s="36"/>
      <c r="B203" s="37"/>
      <c r="C203" s="240" t="s">
        <v>629</v>
      </c>
      <c r="D203" s="240" t="s">
        <v>653</v>
      </c>
      <c r="E203" s="241" t="s">
        <v>1045</v>
      </c>
      <c r="F203" s="242" t="s">
        <v>1046</v>
      </c>
      <c r="G203" s="243" t="s">
        <v>327</v>
      </c>
      <c r="H203" s="244">
        <v>260</v>
      </c>
      <c r="I203" s="245"/>
      <c r="J203" s="246">
        <f>ROUND(I203*H203,2)</f>
        <v>0</v>
      </c>
      <c r="K203" s="242" t="s">
        <v>19</v>
      </c>
      <c r="L203" s="247"/>
      <c r="M203" s="248" t="s">
        <v>19</v>
      </c>
      <c r="N203" s="249" t="s">
        <v>43</v>
      </c>
      <c r="O203" s="66"/>
      <c r="P203" s="203">
        <f>O203*H203</f>
        <v>0</v>
      </c>
      <c r="Q203" s="203">
        <v>0</v>
      </c>
      <c r="R203" s="203">
        <f>Q203*H203</f>
        <v>0</v>
      </c>
      <c r="S203" s="203">
        <v>0</v>
      </c>
      <c r="T203" s="204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205" t="s">
        <v>314</v>
      </c>
      <c r="AT203" s="205" t="s">
        <v>653</v>
      </c>
      <c r="AU203" s="205" t="s">
        <v>79</v>
      </c>
      <c r="AY203" s="19" t="s">
        <v>239</v>
      </c>
      <c r="BE203" s="206">
        <f>IF(N203="základní",J203,0)</f>
        <v>0</v>
      </c>
      <c r="BF203" s="206">
        <f>IF(N203="snížená",J203,0)</f>
        <v>0</v>
      </c>
      <c r="BG203" s="206">
        <f>IF(N203="zákl. přenesená",J203,0)</f>
        <v>0</v>
      </c>
      <c r="BH203" s="206">
        <f>IF(N203="sníž. přenesená",J203,0)</f>
        <v>0</v>
      </c>
      <c r="BI203" s="206">
        <f>IF(N203="nulová",J203,0)</f>
        <v>0</v>
      </c>
      <c r="BJ203" s="19" t="s">
        <v>79</v>
      </c>
      <c r="BK203" s="206">
        <f>ROUND(I203*H203,2)</f>
        <v>0</v>
      </c>
      <c r="BL203" s="19" t="s">
        <v>246</v>
      </c>
      <c r="BM203" s="205" t="s">
        <v>1062</v>
      </c>
    </row>
    <row r="204" spans="1:65" s="2" customFormat="1" ht="11.25">
      <c r="A204" s="36"/>
      <c r="B204" s="37"/>
      <c r="C204" s="38"/>
      <c r="D204" s="207" t="s">
        <v>248</v>
      </c>
      <c r="E204" s="38"/>
      <c r="F204" s="208" t="s">
        <v>1046</v>
      </c>
      <c r="G204" s="38"/>
      <c r="H204" s="38"/>
      <c r="I204" s="117"/>
      <c r="J204" s="38"/>
      <c r="K204" s="38"/>
      <c r="L204" s="41"/>
      <c r="M204" s="209"/>
      <c r="N204" s="210"/>
      <c r="O204" s="66"/>
      <c r="P204" s="66"/>
      <c r="Q204" s="66"/>
      <c r="R204" s="66"/>
      <c r="S204" s="66"/>
      <c r="T204" s="67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T204" s="19" t="s">
        <v>248</v>
      </c>
      <c r="AU204" s="19" t="s">
        <v>79</v>
      </c>
    </row>
    <row r="205" spans="1:65" s="2" customFormat="1" ht="16.5" customHeight="1">
      <c r="A205" s="36"/>
      <c r="B205" s="37"/>
      <c r="C205" s="240" t="s">
        <v>638</v>
      </c>
      <c r="D205" s="240" t="s">
        <v>653</v>
      </c>
      <c r="E205" s="241" t="s">
        <v>1048</v>
      </c>
      <c r="F205" s="242" t="s">
        <v>1049</v>
      </c>
      <c r="G205" s="243" t="s">
        <v>664</v>
      </c>
      <c r="H205" s="244">
        <v>1</v>
      </c>
      <c r="I205" s="245"/>
      <c r="J205" s="246">
        <f>ROUND(I205*H205,2)</f>
        <v>0</v>
      </c>
      <c r="K205" s="242" t="s">
        <v>19</v>
      </c>
      <c r="L205" s="247"/>
      <c r="M205" s="248" t="s">
        <v>19</v>
      </c>
      <c r="N205" s="249" t="s">
        <v>43</v>
      </c>
      <c r="O205" s="66"/>
      <c r="P205" s="203">
        <f>O205*H205</f>
        <v>0</v>
      </c>
      <c r="Q205" s="203">
        <v>0</v>
      </c>
      <c r="R205" s="203">
        <f>Q205*H205</f>
        <v>0</v>
      </c>
      <c r="S205" s="203">
        <v>0</v>
      </c>
      <c r="T205" s="204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205" t="s">
        <v>314</v>
      </c>
      <c r="AT205" s="205" t="s">
        <v>653</v>
      </c>
      <c r="AU205" s="205" t="s">
        <v>79</v>
      </c>
      <c r="AY205" s="19" t="s">
        <v>239</v>
      </c>
      <c r="BE205" s="206">
        <f>IF(N205="základní",J205,0)</f>
        <v>0</v>
      </c>
      <c r="BF205" s="206">
        <f>IF(N205="snížená",J205,0)</f>
        <v>0</v>
      </c>
      <c r="BG205" s="206">
        <f>IF(N205="zákl. přenesená",J205,0)</f>
        <v>0</v>
      </c>
      <c r="BH205" s="206">
        <f>IF(N205="sníž. přenesená",J205,0)</f>
        <v>0</v>
      </c>
      <c r="BI205" s="206">
        <f>IF(N205="nulová",J205,0)</f>
        <v>0</v>
      </c>
      <c r="BJ205" s="19" t="s">
        <v>79</v>
      </c>
      <c r="BK205" s="206">
        <f>ROUND(I205*H205,2)</f>
        <v>0</v>
      </c>
      <c r="BL205" s="19" t="s">
        <v>246</v>
      </c>
      <c r="BM205" s="205" t="s">
        <v>1065</v>
      </c>
    </row>
    <row r="206" spans="1:65" s="2" customFormat="1" ht="11.25">
      <c r="A206" s="36"/>
      <c r="B206" s="37"/>
      <c r="C206" s="38"/>
      <c r="D206" s="207" t="s">
        <v>248</v>
      </c>
      <c r="E206" s="38"/>
      <c r="F206" s="208" t="s">
        <v>1049</v>
      </c>
      <c r="G206" s="38"/>
      <c r="H206" s="38"/>
      <c r="I206" s="117"/>
      <c r="J206" s="38"/>
      <c r="K206" s="38"/>
      <c r="L206" s="41"/>
      <c r="M206" s="209"/>
      <c r="N206" s="210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248</v>
      </c>
      <c r="AU206" s="19" t="s">
        <v>79</v>
      </c>
    </row>
    <row r="207" spans="1:65" s="2" customFormat="1" ht="16.5" customHeight="1">
      <c r="A207" s="36"/>
      <c r="B207" s="37"/>
      <c r="C207" s="240" t="s">
        <v>1066</v>
      </c>
      <c r="D207" s="240" t="s">
        <v>653</v>
      </c>
      <c r="E207" s="241" t="s">
        <v>1054</v>
      </c>
      <c r="F207" s="242" t="s">
        <v>1055</v>
      </c>
      <c r="G207" s="243" t="s">
        <v>664</v>
      </c>
      <c r="H207" s="244">
        <v>4</v>
      </c>
      <c r="I207" s="245"/>
      <c r="J207" s="246">
        <f>ROUND(I207*H207,2)</f>
        <v>0</v>
      </c>
      <c r="K207" s="242" t="s">
        <v>19</v>
      </c>
      <c r="L207" s="247"/>
      <c r="M207" s="248" t="s">
        <v>19</v>
      </c>
      <c r="N207" s="249" t="s">
        <v>43</v>
      </c>
      <c r="O207" s="66"/>
      <c r="P207" s="203">
        <f>O207*H207</f>
        <v>0</v>
      </c>
      <c r="Q207" s="203">
        <v>0</v>
      </c>
      <c r="R207" s="203">
        <f>Q207*H207</f>
        <v>0</v>
      </c>
      <c r="S207" s="203">
        <v>0</v>
      </c>
      <c r="T207" s="204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205" t="s">
        <v>314</v>
      </c>
      <c r="AT207" s="205" t="s">
        <v>653</v>
      </c>
      <c r="AU207" s="205" t="s">
        <v>79</v>
      </c>
      <c r="AY207" s="19" t="s">
        <v>239</v>
      </c>
      <c r="BE207" s="206">
        <f>IF(N207="základní",J207,0)</f>
        <v>0</v>
      </c>
      <c r="BF207" s="206">
        <f>IF(N207="snížená",J207,0)</f>
        <v>0</v>
      </c>
      <c r="BG207" s="206">
        <f>IF(N207="zákl. přenesená",J207,0)</f>
        <v>0</v>
      </c>
      <c r="BH207" s="206">
        <f>IF(N207="sníž. přenesená",J207,0)</f>
        <v>0</v>
      </c>
      <c r="BI207" s="206">
        <f>IF(N207="nulová",J207,0)</f>
        <v>0</v>
      </c>
      <c r="BJ207" s="19" t="s">
        <v>79</v>
      </c>
      <c r="BK207" s="206">
        <f>ROUND(I207*H207,2)</f>
        <v>0</v>
      </c>
      <c r="BL207" s="19" t="s">
        <v>246</v>
      </c>
      <c r="BM207" s="205" t="s">
        <v>1069</v>
      </c>
    </row>
    <row r="208" spans="1:65" s="2" customFormat="1" ht="11.25">
      <c r="A208" s="36"/>
      <c r="B208" s="37"/>
      <c r="C208" s="38"/>
      <c r="D208" s="207" t="s">
        <v>248</v>
      </c>
      <c r="E208" s="38"/>
      <c r="F208" s="208" t="s">
        <v>1055</v>
      </c>
      <c r="G208" s="38"/>
      <c r="H208" s="38"/>
      <c r="I208" s="117"/>
      <c r="J208" s="38"/>
      <c r="K208" s="38"/>
      <c r="L208" s="41"/>
      <c r="M208" s="209"/>
      <c r="N208" s="210"/>
      <c r="O208" s="66"/>
      <c r="P208" s="66"/>
      <c r="Q208" s="66"/>
      <c r="R208" s="66"/>
      <c r="S208" s="66"/>
      <c r="T208" s="67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T208" s="19" t="s">
        <v>248</v>
      </c>
      <c r="AU208" s="19" t="s">
        <v>79</v>
      </c>
    </row>
    <row r="209" spans="1:65" s="2" customFormat="1" ht="16.5" customHeight="1">
      <c r="A209" s="36"/>
      <c r="B209" s="37"/>
      <c r="C209" s="240" t="s">
        <v>985</v>
      </c>
      <c r="D209" s="240" t="s">
        <v>653</v>
      </c>
      <c r="E209" s="241" t="s">
        <v>1057</v>
      </c>
      <c r="F209" s="242" t="s">
        <v>1058</v>
      </c>
      <c r="G209" s="243" t="s">
        <v>664</v>
      </c>
      <c r="H209" s="244">
        <v>4</v>
      </c>
      <c r="I209" s="245"/>
      <c r="J209" s="246">
        <f>ROUND(I209*H209,2)</f>
        <v>0</v>
      </c>
      <c r="K209" s="242" t="s">
        <v>19</v>
      </c>
      <c r="L209" s="247"/>
      <c r="M209" s="248" t="s">
        <v>19</v>
      </c>
      <c r="N209" s="249" t="s">
        <v>43</v>
      </c>
      <c r="O209" s="66"/>
      <c r="P209" s="203">
        <f>O209*H209</f>
        <v>0</v>
      </c>
      <c r="Q209" s="203">
        <v>0</v>
      </c>
      <c r="R209" s="203">
        <f>Q209*H209</f>
        <v>0</v>
      </c>
      <c r="S209" s="203">
        <v>0</v>
      </c>
      <c r="T209" s="204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205" t="s">
        <v>314</v>
      </c>
      <c r="AT209" s="205" t="s">
        <v>653</v>
      </c>
      <c r="AU209" s="205" t="s">
        <v>79</v>
      </c>
      <c r="AY209" s="19" t="s">
        <v>239</v>
      </c>
      <c r="BE209" s="206">
        <f>IF(N209="základní",J209,0)</f>
        <v>0</v>
      </c>
      <c r="BF209" s="206">
        <f>IF(N209="snížená",J209,0)</f>
        <v>0</v>
      </c>
      <c r="BG209" s="206">
        <f>IF(N209="zákl. přenesená",J209,0)</f>
        <v>0</v>
      </c>
      <c r="BH209" s="206">
        <f>IF(N209="sníž. přenesená",J209,0)</f>
        <v>0</v>
      </c>
      <c r="BI209" s="206">
        <f>IF(N209="nulová",J209,0)</f>
        <v>0</v>
      </c>
      <c r="BJ209" s="19" t="s">
        <v>79</v>
      </c>
      <c r="BK209" s="206">
        <f>ROUND(I209*H209,2)</f>
        <v>0</v>
      </c>
      <c r="BL209" s="19" t="s">
        <v>246</v>
      </c>
      <c r="BM209" s="205" t="s">
        <v>1074</v>
      </c>
    </row>
    <row r="210" spans="1:65" s="2" customFormat="1" ht="11.25">
      <c r="A210" s="36"/>
      <c r="B210" s="37"/>
      <c r="C210" s="38"/>
      <c r="D210" s="207" t="s">
        <v>248</v>
      </c>
      <c r="E210" s="38"/>
      <c r="F210" s="208" t="s">
        <v>1058</v>
      </c>
      <c r="G210" s="38"/>
      <c r="H210" s="38"/>
      <c r="I210" s="117"/>
      <c r="J210" s="38"/>
      <c r="K210" s="38"/>
      <c r="L210" s="41"/>
      <c r="M210" s="209"/>
      <c r="N210" s="210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248</v>
      </c>
      <c r="AU210" s="19" t="s">
        <v>79</v>
      </c>
    </row>
    <row r="211" spans="1:65" s="2" customFormat="1" ht="16.5" customHeight="1">
      <c r="A211" s="36"/>
      <c r="B211" s="37"/>
      <c r="C211" s="240" t="s">
        <v>1096</v>
      </c>
      <c r="D211" s="240" t="s">
        <v>653</v>
      </c>
      <c r="E211" s="241" t="s">
        <v>1097</v>
      </c>
      <c r="F211" s="242" t="s">
        <v>1098</v>
      </c>
      <c r="G211" s="243" t="s">
        <v>664</v>
      </c>
      <c r="H211" s="244">
        <v>1</v>
      </c>
      <c r="I211" s="245"/>
      <c r="J211" s="246">
        <f>ROUND(I211*H211,2)</f>
        <v>0</v>
      </c>
      <c r="K211" s="242" t="s">
        <v>19</v>
      </c>
      <c r="L211" s="247"/>
      <c r="M211" s="248" t="s">
        <v>19</v>
      </c>
      <c r="N211" s="249" t="s">
        <v>43</v>
      </c>
      <c r="O211" s="66"/>
      <c r="P211" s="203">
        <f>O211*H211</f>
        <v>0</v>
      </c>
      <c r="Q211" s="203">
        <v>0</v>
      </c>
      <c r="R211" s="203">
        <f>Q211*H211</f>
        <v>0</v>
      </c>
      <c r="S211" s="203">
        <v>0</v>
      </c>
      <c r="T211" s="204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205" t="s">
        <v>314</v>
      </c>
      <c r="AT211" s="205" t="s">
        <v>653</v>
      </c>
      <c r="AU211" s="205" t="s">
        <v>79</v>
      </c>
      <c r="AY211" s="19" t="s">
        <v>239</v>
      </c>
      <c r="BE211" s="206">
        <f>IF(N211="základní",J211,0)</f>
        <v>0</v>
      </c>
      <c r="BF211" s="206">
        <f>IF(N211="snížená",J211,0)</f>
        <v>0</v>
      </c>
      <c r="BG211" s="206">
        <f>IF(N211="zákl. přenesená",J211,0)</f>
        <v>0</v>
      </c>
      <c r="BH211" s="206">
        <f>IF(N211="sníž. přenesená",J211,0)</f>
        <v>0</v>
      </c>
      <c r="BI211" s="206">
        <f>IF(N211="nulová",J211,0)</f>
        <v>0</v>
      </c>
      <c r="BJ211" s="19" t="s">
        <v>79</v>
      </c>
      <c r="BK211" s="206">
        <f>ROUND(I211*H211,2)</f>
        <v>0</v>
      </c>
      <c r="BL211" s="19" t="s">
        <v>246</v>
      </c>
      <c r="BM211" s="205" t="s">
        <v>1099</v>
      </c>
    </row>
    <row r="212" spans="1:65" s="2" customFormat="1" ht="11.25">
      <c r="A212" s="36"/>
      <c r="B212" s="37"/>
      <c r="C212" s="38"/>
      <c r="D212" s="207" t="s">
        <v>248</v>
      </c>
      <c r="E212" s="38"/>
      <c r="F212" s="208" t="s">
        <v>1098</v>
      </c>
      <c r="G212" s="38"/>
      <c r="H212" s="38"/>
      <c r="I212" s="117"/>
      <c r="J212" s="38"/>
      <c r="K212" s="38"/>
      <c r="L212" s="41"/>
      <c r="M212" s="209"/>
      <c r="N212" s="210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248</v>
      </c>
      <c r="AU212" s="19" t="s">
        <v>79</v>
      </c>
    </row>
    <row r="213" spans="1:65" s="2" customFormat="1" ht="16.5" customHeight="1">
      <c r="A213" s="36"/>
      <c r="B213" s="37"/>
      <c r="C213" s="240" t="s">
        <v>988</v>
      </c>
      <c r="D213" s="240" t="s">
        <v>653</v>
      </c>
      <c r="E213" s="241" t="s">
        <v>1100</v>
      </c>
      <c r="F213" s="242" t="s">
        <v>1101</v>
      </c>
      <c r="G213" s="243" t="s">
        <v>664</v>
      </c>
      <c r="H213" s="244">
        <v>5</v>
      </c>
      <c r="I213" s="245"/>
      <c r="J213" s="246">
        <f>ROUND(I213*H213,2)</f>
        <v>0</v>
      </c>
      <c r="K213" s="242" t="s">
        <v>19</v>
      </c>
      <c r="L213" s="247"/>
      <c r="M213" s="248" t="s">
        <v>19</v>
      </c>
      <c r="N213" s="249" t="s">
        <v>43</v>
      </c>
      <c r="O213" s="66"/>
      <c r="P213" s="203">
        <f>O213*H213</f>
        <v>0</v>
      </c>
      <c r="Q213" s="203">
        <v>0</v>
      </c>
      <c r="R213" s="203">
        <f>Q213*H213</f>
        <v>0</v>
      </c>
      <c r="S213" s="203">
        <v>0</v>
      </c>
      <c r="T213" s="204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205" t="s">
        <v>314</v>
      </c>
      <c r="AT213" s="205" t="s">
        <v>653</v>
      </c>
      <c r="AU213" s="205" t="s">
        <v>79</v>
      </c>
      <c r="AY213" s="19" t="s">
        <v>239</v>
      </c>
      <c r="BE213" s="206">
        <f>IF(N213="základní",J213,0)</f>
        <v>0</v>
      </c>
      <c r="BF213" s="206">
        <f>IF(N213="snížená",J213,0)</f>
        <v>0</v>
      </c>
      <c r="BG213" s="206">
        <f>IF(N213="zákl. přenesená",J213,0)</f>
        <v>0</v>
      </c>
      <c r="BH213" s="206">
        <f>IF(N213="sníž. přenesená",J213,0)</f>
        <v>0</v>
      </c>
      <c r="BI213" s="206">
        <f>IF(N213="nulová",J213,0)</f>
        <v>0</v>
      </c>
      <c r="BJ213" s="19" t="s">
        <v>79</v>
      </c>
      <c r="BK213" s="206">
        <f>ROUND(I213*H213,2)</f>
        <v>0</v>
      </c>
      <c r="BL213" s="19" t="s">
        <v>246</v>
      </c>
      <c r="BM213" s="205" t="s">
        <v>1102</v>
      </c>
    </row>
    <row r="214" spans="1:65" s="2" customFormat="1" ht="11.25">
      <c r="A214" s="36"/>
      <c r="B214" s="37"/>
      <c r="C214" s="38"/>
      <c r="D214" s="207" t="s">
        <v>248</v>
      </c>
      <c r="E214" s="38"/>
      <c r="F214" s="208" t="s">
        <v>1101</v>
      </c>
      <c r="G214" s="38"/>
      <c r="H214" s="38"/>
      <c r="I214" s="117"/>
      <c r="J214" s="38"/>
      <c r="K214" s="38"/>
      <c r="L214" s="41"/>
      <c r="M214" s="209"/>
      <c r="N214" s="210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248</v>
      </c>
      <c r="AU214" s="19" t="s">
        <v>79</v>
      </c>
    </row>
    <row r="215" spans="1:65" s="2" customFormat="1" ht="16.5" customHeight="1">
      <c r="A215" s="36"/>
      <c r="B215" s="37"/>
      <c r="C215" s="240" t="s">
        <v>1103</v>
      </c>
      <c r="D215" s="240" t="s">
        <v>653</v>
      </c>
      <c r="E215" s="241" t="s">
        <v>1063</v>
      </c>
      <c r="F215" s="242" t="s">
        <v>1064</v>
      </c>
      <c r="G215" s="243" t="s">
        <v>664</v>
      </c>
      <c r="H215" s="244">
        <v>2</v>
      </c>
      <c r="I215" s="245"/>
      <c r="J215" s="246">
        <f>ROUND(I215*H215,2)</f>
        <v>0</v>
      </c>
      <c r="K215" s="242" t="s">
        <v>19</v>
      </c>
      <c r="L215" s="247"/>
      <c r="M215" s="248" t="s">
        <v>19</v>
      </c>
      <c r="N215" s="249" t="s">
        <v>43</v>
      </c>
      <c r="O215" s="66"/>
      <c r="P215" s="203">
        <f>O215*H215</f>
        <v>0</v>
      </c>
      <c r="Q215" s="203">
        <v>0</v>
      </c>
      <c r="R215" s="203">
        <f>Q215*H215</f>
        <v>0</v>
      </c>
      <c r="S215" s="203">
        <v>0</v>
      </c>
      <c r="T215" s="204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205" t="s">
        <v>314</v>
      </c>
      <c r="AT215" s="205" t="s">
        <v>653</v>
      </c>
      <c r="AU215" s="205" t="s">
        <v>79</v>
      </c>
      <c r="AY215" s="19" t="s">
        <v>239</v>
      </c>
      <c r="BE215" s="206">
        <f>IF(N215="základní",J215,0)</f>
        <v>0</v>
      </c>
      <c r="BF215" s="206">
        <f>IF(N215="snížená",J215,0)</f>
        <v>0</v>
      </c>
      <c r="BG215" s="206">
        <f>IF(N215="zákl. přenesená",J215,0)</f>
        <v>0</v>
      </c>
      <c r="BH215" s="206">
        <f>IF(N215="sníž. přenesená",J215,0)</f>
        <v>0</v>
      </c>
      <c r="BI215" s="206">
        <f>IF(N215="nulová",J215,0)</f>
        <v>0</v>
      </c>
      <c r="BJ215" s="19" t="s">
        <v>79</v>
      </c>
      <c r="BK215" s="206">
        <f>ROUND(I215*H215,2)</f>
        <v>0</v>
      </c>
      <c r="BL215" s="19" t="s">
        <v>246</v>
      </c>
      <c r="BM215" s="205" t="s">
        <v>1104</v>
      </c>
    </row>
    <row r="216" spans="1:65" s="2" customFormat="1" ht="11.25">
      <c r="A216" s="36"/>
      <c r="B216" s="37"/>
      <c r="C216" s="38"/>
      <c r="D216" s="207" t="s">
        <v>248</v>
      </c>
      <c r="E216" s="38"/>
      <c r="F216" s="208" t="s">
        <v>1064</v>
      </c>
      <c r="G216" s="38"/>
      <c r="H216" s="38"/>
      <c r="I216" s="117"/>
      <c r="J216" s="38"/>
      <c r="K216" s="38"/>
      <c r="L216" s="41"/>
      <c r="M216" s="209"/>
      <c r="N216" s="210"/>
      <c r="O216" s="66"/>
      <c r="P216" s="66"/>
      <c r="Q216" s="66"/>
      <c r="R216" s="66"/>
      <c r="S216" s="66"/>
      <c r="T216" s="67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T216" s="19" t="s">
        <v>248</v>
      </c>
      <c r="AU216" s="19" t="s">
        <v>79</v>
      </c>
    </row>
    <row r="217" spans="1:65" s="2" customFormat="1" ht="16.5" customHeight="1">
      <c r="A217" s="36"/>
      <c r="B217" s="37"/>
      <c r="C217" s="240" t="s">
        <v>992</v>
      </c>
      <c r="D217" s="240" t="s">
        <v>653</v>
      </c>
      <c r="E217" s="241" t="s">
        <v>1105</v>
      </c>
      <c r="F217" s="242" t="s">
        <v>1106</v>
      </c>
      <c r="G217" s="243" t="s">
        <v>664</v>
      </c>
      <c r="H217" s="244">
        <v>8</v>
      </c>
      <c r="I217" s="245"/>
      <c r="J217" s="246">
        <f>ROUND(I217*H217,2)</f>
        <v>0</v>
      </c>
      <c r="K217" s="242" t="s">
        <v>19</v>
      </c>
      <c r="L217" s="247"/>
      <c r="M217" s="248" t="s">
        <v>19</v>
      </c>
      <c r="N217" s="249" t="s">
        <v>43</v>
      </c>
      <c r="O217" s="66"/>
      <c r="P217" s="203">
        <f>O217*H217</f>
        <v>0</v>
      </c>
      <c r="Q217" s="203">
        <v>0</v>
      </c>
      <c r="R217" s="203">
        <f>Q217*H217</f>
        <v>0</v>
      </c>
      <c r="S217" s="203">
        <v>0</v>
      </c>
      <c r="T217" s="204">
        <f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205" t="s">
        <v>314</v>
      </c>
      <c r="AT217" s="205" t="s">
        <v>653</v>
      </c>
      <c r="AU217" s="205" t="s">
        <v>79</v>
      </c>
      <c r="AY217" s="19" t="s">
        <v>239</v>
      </c>
      <c r="BE217" s="206">
        <f>IF(N217="základní",J217,0)</f>
        <v>0</v>
      </c>
      <c r="BF217" s="206">
        <f>IF(N217="snížená",J217,0)</f>
        <v>0</v>
      </c>
      <c r="BG217" s="206">
        <f>IF(N217="zákl. přenesená",J217,0)</f>
        <v>0</v>
      </c>
      <c r="BH217" s="206">
        <f>IF(N217="sníž. přenesená",J217,0)</f>
        <v>0</v>
      </c>
      <c r="BI217" s="206">
        <f>IF(N217="nulová",J217,0)</f>
        <v>0</v>
      </c>
      <c r="BJ217" s="19" t="s">
        <v>79</v>
      </c>
      <c r="BK217" s="206">
        <f>ROUND(I217*H217,2)</f>
        <v>0</v>
      </c>
      <c r="BL217" s="19" t="s">
        <v>246</v>
      </c>
      <c r="BM217" s="205" t="s">
        <v>1107</v>
      </c>
    </row>
    <row r="218" spans="1:65" s="2" customFormat="1" ht="11.25">
      <c r="A218" s="36"/>
      <c r="B218" s="37"/>
      <c r="C218" s="38"/>
      <c r="D218" s="207" t="s">
        <v>248</v>
      </c>
      <c r="E218" s="38"/>
      <c r="F218" s="208" t="s">
        <v>1106</v>
      </c>
      <c r="G218" s="38"/>
      <c r="H218" s="38"/>
      <c r="I218" s="117"/>
      <c r="J218" s="38"/>
      <c r="K218" s="38"/>
      <c r="L218" s="41"/>
      <c r="M218" s="209"/>
      <c r="N218" s="210"/>
      <c r="O218" s="66"/>
      <c r="P218" s="66"/>
      <c r="Q218" s="66"/>
      <c r="R218" s="66"/>
      <c r="S218" s="66"/>
      <c r="T218" s="67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T218" s="19" t="s">
        <v>248</v>
      </c>
      <c r="AU218" s="19" t="s">
        <v>79</v>
      </c>
    </row>
    <row r="219" spans="1:65" s="2" customFormat="1" ht="16.5" customHeight="1">
      <c r="A219" s="36"/>
      <c r="B219" s="37"/>
      <c r="C219" s="240" t="s">
        <v>1108</v>
      </c>
      <c r="D219" s="240" t="s">
        <v>653</v>
      </c>
      <c r="E219" s="241" t="s">
        <v>1109</v>
      </c>
      <c r="F219" s="242" t="s">
        <v>1110</v>
      </c>
      <c r="G219" s="243" t="s">
        <v>664</v>
      </c>
      <c r="H219" s="244">
        <v>2</v>
      </c>
      <c r="I219" s="245"/>
      <c r="J219" s="246">
        <f>ROUND(I219*H219,2)</f>
        <v>0</v>
      </c>
      <c r="K219" s="242" t="s">
        <v>19</v>
      </c>
      <c r="L219" s="247"/>
      <c r="M219" s="248" t="s">
        <v>19</v>
      </c>
      <c r="N219" s="249" t="s">
        <v>43</v>
      </c>
      <c r="O219" s="66"/>
      <c r="P219" s="203">
        <f>O219*H219</f>
        <v>0</v>
      </c>
      <c r="Q219" s="203">
        <v>0</v>
      </c>
      <c r="R219" s="203">
        <f>Q219*H219</f>
        <v>0</v>
      </c>
      <c r="S219" s="203">
        <v>0</v>
      </c>
      <c r="T219" s="204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205" t="s">
        <v>314</v>
      </c>
      <c r="AT219" s="205" t="s">
        <v>653</v>
      </c>
      <c r="AU219" s="205" t="s">
        <v>79</v>
      </c>
      <c r="AY219" s="19" t="s">
        <v>239</v>
      </c>
      <c r="BE219" s="206">
        <f>IF(N219="základní",J219,0)</f>
        <v>0</v>
      </c>
      <c r="BF219" s="206">
        <f>IF(N219="snížená",J219,0)</f>
        <v>0</v>
      </c>
      <c r="BG219" s="206">
        <f>IF(N219="zákl. přenesená",J219,0)</f>
        <v>0</v>
      </c>
      <c r="BH219" s="206">
        <f>IF(N219="sníž. přenesená",J219,0)</f>
        <v>0</v>
      </c>
      <c r="BI219" s="206">
        <f>IF(N219="nulová",J219,0)</f>
        <v>0</v>
      </c>
      <c r="BJ219" s="19" t="s">
        <v>79</v>
      </c>
      <c r="BK219" s="206">
        <f>ROUND(I219*H219,2)</f>
        <v>0</v>
      </c>
      <c r="BL219" s="19" t="s">
        <v>246</v>
      </c>
      <c r="BM219" s="205" t="s">
        <v>1111</v>
      </c>
    </row>
    <row r="220" spans="1:65" s="2" customFormat="1" ht="11.25">
      <c r="A220" s="36"/>
      <c r="B220" s="37"/>
      <c r="C220" s="38"/>
      <c r="D220" s="207" t="s">
        <v>248</v>
      </c>
      <c r="E220" s="38"/>
      <c r="F220" s="208" t="s">
        <v>1110</v>
      </c>
      <c r="G220" s="38"/>
      <c r="H220" s="38"/>
      <c r="I220" s="117"/>
      <c r="J220" s="38"/>
      <c r="K220" s="38"/>
      <c r="L220" s="41"/>
      <c r="M220" s="209"/>
      <c r="N220" s="210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248</v>
      </c>
      <c r="AU220" s="19" t="s">
        <v>79</v>
      </c>
    </row>
    <row r="221" spans="1:65" s="2" customFormat="1" ht="16.5" customHeight="1">
      <c r="A221" s="36"/>
      <c r="B221" s="37"/>
      <c r="C221" s="240" t="s">
        <v>995</v>
      </c>
      <c r="D221" s="240" t="s">
        <v>653</v>
      </c>
      <c r="E221" s="241" t="s">
        <v>1112</v>
      </c>
      <c r="F221" s="242" t="s">
        <v>1113</v>
      </c>
      <c r="G221" s="243" t="s">
        <v>664</v>
      </c>
      <c r="H221" s="244">
        <v>10</v>
      </c>
      <c r="I221" s="245"/>
      <c r="J221" s="246">
        <f>ROUND(I221*H221,2)</f>
        <v>0</v>
      </c>
      <c r="K221" s="242" t="s">
        <v>19</v>
      </c>
      <c r="L221" s="247"/>
      <c r="M221" s="248" t="s">
        <v>19</v>
      </c>
      <c r="N221" s="249" t="s">
        <v>43</v>
      </c>
      <c r="O221" s="66"/>
      <c r="P221" s="203">
        <f>O221*H221</f>
        <v>0</v>
      </c>
      <c r="Q221" s="203">
        <v>0</v>
      </c>
      <c r="R221" s="203">
        <f>Q221*H221</f>
        <v>0</v>
      </c>
      <c r="S221" s="203">
        <v>0</v>
      </c>
      <c r="T221" s="204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205" t="s">
        <v>314</v>
      </c>
      <c r="AT221" s="205" t="s">
        <v>653</v>
      </c>
      <c r="AU221" s="205" t="s">
        <v>79</v>
      </c>
      <c r="AY221" s="19" t="s">
        <v>239</v>
      </c>
      <c r="BE221" s="206">
        <f>IF(N221="základní",J221,0)</f>
        <v>0</v>
      </c>
      <c r="BF221" s="206">
        <f>IF(N221="snížená",J221,0)</f>
        <v>0</v>
      </c>
      <c r="BG221" s="206">
        <f>IF(N221="zákl. přenesená",J221,0)</f>
        <v>0</v>
      </c>
      <c r="BH221" s="206">
        <f>IF(N221="sníž. přenesená",J221,0)</f>
        <v>0</v>
      </c>
      <c r="BI221" s="206">
        <f>IF(N221="nulová",J221,0)</f>
        <v>0</v>
      </c>
      <c r="BJ221" s="19" t="s">
        <v>79</v>
      </c>
      <c r="BK221" s="206">
        <f>ROUND(I221*H221,2)</f>
        <v>0</v>
      </c>
      <c r="BL221" s="19" t="s">
        <v>246</v>
      </c>
      <c r="BM221" s="205" t="s">
        <v>1114</v>
      </c>
    </row>
    <row r="222" spans="1:65" s="2" customFormat="1" ht="11.25">
      <c r="A222" s="36"/>
      <c r="B222" s="37"/>
      <c r="C222" s="38"/>
      <c r="D222" s="207" t="s">
        <v>248</v>
      </c>
      <c r="E222" s="38"/>
      <c r="F222" s="208" t="s">
        <v>1113</v>
      </c>
      <c r="G222" s="38"/>
      <c r="H222" s="38"/>
      <c r="I222" s="117"/>
      <c r="J222" s="38"/>
      <c r="K222" s="38"/>
      <c r="L222" s="41"/>
      <c r="M222" s="209"/>
      <c r="N222" s="210"/>
      <c r="O222" s="66"/>
      <c r="P222" s="66"/>
      <c r="Q222" s="66"/>
      <c r="R222" s="66"/>
      <c r="S222" s="66"/>
      <c r="T222" s="67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T222" s="19" t="s">
        <v>248</v>
      </c>
      <c r="AU222" s="19" t="s">
        <v>79</v>
      </c>
    </row>
    <row r="223" spans="1:65" s="2" customFormat="1" ht="16.5" customHeight="1">
      <c r="A223" s="36"/>
      <c r="B223" s="37"/>
      <c r="C223" s="240" t="s">
        <v>1115</v>
      </c>
      <c r="D223" s="240" t="s">
        <v>653</v>
      </c>
      <c r="E223" s="241" t="s">
        <v>1116</v>
      </c>
      <c r="F223" s="242" t="s">
        <v>1117</v>
      </c>
      <c r="G223" s="243" t="s">
        <v>664</v>
      </c>
      <c r="H223" s="244">
        <v>12</v>
      </c>
      <c r="I223" s="245"/>
      <c r="J223" s="246">
        <f>ROUND(I223*H223,2)</f>
        <v>0</v>
      </c>
      <c r="K223" s="242" t="s">
        <v>19</v>
      </c>
      <c r="L223" s="247"/>
      <c r="M223" s="248" t="s">
        <v>19</v>
      </c>
      <c r="N223" s="249" t="s">
        <v>43</v>
      </c>
      <c r="O223" s="66"/>
      <c r="P223" s="203">
        <f>O223*H223</f>
        <v>0</v>
      </c>
      <c r="Q223" s="203">
        <v>0</v>
      </c>
      <c r="R223" s="203">
        <f>Q223*H223</f>
        <v>0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314</v>
      </c>
      <c r="AT223" s="205" t="s">
        <v>653</v>
      </c>
      <c r="AU223" s="205" t="s">
        <v>79</v>
      </c>
      <c r="AY223" s="19" t="s">
        <v>239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246</v>
      </c>
      <c r="BM223" s="205" t="s">
        <v>1118</v>
      </c>
    </row>
    <row r="224" spans="1:65" s="2" customFormat="1" ht="11.25">
      <c r="A224" s="36"/>
      <c r="B224" s="37"/>
      <c r="C224" s="38"/>
      <c r="D224" s="207" t="s">
        <v>248</v>
      </c>
      <c r="E224" s="38"/>
      <c r="F224" s="208" t="s">
        <v>1117</v>
      </c>
      <c r="G224" s="38"/>
      <c r="H224" s="38"/>
      <c r="I224" s="117"/>
      <c r="J224" s="38"/>
      <c r="K224" s="38"/>
      <c r="L224" s="41"/>
      <c r="M224" s="226"/>
      <c r="N224" s="227"/>
      <c r="O224" s="228"/>
      <c r="P224" s="228"/>
      <c r="Q224" s="228"/>
      <c r="R224" s="228"/>
      <c r="S224" s="228"/>
      <c r="T224" s="229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248</v>
      </c>
      <c r="AU224" s="19" t="s">
        <v>79</v>
      </c>
    </row>
    <row r="225" spans="1:31" s="2" customFormat="1" ht="6.95" customHeight="1">
      <c r="A225" s="36"/>
      <c r="B225" s="49"/>
      <c r="C225" s="50"/>
      <c r="D225" s="50"/>
      <c r="E225" s="50"/>
      <c r="F225" s="50"/>
      <c r="G225" s="50"/>
      <c r="H225" s="50"/>
      <c r="I225" s="144"/>
      <c r="J225" s="50"/>
      <c r="K225" s="50"/>
      <c r="L225" s="41"/>
      <c r="M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</row>
  </sheetData>
  <sheetProtection algorithmName="SHA-512" hashValue="u8J9klj75IcvdJLMa4S0/touXtiOOVTDNYSepw1G4Q9Z/K9Fjb9oRTG9EVYVksqN5mFijADiDmOO42ITc5p3ug==" saltValue="4zPGWqdhFGGcDrSW/ljvWzrtyPtfkIWWkDZ8InnVb2d942XmD+7R/ZN+eJwgybQ4wgpTV5pzKWBLJHZ1Lg0JiQ==" spinCount="100000" sheet="1" objects="1" scenarios="1" formatColumns="0" formatRows="0" autoFilter="0"/>
  <autoFilter ref="C94:K224" xr:uid="{00000000-0009-0000-0000-00000B000000}"/>
  <mergeCells count="12">
    <mergeCell ref="E87:H87"/>
    <mergeCell ref="L2:V2"/>
    <mergeCell ref="E50:H50"/>
    <mergeCell ref="E52:H52"/>
    <mergeCell ref="E54:H54"/>
    <mergeCell ref="E83:H83"/>
    <mergeCell ref="E85:H85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237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129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914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1119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tr">
        <f>IF('Rekapitulace stavby'!AN19="","",'Rekapitulace stavby'!AN19)</f>
        <v/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9" t="s">
        <v>28</v>
      </c>
      <c r="J26" s="105" t="str">
        <f>IF('Rekapitulace stavby'!AN20="","",'Rekapitulace stavby'!AN20)</f>
        <v/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03" t="s">
        <v>19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ROUND(J96,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ROUND((SUM(BE96:BE236)),  2)</f>
        <v>0</v>
      </c>
      <c r="G35" s="36"/>
      <c r="H35" s="36"/>
      <c r="I35" s="133">
        <v>0.21</v>
      </c>
      <c r="J35" s="132">
        <f>ROUND(((SUM(BE96:BE236))*I35),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ROUND((SUM(BF96:BF236)),  2)</f>
        <v>0</v>
      </c>
      <c r="G36" s="36"/>
      <c r="H36" s="36"/>
      <c r="I36" s="133">
        <v>0.15</v>
      </c>
      <c r="J36" s="132">
        <f>ROUND(((SUM(BF96:BF236))*I36),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ROUND((SUM(BG96:BG236)),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ROUND((SUM(BH96:BH236)),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ROUND((SUM(BI96:BI236)),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914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SO 04.3 - Přeložka nadzemního vedení TELEFÓNICA O2 (CETIN)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 xml:space="preserve"> 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J96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916</v>
      </c>
      <c r="E64" s="156"/>
      <c r="F64" s="156"/>
      <c r="G64" s="156"/>
      <c r="H64" s="156"/>
      <c r="I64" s="157"/>
      <c r="J64" s="158">
        <f>J97</f>
        <v>0</v>
      </c>
      <c r="K64" s="154"/>
      <c r="L64" s="159"/>
    </row>
    <row r="65" spans="1:31" s="9" customFormat="1" ht="24.95" customHeight="1">
      <c r="B65" s="153"/>
      <c r="C65" s="154"/>
      <c r="D65" s="155" t="s">
        <v>917</v>
      </c>
      <c r="E65" s="156"/>
      <c r="F65" s="156"/>
      <c r="G65" s="156"/>
      <c r="H65" s="156"/>
      <c r="I65" s="157"/>
      <c r="J65" s="158">
        <f>J100</f>
        <v>0</v>
      </c>
      <c r="K65" s="154"/>
      <c r="L65" s="159"/>
    </row>
    <row r="66" spans="1:31" s="9" customFormat="1" ht="24.95" customHeight="1">
      <c r="B66" s="153"/>
      <c r="C66" s="154"/>
      <c r="D66" s="155" t="s">
        <v>918</v>
      </c>
      <c r="E66" s="156"/>
      <c r="F66" s="156"/>
      <c r="G66" s="156"/>
      <c r="H66" s="156"/>
      <c r="I66" s="157"/>
      <c r="J66" s="158">
        <f>J105</f>
        <v>0</v>
      </c>
      <c r="K66" s="154"/>
      <c r="L66" s="159"/>
    </row>
    <row r="67" spans="1:31" s="9" customFormat="1" ht="24.95" customHeight="1">
      <c r="B67" s="153"/>
      <c r="C67" s="154"/>
      <c r="D67" s="155" t="s">
        <v>919</v>
      </c>
      <c r="E67" s="156"/>
      <c r="F67" s="156"/>
      <c r="G67" s="156"/>
      <c r="H67" s="156"/>
      <c r="I67" s="157"/>
      <c r="J67" s="158">
        <f>J151</f>
        <v>0</v>
      </c>
      <c r="K67" s="154"/>
      <c r="L67" s="159"/>
    </row>
    <row r="68" spans="1:31" s="9" customFormat="1" ht="24.95" customHeight="1">
      <c r="B68" s="153"/>
      <c r="C68" s="154"/>
      <c r="D68" s="155" t="s">
        <v>920</v>
      </c>
      <c r="E68" s="156"/>
      <c r="F68" s="156"/>
      <c r="G68" s="156"/>
      <c r="H68" s="156"/>
      <c r="I68" s="157"/>
      <c r="J68" s="158">
        <f>J154</f>
        <v>0</v>
      </c>
      <c r="K68" s="154"/>
      <c r="L68" s="159"/>
    </row>
    <row r="69" spans="1:31" s="9" customFormat="1" ht="24.95" customHeight="1">
      <c r="B69" s="153"/>
      <c r="C69" s="154"/>
      <c r="D69" s="155" t="s">
        <v>921</v>
      </c>
      <c r="E69" s="156"/>
      <c r="F69" s="156"/>
      <c r="G69" s="156"/>
      <c r="H69" s="156"/>
      <c r="I69" s="157"/>
      <c r="J69" s="158">
        <f>J161</f>
        <v>0</v>
      </c>
      <c r="K69" s="154"/>
      <c r="L69" s="159"/>
    </row>
    <row r="70" spans="1:31" s="9" customFormat="1" ht="24.95" customHeight="1">
      <c r="B70" s="153"/>
      <c r="C70" s="154"/>
      <c r="D70" s="155" t="s">
        <v>922</v>
      </c>
      <c r="E70" s="156"/>
      <c r="F70" s="156"/>
      <c r="G70" s="156"/>
      <c r="H70" s="156"/>
      <c r="I70" s="157"/>
      <c r="J70" s="158">
        <f>J166</f>
        <v>0</v>
      </c>
      <c r="K70" s="154"/>
      <c r="L70" s="159"/>
    </row>
    <row r="71" spans="1:31" s="9" customFormat="1" ht="24.95" customHeight="1">
      <c r="B71" s="153"/>
      <c r="C71" s="154"/>
      <c r="D71" s="155" t="s">
        <v>1076</v>
      </c>
      <c r="E71" s="156"/>
      <c r="F71" s="156"/>
      <c r="G71" s="156"/>
      <c r="H71" s="156"/>
      <c r="I71" s="157"/>
      <c r="J71" s="158">
        <f>J174</f>
        <v>0</v>
      </c>
      <c r="K71" s="154"/>
      <c r="L71" s="159"/>
    </row>
    <row r="72" spans="1:31" s="9" customFormat="1" ht="24.95" customHeight="1">
      <c r="B72" s="153"/>
      <c r="C72" s="154"/>
      <c r="D72" s="155" t="s">
        <v>924</v>
      </c>
      <c r="E72" s="156"/>
      <c r="F72" s="156"/>
      <c r="G72" s="156"/>
      <c r="H72" s="156"/>
      <c r="I72" s="157"/>
      <c r="J72" s="158">
        <f>J179</f>
        <v>0</v>
      </c>
      <c r="K72" s="154"/>
      <c r="L72" s="159"/>
    </row>
    <row r="73" spans="1:31" s="9" customFormat="1" ht="24.95" customHeight="1">
      <c r="B73" s="153"/>
      <c r="C73" s="154"/>
      <c r="D73" s="155" t="s">
        <v>925</v>
      </c>
      <c r="E73" s="156"/>
      <c r="F73" s="156"/>
      <c r="G73" s="156"/>
      <c r="H73" s="156"/>
      <c r="I73" s="157"/>
      <c r="J73" s="158">
        <f>J185</f>
        <v>0</v>
      </c>
      <c r="K73" s="154"/>
      <c r="L73" s="159"/>
    </row>
    <row r="74" spans="1:31" s="9" customFormat="1" ht="24.95" customHeight="1">
      <c r="B74" s="153"/>
      <c r="C74" s="154"/>
      <c r="D74" s="155" t="s">
        <v>926</v>
      </c>
      <c r="E74" s="156"/>
      <c r="F74" s="156"/>
      <c r="G74" s="156"/>
      <c r="H74" s="156"/>
      <c r="I74" s="157"/>
      <c r="J74" s="158">
        <f>J220</f>
        <v>0</v>
      </c>
      <c r="K74" s="154"/>
      <c r="L74" s="159"/>
    </row>
    <row r="75" spans="1:31" s="2" customFormat="1" ht="21.7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49"/>
      <c r="C76" s="50"/>
      <c r="D76" s="50"/>
      <c r="E76" s="50"/>
      <c r="F76" s="50"/>
      <c r="G76" s="50"/>
      <c r="H76" s="50"/>
      <c r="I76" s="144"/>
      <c r="J76" s="50"/>
      <c r="K76" s="50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80" spans="1:31" s="2" customFormat="1" ht="6.95" customHeight="1">
      <c r="A80" s="36"/>
      <c r="B80" s="51"/>
      <c r="C80" s="52"/>
      <c r="D80" s="52"/>
      <c r="E80" s="52"/>
      <c r="F80" s="52"/>
      <c r="G80" s="52"/>
      <c r="H80" s="52"/>
      <c r="I80" s="147"/>
      <c r="J80" s="52"/>
      <c r="K80" s="52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24.95" customHeight="1">
      <c r="A81" s="36"/>
      <c r="B81" s="37"/>
      <c r="C81" s="25" t="s">
        <v>224</v>
      </c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2" customFormat="1" ht="12" customHeight="1">
      <c r="A83" s="36"/>
      <c r="B83" s="37"/>
      <c r="C83" s="31" t="s">
        <v>16</v>
      </c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3" s="2" customFormat="1" ht="16.5" customHeight="1">
      <c r="A84" s="36"/>
      <c r="B84" s="37"/>
      <c r="C84" s="38"/>
      <c r="D84" s="38"/>
      <c r="E84" s="404" t="str">
        <f>E7</f>
        <v>Horoměřická S 071 - most, Praha 6, č. akce 999615</v>
      </c>
      <c r="F84" s="405"/>
      <c r="G84" s="405"/>
      <c r="H84" s="405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3" s="1" customFormat="1" ht="12" customHeight="1">
      <c r="B85" s="23"/>
      <c r="C85" s="31" t="s">
        <v>214</v>
      </c>
      <c r="D85" s="24"/>
      <c r="E85" s="24"/>
      <c r="F85" s="24"/>
      <c r="G85" s="24"/>
      <c r="H85" s="24"/>
      <c r="I85" s="110"/>
      <c r="J85" s="24"/>
      <c r="K85" s="24"/>
      <c r="L85" s="22"/>
    </row>
    <row r="86" spans="1:63" s="2" customFormat="1" ht="16.5" customHeight="1">
      <c r="A86" s="36"/>
      <c r="B86" s="37"/>
      <c r="C86" s="38"/>
      <c r="D86" s="38"/>
      <c r="E86" s="404" t="s">
        <v>914</v>
      </c>
      <c r="F86" s="406"/>
      <c r="G86" s="406"/>
      <c r="H86" s="406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2" customHeight="1">
      <c r="A87" s="36"/>
      <c r="B87" s="37"/>
      <c r="C87" s="31" t="s">
        <v>216</v>
      </c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16.5" customHeight="1">
      <c r="A88" s="36"/>
      <c r="B88" s="37"/>
      <c r="C88" s="38"/>
      <c r="D88" s="38"/>
      <c r="E88" s="378" t="str">
        <f>E11</f>
        <v>SO 04.3 - Přeložka nadzemního vedení TELEFÓNICA O2 (CETIN)</v>
      </c>
      <c r="F88" s="406"/>
      <c r="G88" s="406"/>
      <c r="H88" s="406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12" customHeight="1">
      <c r="A90" s="36"/>
      <c r="B90" s="37"/>
      <c r="C90" s="31" t="s">
        <v>21</v>
      </c>
      <c r="D90" s="38"/>
      <c r="E90" s="38"/>
      <c r="F90" s="29" t="str">
        <f>F14</f>
        <v>ul. Horoměřická / Pod Habrovkou</v>
      </c>
      <c r="G90" s="38"/>
      <c r="H90" s="38"/>
      <c r="I90" s="119" t="s">
        <v>23</v>
      </c>
      <c r="J90" s="61" t="str">
        <f>IF(J14="","",J14)</f>
        <v>12. 6. 2020</v>
      </c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6.95" customHeight="1">
      <c r="A91" s="36"/>
      <c r="B91" s="37"/>
      <c r="C91" s="38"/>
      <c r="D91" s="38"/>
      <c r="E91" s="38"/>
      <c r="F91" s="38"/>
      <c r="G91" s="38"/>
      <c r="H91" s="38"/>
      <c r="I91" s="117"/>
      <c r="J91" s="38"/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25.7" customHeight="1">
      <c r="A92" s="36"/>
      <c r="B92" s="37"/>
      <c r="C92" s="31" t="s">
        <v>25</v>
      </c>
      <c r="D92" s="38"/>
      <c r="E92" s="38"/>
      <c r="F92" s="29" t="str">
        <f>E17</f>
        <v>TSK hl.m. Prahy, a.s.</v>
      </c>
      <c r="G92" s="38"/>
      <c r="H92" s="38"/>
      <c r="I92" s="119" t="s">
        <v>31</v>
      </c>
      <c r="J92" s="34" t="str">
        <f>E23</f>
        <v>AGA Letiště, spol. s r.o.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5.2" customHeight="1">
      <c r="A93" s="36"/>
      <c r="B93" s="37"/>
      <c r="C93" s="31" t="s">
        <v>29</v>
      </c>
      <c r="D93" s="38"/>
      <c r="E93" s="38"/>
      <c r="F93" s="29" t="str">
        <f>IF(E20="","",E20)</f>
        <v>Vyplň údaj</v>
      </c>
      <c r="G93" s="38"/>
      <c r="H93" s="38"/>
      <c r="I93" s="119" t="s">
        <v>34</v>
      </c>
      <c r="J93" s="34" t="str">
        <f>E26</f>
        <v xml:space="preserve"> </v>
      </c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2" customFormat="1" ht="10.35" customHeight="1">
      <c r="A94" s="36"/>
      <c r="B94" s="37"/>
      <c r="C94" s="38"/>
      <c r="D94" s="38"/>
      <c r="E94" s="38"/>
      <c r="F94" s="38"/>
      <c r="G94" s="38"/>
      <c r="H94" s="38"/>
      <c r="I94" s="117"/>
      <c r="J94" s="38"/>
      <c r="K94" s="38"/>
      <c r="L94" s="118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63" s="11" customFormat="1" ht="29.25" customHeight="1">
      <c r="A95" s="166"/>
      <c r="B95" s="167"/>
      <c r="C95" s="168" t="s">
        <v>225</v>
      </c>
      <c r="D95" s="169" t="s">
        <v>57</v>
      </c>
      <c r="E95" s="169" t="s">
        <v>53</v>
      </c>
      <c r="F95" s="169" t="s">
        <v>54</v>
      </c>
      <c r="G95" s="169" t="s">
        <v>226</v>
      </c>
      <c r="H95" s="169" t="s">
        <v>227</v>
      </c>
      <c r="I95" s="170" t="s">
        <v>228</v>
      </c>
      <c r="J95" s="169" t="s">
        <v>220</v>
      </c>
      <c r="K95" s="171" t="s">
        <v>229</v>
      </c>
      <c r="L95" s="172"/>
      <c r="M95" s="70" t="s">
        <v>19</v>
      </c>
      <c r="N95" s="71" t="s">
        <v>42</v>
      </c>
      <c r="O95" s="71" t="s">
        <v>230</v>
      </c>
      <c r="P95" s="71" t="s">
        <v>231</v>
      </c>
      <c r="Q95" s="71" t="s">
        <v>232</v>
      </c>
      <c r="R95" s="71" t="s">
        <v>233</v>
      </c>
      <c r="S95" s="71" t="s">
        <v>234</v>
      </c>
      <c r="T95" s="72" t="s">
        <v>235</v>
      </c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</row>
    <row r="96" spans="1:63" s="2" customFormat="1" ht="22.9" customHeight="1">
      <c r="A96" s="36"/>
      <c r="B96" s="37"/>
      <c r="C96" s="77" t="s">
        <v>236</v>
      </c>
      <c r="D96" s="38"/>
      <c r="E96" s="38"/>
      <c r="F96" s="38"/>
      <c r="G96" s="38"/>
      <c r="H96" s="38"/>
      <c r="I96" s="117"/>
      <c r="J96" s="173">
        <f>BK96</f>
        <v>0</v>
      </c>
      <c r="K96" s="38"/>
      <c r="L96" s="41"/>
      <c r="M96" s="73"/>
      <c r="N96" s="174"/>
      <c r="O96" s="74"/>
      <c r="P96" s="175">
        <f>P97+P100+P105+P151+P154+P161+P166+P174+P179+P185+P220</f>
        <v>0</v>
      </c>
      <c r="Q96" s="74"/>
      <c r="R96" s="175">
        <f>R97+R100+R105+R151+R154+R161+R166+R174+R179+R185+R220</f>
        <v>0</v>
      </c>
      <c r="S96" s="74"/>
      <c r="T96" s="176">
        <f>T97+T100+T105+T151+T154+T161+T166+T174+T179+T185+T220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71</v>
      </c>
      <c r="AU96" s="19" t="s">
        <v>221</v>
      </c>
      <c r="BK96" s="177">
        <f>BK97+BK100+BK105+BK151+BK154+BK161+BK166+BK174+BK179+BK185+BK220</f>
        <v>0</v>
      </c>
    </row>
    <row r="97" spans="1:65" s="12" customFormat="1" ht="25.9" customHeight="1">
      <c r="B97" s="178"/>
      <c r="C97" s="179"/>
      <c r="D97" s="180" t="s">
        <v>71</v>
      </c>
      <c r="E97" s="181" t="s">
        <v>72</v>
      </c>
      <c r="F97" s="181" t="s">
        <v>927</v>
      </c>
      <c r="G97" s="179"/>
      <c r="H97" s="179"/>
      <c r="I97" s="182"/>
      <c r="J97" s="183">
        <f>BK97</f>
        <v>0</v>
      </c>
      <c r="K97" s="179"/>
      <c r="L97" s="184"/>
      <c r="M97" s="185"/>
      <c r="N97" s="186"/>
      <c r="O97" s="186"/>
      <c r="P97" s="187">
        <f>SUM(P98:P99)</f>
        <v>0</v>
      </c>
      <c r="Q97" s="186"/>
      <c r="R97" s="187">
        <f>SUM(R98:R99)</f>
        <v>0</v>
      </c>
      <c r="S97" s="186"/>
      <c r="T97" s="188">
        <f>SUM(T98:T99)</f>
        <v>0</v>
      </c>
      <c r="AR97" s="189" t="s">
        <v>79</v>
      </c>
      <c r="AT97" s="190" t="s">
        <v>71</v>
      </c>
      <c r="AU97" s="190" t="s">
        <v>72</v>
      </c>
      <c r="AY97" s="189" t="s">
        <v>239</v>
      </c>
      <c r="BK97" s="191">
        <f>SUM(BK98:BK99)</f>
        <v>0</v>
      </c>
    </row>
    <row r="98" spans="1:65" s="2" customFormat="1" ht="16.5" customHeight="1">
      <c r="A98" s="36"/>
      <c r="B98" s="37"/>
      <c r="C98" s="194" t="s">
        <v>79</v>
      </c>
      <c r="D98" s="194" t="s">
        <v>241</v>
      </c>
      <c r="E98" s="195" t="s">
        <v>928</v>
      </c>
      <c r="F98" s="196" t="s">
        <v>929</v>
      </c>
      <c r="G98" s="197" t="s">
        <v>930</v>
      </c>
      <c r="H98" s="198">
        <v>1</v>
      </c>
      <c r="I98" s="199"/>
      <c r="J98" s="200">
        <f>ROUND(I98*H98,2)</f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246</v>
      </c>
      <c r="AT98" s="205" t="s">
        <v>241</v>
      </c>
      <c r="AU98" s="205" t="s">
        <v>79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81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929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79</v>
      </c>
    </row>
    <row r="100" spans="1:65" s="12" customFormat="1" ht="25.9" customHeight="1">
      <c r="B100" s="178"/>
      <c r="C100" s="179"/>
      <c r="D100" s="180" t="s">
        <v>71</v>
      </c>
      <c r="E100" s="181" t="s">
        <v>79</v>
      </c>
      <c r="F100" s="181" t="s">
        <v>931</v>
      </c>
      <c r="G100" s="179"/>
      <c r="H100" s="179"/>
      <c r="I100" s="182"/>
      <c r="J100" s="183">
        <f>BK100</f>
        <v>0</v>
      </c>
      <c r="K100" s="179"/>
      <c r="L100" s="184"/>
      <c r="M100" s="185"/>
      <c r="N100" s="186"/>
      <c r="O100" s="186"/>
      <c r="P100" s="187">
        <f>SUM(P101:P104)</f>
        <v>0</v>
      </c>
      <c r="Q100" s="186"/>
      <c r="R100" s="187">
        <f>SUM(R101:R104)</f>
        <v>0</v>
      </c>
      <c r="S100" s="186"/>
      <c r="T100" s="188">
        <f>SUM(T101:T104)</f>
        <v>0</v>
      </c>
      <c r="AR100" s="189" t="s">
        <v>79</v>
      </c>
      <c r="AT100" s="190" t="s">
        <v>71</v>
      </c>
      <c r="AU100" s="190" t="s">
        <v>72</v>
      </c>
      <c r="AY100" s="189" t="s">
        <v>239</v>
      </c>
      <c r="BK100" s="191">
        <f>SUM(BK101:BK104)</f>
        <v>0</v>
      </c>
    </row>
    <row r="101" spans="1:65" s="2" customFormat="1" ht="16.5" customHeight="1">
      <c r="A101" s="36"/>
      <c r="B101" s="37"/>
      <c r="C101" s="194" t="s">
        <v>81</v>
      </c>
      <c r="D101" s="194" t="s">
        <v>241</v>
      </c>
      <c r="E101" s="195" t="s">
        <v>938</v>
      </c>
      <c r="F101" s="196" t="s">
        <v>939</v>
      </c>
      <c r="G101" s="197" t="s">
        <v>930</v>
      </c>
      <c r="H101" s="198">
        <v>1</v>
      </c>
      <c r="I101" s="199"/>
      <c r="J101" s="200">
        <f>ROUND(I101*H101,2)</f>
        <v>0</v>
      </c>
      <c r="K101" s="196" t="s">
        <v>19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246</v>
      </c>
      <c r="AT101" s="205" t="s">
        <v>241</v>
      </c>
      <c r="AU101" s="205" t="s">
        <v>79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246</v>
      </c>
      <c r="BM101" s="205" t="s">
        <v>246</v>
      </c>
    </row>
    <row r="102" spans="1:65" s="2" customFormat="1" ht="11.25">
      <c r="A102" s="36"/>
      <c r="B102" s="37"/>
      <c r="C102" s="38"/>
      <c r="D102" s="207" t="s">
        <v>248</v>
      </c>
      <c r="E102" s="38"/>
      <c r="F102" s="208" t="s">
        <v>939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79</v>
      </c>
    </row>
    <row r="103" spans="1:65" s="2" customFormat="1" ht="16.5" customHeight="1">
      <c r="A103" s="36"/>
      <c r="B103" s="37"/>
      <c r="C103" s="194" t="s">
        <v>101</v>
      </c>
      <c r="D103" s="194" t="s">
        <v>241</v>
      </c>
      <c r="E103" s="195" t="s">
        <v>951</v>
      </c>
      <c r="F103" s="196" t="s">
        <v>952</v>
      </c>
      <c r="G103" s="197" t="s">
        <v>327</v>
      </c>
      <c r="H103" s="198">
        <v>127</v>
      </c>
      <c r="I103" s="199"/>
      <c r="J103" s="200">
        <f>ROUND(I103*H103,2)</f>
        <v>0</v>
      </c>
      <c r="K103" s="196" t="s">
        <v>19</v>
      </c>
      <c r="L103" s="41"/>
      <c r="M103" s="201" t="s">
        <v>19</v>
      </c>
      <c r="N103" s="202" t="s">
        <v>43</v>
      </c>
      <c r="O103" s="66"/>
      <c r="P103" s="203">
        <f>O103*H103</f>
        <v>0</v>
      </c>
      <c r="Q103" s="203">
        <v>0</v>
      </c>
      <c r="R103" s="203">
        <f>Q103*H103</f>
        <v>0</v>
      </c>
      <c r="S103" s="203">
        <v>0</v>
      </c>
      <c r="T103" s="204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246</v>
      </c>
      <c r="AT103" s="205" t="s">
        <v>241</v>
      </c>
      <c r="AU103" s="205" t="s">
        <v>79</v>
      </c>
      <c r="AY103" s="19" t="s">
        <v>239</v>
      </c>
      <c r="BE103" s="206">
        <f>IF(N103="základní",J103,0)</f>
        <v>0</v>
      </c>
      <c r="BF103" s="206">
        <f>IF(N103="snížená",J103,0)</f>
        <v>0</v>
      </c>
      <c r="BG103" s="206">
        <f>IF(N103="zákl. přenesená",J103,0)</f>
        <v>0</v>
      </c>
      <c r="BH103" s="206">
        <f>IF(N103="sníž. přenesená",J103,0)</f>
        <v>0</v>
      </c>
      <c r="BI103" s="206">
        <f>IF(N103="nulová",J103,0)</f>
        <v>0</v>
      </c>
      <c r="BJ103" s="19" t="s">
        <v>79</v>
      </c>
      <c r="BK103" s="206">
        <f>ROUND(I103*H103,2)</f>
        <v>0</v>
      </c>
      <c r="BL103" s="19" t="s">
        <v>246</v>
      </c>
      <c r="BM103" s="205" t="s">
        <v>301</v>
      </c>
    </row>
    <row r="104" spans="1:65" s="2" customFormat="1" ht="11.25">
      <c r="A104" s="36"/>
      <c r="B104" s="37"/>
      <c r="C104" s="38"/>
      <c r="D104" s="207" t="s">
        <v>248</v>
      </c>
      <c r="E104" s="38"/>
      <c r="F104" s="208" t="s">
        <v>952</v>
      </c>
      <c r="G104" s="38"/>
      <c r="H104" s="38"/>
      <c r="I104" s="117"/>
      <c r="J104" s="38"/>
      <c r="K104" s="38"/>
      <c r="L104" s="41"/>
      <c r="M104" s="209"/>
      <c r="N104" s="210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248</v>
      </c>
      <c r="AU104" s="19" t="s">
        <v>79</v>
      </c>
    </row>
    <row r="105" spans="1:65" s="12" customFormat="1" ht="25.9" customHeight="1">
      <c r="B105" s="178"/>
      <c r="C105" s="179"/>
      <c r="D105" s="180" t="s">
        <v>71</v>
      </c>
      <c r="E105" s="181" t="s">
        <v>81</v>
      </c>
      <c r="F105" s="181" t="s">
        <v>955</v>
      </c>
      <c r="G105" s="179"/>
      <c r="H105" s="179"/>
      <c r="I105" s="182"/>
      <c r="J105" s="183">
        <f>BK105</f>
        <v>0</v>
      </c>
      <c r="K105" s="179"/>
      <c r="L105" s="184"/>
      <c r="M105" s="185"/>
      <c r="N105" s="186"/>
      <c r="O105" s="186"/>
      <c r="P105" s="187">
        <f>SUM(P106:P150)</f>
        <v>0</v>
      </c>
      <c r="Q105" s="186"/>
      <c r="R105" s="187">
        <f>SUM(R106:R150)</f>
        <v>0</v>
      </c>
      <c r="S105" s="186"/>
      <c r="T105" s="188">
        <f>SUM(T106:T150)</f>
        <v>0</v>
      </c>
      <c r="AR105" s="189" t="s">
        <v>79</v>
      </c>
      <c r="AT105" s="190" t="s">
        <v>71</v>
      </c>
      <c r="AU105" s="190" t="s">
        <v>72</v>
      </c>
      <c r="AY105" s="189" t="s">
        <v>239</v>
      </c>
      <c r="BK105" s="191">
        <f>SUM(BK106:BK150)</f>
        <v>0</v>
      </c>
    </row>
    <row r="106" spans="1:65" s="2" customFormat="1" ht="16.5" customHeight="1">
      <c r="A106" s="36"/>
      <c r="B106" s="37"/>
      <c r="C106" s="194" t="s">
        <v>246</v>
      </c>
      <c r="D106" s="194" t="s">
        <v>241</v>
      </c>
      <c r="E106" s="195" t="s">
        <v>1120</v>
      </c>
      <c r="F106" s="196" t="s">
        <v>1121</v>
      </c>
      <c r="G106" s="197" t="s">
        <v>664</v>
      </c>
      <c r="H106" s="198">
        <v>1</v>
      </c>
      <c r="I106" s="199"/>
      <c r="J106" s="200">
        <f>ROUND(I106*H106,2)</f>
        <v>0</v>
      </c>
      <c r="K106" s="196" t="s">
        <v>19</v>
      </c>
      <c r="L106" s="41"/>
      <c r="M106" s="201" t="s">
        <v>19</v>
      </c>
      <c r="N106" s="202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246</v>
      </c>
      <c r="AT106" s="205" t="s">
        <v>241</v>
      </c>
      <c r="AU106" s="205" t="s">
        <v>79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246</v>
      </c>
      <c r="BM106" s="205" t="s">
        <v>314</v>
      </c>
    </row>
    <row r="107" spans="1:65" s="2" customFormat="1" ht="11.25">
      <c r="A107" s="36"/>
      <c r="B107" s="37"/>
      <c r="C107" s="38"/>
      <c r="D107" s="207" t="s">
        <v>248</v>
      </c>
      <c r="E107" s="38"/>
      <c r="F107" s="208" t="s">
        <v>1121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79</v>
      </c>
    </row>
    <row r="108" spans="1:65" s="2" customFormat="1" ht="16.5" customHeight="1">
      <c r="A108" s="36"/>
      <c r="B108" s="37"/>
      <c r="C108" s="194" t="s">
        <v>295</v>
      </c>
      <c r="D108" s="194" t="s">
        <v>241</v>
      </c>
      <c r="E108" s="195" t="s">
        <v>1122</v>
      </c>
      <c r="F108" s="196" t="s">
        <v>1123</v>
      </c>
      <c r="G108" s="197" t="s">
        <v>664</v>
      </c>
      <c r="H108" s="198">
        <v>1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246</v>
      </c>
      <c r="AT108" s="205" t="s">
        <v>241</v>
      </c>
      <c r="AU108" s="205" t="s">
        <v>79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246</v>
      </c>
      <c r="BM108" s="205" t="s">
        <v>324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1123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79</v>
      </c>
    </row>
    <row r="110" spans="1:65" s="2" customFormat="1" ht="16.5" customHeight="1">
      <c r="A110" s="36"/>
      <c r="B110" s="37"/>
      <c r="C110" s="194" t="s">
        <v>301</v>
      </c>
      <c r="D110" s="194" t="s">
        <v>241</v>
      </c>
      <c r="E110" s="195" t="s">
        <v>956</v>
      </c>
      <c r="F110" s="196" t="s">
        <v>957</v>
      </c>
      <c r="G110" s="197" t="s">
        <v>664</v>
      </c>
      <c r="H110" s="198">
        <v>3</v>
      </c>
      <c r="I110" s="199"/>
      <c r="J110" s="200">
        <f>ROUND(I110*H110,2)</f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246</v>
      </c>
      <c r="AT110" s="205" t="s">
        <v>241</v>
      </c>
      <c r="AU110" s="205" t="s">
        <v>79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246</v>
      </c>
      <c r="BM110" s="205" t="s">
        <v>340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957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79</v>
      </c>
    </row>
    <row r="112" spans="1:65" s="2" customFormat="1" ht="16.5" customHeight="1">
      <c r="A112" s="36"/>
      <c r="B112" s="37"/>
      <c r="C112" s="194" t="s">
        <v>309</v>
      </c>
      <c r="D112" s="194" t="s">
        <v>241</v>
      </c>
      <c r="E112" s="195" t="s">
        <v>958</v>
      </c>
      <c r="F112" s="196" t="s">
        <v>959</v>
      </c>
      <c r="G112" s="197" t="s">
        <v>664</v>
      </c>
      <c r="H112" s="198">
        <v>2</v>
      </c>
      <c r="I112" s="199"/>
      <c r="J112" s="200">
        <f>ROUND(I112*H112,2)</f>
        <v>0</v>
      </c>
      <c r="K112" s="196" t="s">
        <v>19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246</v>
      </c>
      <c r="AT112" s="205" t="s">
        <v>241</v>
      </c>
      <c r="AU112" s="205" t="s">
        <v>79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246</v>
      </c>
      <c r="BM112" s="205" t="s">
        <v>414</v>
      </c>
    </row>
    <row r="113" spans="1:65" s="2" customFormat="1" ht="11.25">
      <c r="A113" s="36"/>
      <c r="B113" s="37"/>
      <c r="C113" s="38"/>
      <c r="D113" s="207" t="s">
        <v>248</v>
      </c>
      <c r="E113" s="38"/>
      <c r="F113" s="208" t="s">
        <v>959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79</v>
      </c>
    </row>
    <row r="114" spans="1:65" s="2" customFormat="1" ht="16.5" customHeight="1">
      <c r="A114" s="36"/>
      <c r="B114" s="37"/>
      <c r="C114" s="194" t="s">
        <v>314</v>
      </c>
      <c r="D114" s="194" t="s">
        <v>241</v>
      </c>
      <c r="E114" s="195" t="s">
        <v>960</v>
      </c>
      <c r="F114" s="196" t="s">
        <v>961</v>
      </c>
      <c r="G114" s="197" t="s">
        <v>664</v>
      </c>
      <c r="H114" s="198">
        <v>4</v>
      </c>
      <c r="I114" s="199"/>
      <c r="J114" s="200">
        <f>ROUND(I114*H114,2)</f>
        <v>0</v>
      </c>
      <c r="K114" s="196" t="s">
        <v>19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246</v>
      </c>
      <c r="AT114" s="205" t="s">
        <v>241</v>
      </c>
      <c r="AU114" s="205" t="s">
        <v>79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246</v>
      </c>
      <c r="BM114" s="205" t="s">
        <v>426</v>
      </c>
    </row>
    <row r="115" spans="1:65" s="2" customFormat="1" ht="11.25">
      <c r="A115" s="36"/>
      <c r="B115" s="37"/>
      <c r="C115" s="38"/>
      <c r="D115" s="207" t="s">
        <v>248</v>
      </c>
      <c r="E115" s="38"/>
      <c r="F115" s="208" t="s">
        <v>961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79</v>
      </c>
    </row>
    <row r="116" spans="1:65" s="2" customFormat="1" ht="16.5" customHeight="1">
      <c r="A116" s="36"/>
      <c r="B116" s="37"/>
      <c r="C116" s="194" t="s">
        <v>319</v>
      </c>
      <c r="D116" s="194" t="s">
        <v>241</v>
      </c>
      <c r="E116" s="195" t="s">
        <v>962</v>
      </c>
      <c r="F116" s="196" t="s">
        <v>963</v>
      </c>
      <c r="G116" s="197" t="s">
        <v>664</v>
      </c>
      <c r="H116" s="198">
        <v>2</v>
      </c>
      <c r="I116" s="199"/>
      <c r="J116" s="200">
        <f>ROUND(I116*H116,2)</f>
        <v>0</v>
      </c>
      <c r="K116" s="196" t="s">
        <v>19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246</v>
      </c>
      <c r="AT116" s="205" t="s">
        <v>241</v>
      </c>
      <c r="AU116" s="205" t="s">
        <v>79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246</v>
      </c>
      <c r="BM116" s="205" t="s">
        <v>439</v>
      </c>
    </row>
    <row r="117" spans="1:65" s="2" customFormat="1" ht="11.25">
      <c r="A117" s="36"/>
      <c r="B117" s="37"/>
      <c r="C117" s="38"/>
      <c r="D117" s="207" t="s">
        <v>248</v>
      </c>
      <c r="E117" s="38"/>
      <c r="F117" s="208" t="s">
        <v>963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79</v>
      </c>
    </row>
    <row r="118" spans="1:65" s="2" customFormat="1" ht="16.5" customHeight="1">
      <c r="A118" s="36"/>
      <c r="B118" s="37"/>
      <c r="C118" s="194" t="s">
        <v>324</v>
      </c>
      <c r="D118" s="194" t="s">
        <v>241</v>
      </c>
      <c r="E118" s="195" t="s">
        <v>964</v>
      </c>
      <c r="F118" s="196" t="s">
        <v>965</v>
      </c>
      <c r="G118" s="197" t="s">
        <v>664</v>
      </c>
      <c r="H118" s="198">
        <v>1</v>
      </c>
      <c r="I118" s="199"/>
      <c r="J118" s="200">
        <f>ROUND(I118*H118,2)</f>
        <v>0</v>
      </c>
      <c r="K118" s="196" t="s">
        <v>19</v>
      </c>
      <c r="L118" s="41"/>
      <c r="M118" s="201" t="s">
        <v>19</v>
      </c>
      <c r="N118" s="202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246</v>
      </c>
      <c r="AT118" s="205" t="s">
        <v>241</v>
      </c>
      <c r="AU118" s="205" t="s">
        <v>79</v>
      </c>
      <c r="AY118" s="19" t="s">
        <v>239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246</v>
      </c>
      <c r="BM118" s="205" t="s">
        <v>454</v>
      </c>
    </row>
    <row r="119" spans="1:65" s="2" customFormat="1" ht="11.25">
      <c r="A119" s="36"/>
      <c r="B119" s="37"/>
      <c r="C119" s="38"/>
      <c r="D119" s="207" t="s">
        <v>248</v>
      </c>
      <c r="E119" s="38"/>
      <c r="F119" s="208" t="s">
        <v>965</v>
      </c>
      <c r="G119" s="38"/>
      <c r="H119" s="38"/>
      <c r="I119" s="117"/>
      <c r="J119" s="38"/>
      <c r="K119" s="38"/>
      <c r="L119" s="41"/>
      <c r="M119" s="209"/>
      <c r="N119" s="210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248</v>
      </c>
      <c r="AU119" s="19" t="s">
        <v>79</v>
      </c>
    </row>
    <row r="120" spans="1:65" s="2" customFormat="1" ht="16.5" customHeight="1">
      <c r="A120" s="36"/>
      <c r="B120" s="37"/>
      <c r="C120" s="194" t="s">
        <v>333</v>
      </c>
      <c r="D120" s="194" t="s">
        <v>241</v>
      </c>
      <c r="E120" s="195" t="s">
        <v>966</v>
      </c>
      <c r="F120" s="196" t="s">
        <v>967</v>
      </c>
      <c r="G120" s="197" t="s">
        <v>664</v>
      </c>
      <c r="H120" s="198">
        <v>3</v>
      </c>
      <c r="I120" s="199"/>
      <c r="J120" s="200">
        <f>ROUND(I120*H120,2)</f>
        <v>0</v>
      </c>
      <c r="K120" s="196" t="s">
        <v>19</v>
      </c>
      <c r="L120" s="41"/>
      <c r="M120" s="201" t="s">
        <v>19</v>
      </c>
      <c r="N120" s="202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246</v>
      </c>
      <c r="AT120" s="205" t="s">
        <v>241</v>
      </c>
      <c r="AU120" s="205" t="s">
        <v>79</v>
      </c>
      <c r="AY120" s="19" t="s">
        <v>239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246</v>
      </c>
      <c r="BM120" s="205" t="s">
        <v>466</v>
      </c>
    </row>
    <row r="121" spans="1:65" s="2" customFormat="1" ht="11.25">
      <c r="A121" s="36"/>
      <c r="B121" s="37"/>
      <c r="C121" s="38"/>
      <c r="D121" s="207" t="s">
        <v>248</v>
      </c>
      <c r="E121" s="38"/>
      <c r="F121" s="208" t="s">
        <v>967</v>
      </c>
      <c r="G121" s="38"/>
      <c r="H121" s="38"/>
      <c r="I121" s="117"/>
      <c r="J121" s="38"/>
      <c r="K121" s="38"/>
      <c r="L121" s="41"/>
      <c r="M121" s="209"/>
      <c r="N121" s="210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248</v>
      </c>
      <c r="AU121" s="19" t="s">
        <v>79</v>
      </c>
    </row>
    <row r="122" spans="1:65" s="2" customFormat="1" ht="16.5" customHeight="1">
      <c r="A122" s="36"/>
      <c r="B122" s="37"/>
      <c r="C122" s="194" t="s">
        <v>340</v>
      </c>
      <c r="D122" s="194" t="s">
        <v>241</v>
      </c>
      <c r="E122" s="195" t="s">
        <v>1124</v>
      </c>
      <c r="F122" s="196" t="s">
        <v>1125</v>
      </c>
      <c r="G122" s="197" t="s">
        <v>930</v>
      </c>
      <c r="H122" s="198">
        <v>1</v>
      </c>
      <c r="I122" s="199"/>
      <c r="J122" s="200">
        <f>ROUND(I122*H122,2)</f>
        <v>0</v>
      </c>
      <c r="K122" s="196" t="s">
        <v>19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246</v>
      </c>
      <c r="AT122" s="205" t="s">
        <v>241</v>
      </c>
      <c r="AU122" s="205" t="s">
        <v>79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246</v>
      </c>
      <c r="BM122" s="205" t="s">
        <v>478</v>
      </c>
    </row>
    <row r="123" spans="1:65" s="2" customFormat="1" ht="11.25">
      <c r="A123" s="36"/>
      <c r="B123" s="37"/>
      <c r="C123" s="38"/>
      <c r="D123" s="207" t="s">
        <v>248</v>
      </c>
      <c r="E123" s="38"/>
      <c r="F123" s="208" t="s">
        <v>1125</v>
      </c>
      <c r="G123" s="38"/>
      <c r="H123" s="38"/>
      <c r="I123" s="117"/>
      <c r="J123" s="38"/>
      <c r="K123" s="38"/>
      <c r="L123" s="41"/>
      <c r="M123" s="209"/>
      <c r="N123" s="210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79</v>
      </c>
    </row>
    <row r="124" spans="1:65" s="2" customFormat="1" ht="16.5" customHeight="1">
      <c r="A124" s="36"/>
      <c r="B124" s="37"/>
      <c r="C124" s="194" t="s">
        <v>408</v>
      </c>
      <c r="D124" s="194" t="s">
        <v>241</v>
      </c>
      <c r="E124" s="195" t="s">
        <v>1126</v>
      </c>
      <c r="F124" s="196" t="s">
        <v>1127</v>
      </c>
      <c r="G124" s="197" t="s">
        <v>327</v>
      </c>
      <c r="H124" s="198">
        <v>157</v>
      </c>
      <c r="I124" s="199"/>
      <c r="J124" s="200">
        <f>ROUND(I124*H124,2)</f>
        <v>0</v>
      </c>
      <c r="K124" s="196" t="s">
        <v>19</v>
      </c>
      <c r="L124" s="41"/>
      <c r="M124" s="201" t="s">
        <v>19</v>
      </c>
      <c r="N124" s="202" t="s">
        <v>43</v>
      </c>
      <c r="O124" s="66"/>
      <c r="P124" s="203">
        <f>O124*H124</f>
        <v>0</v>
      </c>
      <c r="Q124" s="203">
        <v>0</v>
      </c>
      <c r="R124" s="203">
        <f>Q124*H124</f>
        <v>0</v>
      </c>
      <c r="S124" s="203">
        <v>0</v>
      </c>
      <c r="T124" s="204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246</v>
      </c>
      <c r="AT124" s="205" t="s">
        <v>241</v>
      </c>
      <c r="AU124" s="205" t="s">
        <v>79</v>
      </c>
      <c r="AY124" s="19" t="s">
        <v>239</v>
      </c>
      <c r="BE124" s="206">
        <f>IF(N124="základní",J124,0)</f>
        <v>0</v>
      </c>
      <c r="BF124" s="206">
        <f>IF(N124="snížená",J124,0)</f>
        <v>0</v>
      </c>
      <c r="BG124" s="206">
        <f>IF(N124="zákl. přenesená",J124,0)</f>
        <v>0</v>
      </c>
      <c r="BH124" s="206">
        <f>IF(N124="sníž. přenesená",J124,0)</f>
        <v>0</v>
      </c>
      <c r="BI124" s="206">
        <f>IF(N124="nulová",J124,0)</f>
        <v>0</v>
      </c>
      <c r="BJ124" s="19" t="s">
        <v>79</v>
      </c>
      <c r="BK124" s="206">
        <f>ROUND(I124*H124,2)</f>
        <v>0</v>
      </c>
      <c r="BL124" s="19" t="s">
        <v>246</v>
      </c>
      <c r="BM124" s="205" t="s">
        <v>490</v>
      </c>
    </row>
    <row r="125" spans="1:65" s="2" customFormat="1" ht="11.25">
      <c r="A125" s="36"/>
      <c r="B125" s="37"/>
      <c r="C125" s="38"/>
      <c r="D125" s="207" t="s">
        <v>248</v>
      </c>
      <c r="E125" s="38"/>
      <c r="F125" s="208" t="s">
        <v>1127</v>
      </c>
      <c r="G125" s="38"/>
      <c r="H125" s="38"/>
      <c r="I125" s="117"/>
      <c r="J125" s="38"/>
      <c r="K125" s="38"/>
      <c r="L125" s="41"/>
      <c r="M125" s="209"/>
      <c r="N125" s="210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248</v>
      </c>
      <c r="AU125" s="19" t="s">
        <v>79</v>
      </c>
    </row>
    <row r="126" spans="1:65" s="2" customFormat="1" ht="16.5" customHeight="1">
      <c r="A126" s="36"/>
      <c r="B126" s="37"/>
      <c r="C126" s="194" t="s">
        <v>414</v>
      </c>
      <c r="D126" s="194" t="s">
        <v>241</v>
      </c>
      <c r="E126" s="195" t="s">
        <v>983</v>
      </c>
      <c r="F126" s="196" t="s">
        <v>984</v>
      </c>
      <c r="G126" s="197" t="s">
        <v>664</v>
      </c>
      <c r="H126" s="198">
        <v>1</v>
      </c>
      <c r="I126" s="199"/>
      <c r="J126" s="200">
        <f>ROUND(I126*H126,2)</f>
        <v>0</v>
      </c>
      <c r="K126" s="196" t="s">
        <v>19</v>
      </c>
      <c r="L126" s="41"/>
      <c r="M126" s="201" t="s">
        <v>19</v>
      </c>
      <c r="N126" s="202" t="s">
        <v>43</v>
      </c>
      <c r="O126" s="66"/>
      <c r="P126" s="203">
        <f>O126*H126</f>
        <v>0</v>
      </c>
      <c r="Q126" s="203">
        <v>0</v>
      </c>
      <c r="R126" s="203">
        <f>Q126*H126</f>
        <v>0</v>
      </c>
      <c r="S126" s="203">
        <v>0</v>
      </c>
      <c r="T126" s="204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205" t="s">
        <v>246</v>
      </c>
      <c r="AT126" s="205" t="s">
        <v>241</v>
      </c>
      <c r="AU126" s="205" t="s">
        <v>79</v>
      </c>
      <c r="AY126" s="19" t="s">
        <v>239</v>
      </c>
      <c r="BE126" s="206">
        <f>IF(N126="základní",J126,0)</f>
        <v>0</v>
      </c>
      <c r="BF126" s="206">
        <f>IF(N126="snížená",J126,0)</f>
        <v>0</v>
      </c>
      <c r="BG126" s="206">
        <f>IF(N126="zákl. přenesená",J126,0)</f>
        <v>0</v>
      </c>
      <c r="BH126" s="206">
        <f>IF(N126="sníž. přenesená",J126,0)</f>
        <v>0</v>
      </c>
      <c r="BI126" s="206">
        <f>IF(N126="nulová",J126,0)</f>
        <v>0</v>
      </c>
      <c r="BJ126" s="19" t="s">
        <v>79</v>
      </c>
      <c r="BK126" s="206">
        <f>ROUND(I126*H126,2)</f>
        <v>0</v>
      </c>
      <c r="BL126" s="19" t="s">
        <v>246</v>
      </c>
      <c r="BM126" s="205" t="s">
        <v>503</v>
      </c>
    </row>
    <row r="127" spans="1:65" s="2" customFormat="1" ht="11.25">
      <c r="A127" s="36"/>
      <c r="B127" s="37"/>
      <c r="C127" s="38"/>
      <c r="D127" s="207" t="s">
        <v>248</v>
      </c>
      <c r="E127" s="38"/>
      <c r="F127" s="208" t="s">
        <v>984</v>
      </c>
      <c r="G127" s="38"/>
      <c r="H127" s="38"/>
      <c r="I127" s="117"/>
      <c r="J127" s="38"/>
      <c r="K127" s="38"/>
      <c r="L127" s="41"/>
      <c r="M127" s="209"/>
      <c r="N127" s="210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248</v>
      </c>
      <c r="AU127" s="19" t="s">
        <v>79</v>
      </c>
    </row>
    <row r="128" spans="1:65" s="2" customFormat="1" ht="16.5" customHeight="1">
      <c r="A128" s="36"/>
      <c r="B128" s="37"/>
      <c r="C128" s="194" t="s">
        <v>8</v>
      </c>
      <c r="D128" s="194" t="s">
        <v>241</v>
      </c>
      <c r="E128" s="195" t="s">
        <v>1128</v>
      </c>
      <c r="F128" s="196" t="s">
        <v>1129</v>
      </c>
      <c r="G128" s="197" t="s">
        <v>327</v>
      </c>
      <c r="H128" s="198">
        <v>127</v>
      </c>
      <c r="I128" s="199"/>
      <c r="J128" s="200">
        <f>ROUND(I128*H128,2)</f>
        <v>0</v>
      </c>
      <c r="K128" s="196" t="s">
        <v>19</v>
      </c>
      <c r="L128" s="41"/>
      <c r="M128" s="201" t="s">
        <v>19</v>
      </c>
      <c r="N128" s="202" t="s">
        <v>43</v>
      </c>
      <c r="O128" s="66"/>
      <c r="P128" s="203">
        <f>O128*H128</f>
        <v>0</v>
      </c>
      <c r="Q128" s="203">
        <v>0</v>
      </c>
      <c r="R128" s="203">
        <f>Q128*H128</f>
        <v>0</v>
      </c>
      <c r="S128" s="203">
        <v>0</v>
      </c>
      <c r="T128" s="204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246</v>
      </c>
      <c r="AT128" s="205" t="s">
        <v>241</v>
      </c>
      <c r="AU128" s="205" t="s">
        <v>79</v>
      </c>
      <c r="AY128" s="19" t="s">
        <v>239</v>
      </c>
      <c r="BE128" s="206">
        <f>IF(N128="základní",J128,0)</f>
        <v>0</v>
      </c>
      <c r="BF128" s="206">
        <f>IF(N128="snížená",J128,0)</f>
        <v>0</v>
      </c>
      <c r="BG128" s="206">
        <f>IF(N128="zákl. přenesená",J128,0)</f>
        <v>0</v>
      </c>
      <c r="BH128" s="206">
        <f>IF(N128="sníž. přenesená",J128,0)</f>
        <v>0</v>
      </c>
      <c r="BI128" s="206">
        <f>IF(N128="nulová",J128,0)</f>
        <v>0</v>
      </c>
      <c r="BJ128" s="19" t="s">
        <v>79</v>
      </c>
      <c r="BK128" s="206">
        <f>ROUND(I128*H128,2)</f>
        <v>0</v>
      </c>
      <c r="BL128" s="19" t="s">
        <v>246</v>
      </c>
      <c r="BM128" s="205" t="s">
        <v>518</v>
      </c>
    </row>
    <row r="129" spans="1:65" s="2" customFormat="1" ht="11.25">
      <c r="A129" s="36"/>
      <c r="B129" s="37"/>
      <c r="C129" s="38"/>
      <c r="D129" s="207" t="s">
        <v>248</v>
      </c>
      <c r="E129" s="38"/>
      <c r="F129" s="208" t="s">
        <v>1129</v>
      </c>
      <c r="G129" s="38"/>
      <c r="H129" s="38"/>
      <c r="I129" s="117"/>
      <c r="J129" s="38"/>
      <c r="K129" s="38"/>
      <c r="L129" s="41"/>
      <c r="M129" s="209"/>
      <c r="N129" s="210"/>
      <c r="O129" s="66"/>
      <c r="P129" s="66"/>
      <c r="Q129" s="66"/>
      <c r="R129" s="66"/>
      <c r="S129" s="66"/>
      <c r="T129" s="67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T129" s="19" t="s">
        <v>248</v>
      </c>
      <c r="AU129" s="19" t="s">
        <v>79</v>
      </c>
    </row>
    <row r="130" spans="1:65" s="2" customFormat="1" ht="16.5" customHeight="1">
      <c r="A130" s="36"/>
      <c r="B130" s="37"/>
      <c r="C130" s="194" t="s">
        <v>426</v>
      </c>
      <c r="D130" s="194" t="s">
        <v>241</v>
      </c>
      <c r="E130" s="195" t="s">
        <v>1080</v>
      </c>
      <c r="F130" s="196" t="s">
        <v>1081</v>
      </c>
      <c r="G130" s="197" t="s">
        <v>664</v>
      </c>
      <c r="H130" s="198">
        <v>6</v>
      </c>
      <c r="I130" s="199"/>
      <c r="J130" s="200">
        <f>ROUND(I130*H130,2)</f>
        <v>0</v>
      </c>
      <c r="K130" s="196" t="s">
        <v>19</v>
      </c>
      <c r="L130" s="41"/>
      <c r="M130" s="201" t="s">
        <v>19</v>
      </c>
      <c r="N130" s="202" t="s">
        <v>43</v>
      </c>
      <c r="O130" s="66"/>
      <c r="P130" s="203">
        <f>O130*H130</f>
        <v>0</v>
      </c>
      <c r="Q130" s="203">
        <v>0</v>
      </c>
      <c r="R130" s="203">
        <f>Q130*H130</f>
        <v>0</v>
      </c>
      <c r="S130" s="203">
        <v>0</v>
      </c>
      <c r="T130" s="204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246</v>
      </c>
      <c r="AT130" s="205" t="s">
        <v>241</v>
      </c>
      <c r="AU130" s="205" t="s">
        <v>79</v>
      </c>
      <c r="AY130" s="19" t="s">
        <v>239</v>
      </c>
      <c r="BE130" s="206">
        <f>IF(N130="základní",J130,0)</f>
        <v>0</v>
      </c>
      <c r="BF130" s="206">
        <f>IF(N130="snížená",J130,0)</f>
        <v>0</v>
      </c>
      <c r="BG130" s="206">
        <f>IF(N130="zákl. přenesená",J130,0)</f>
        <v>0</v>
      </c>
      <c r="BH130" s="206">
        <f>IF(N130="sníž. přenesená",J130,0)</f>
        <v>0</v>
      </c>
      <c r="BI130" s="206">
        <f>IF(N130="nulová",J130,0)</f>
        <v>0</v>
      </c>
      <c r="BJ130" s="19" t="s">
        <v>79</v>
      </c>
      <c r="BK130" s="206">
        <f>ROUND(I130*H130,2)</f>
        <v>0</v>
      </c>
      <c r="BL130" s="19" t="s">
        <v>246</v>
      </c>
      <c r="BM130" s="205" t="s">
        <v>530</v>
      </c>
    </row>
    <row r="131" spans="1:65" s="2" customFormat="1" ht="11.25">
      <c r="A131" s="36"/>
      <c r="B131" s="37"/>
      <c r="C131" s="38"/>
      <c r="D131" s="207" t="s">
        <v>248</v>
      </c>
      <c r="E131" s="38"/>
      <c r="F131" s="208" t="s">
        <v>1081</v>
      </c>
      <c r="G131" s="38"/>
      <c r="H131" s="38"/>
      <c r="I131" s="117"/>
      <c r="J131" s="38"/>
      <c r="K131" s="38"/>
      <c r="L131" s="41"/>
      <c r="M131" s="209"/>
      <c r="N131" s="210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248</v>
      </c>
      <c r="AU131" s="19" t="s">
        <v>79</v>
      </c>
    </row>
    <row r="132" spans="1:65" s="2" customFormat="1" ht="16.5" customHeight="1">
      <c r="A132" s="36"/>
      <c r="B132" s="37"/>
      <c r="C132" s="194" t="s">
        <v>433</v>
      </c>
      <c r="D132" s="194" t="s">
        <v>241</v>
      </c>
      <c r="E132" s="195" t="s">
        <v>986</v>
      </c>
      <c r="F132" s="196" t="s">
        <v>987</v>
      </c>
      <c r="G132" s="197" t="s">
        <v>930</v>
      </c>
      <c r="H132" s="198">
        <v>1</v>
      </c>
      <c r="I132" s="199"/>
      <c r="J132" s="200">
        <f>ROUND(I132*H132,2)</f>
        <v>0</v>
      </c>
      <c r="K132" s="196" t="s">
        <v>19</v>
      </c>
      <c r="L132" s="41"/>
      <c r="M132" s="201" t="s">
        <v>19</v>
      </c>
      <c r="N132" s="202" t="s">
        <v>43</v>
      </c>
      <c r="O132" s="66"/>
      <c r="P132" s="203">
        <f>O132*H132</f>
        <v>0</v>
      </c>
      <c r="Q132" s="203">
        <v>0</v>
      </c>
      <c r="R132" s="203">
        <f>Q132*H132</f>
        <v>0</v>
      </c>
      <c r="S132" s="203">
        <v>0</v>
      </c>
      <c r="T132" s="204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246</v>
      </c>
      <c r="AT132" s="205" t="s">
        <v>241</v>
      </c>
      <c r="AU132" s="205" t="s">
        <v>79</v>
      </c>
      <c r="AY132" s="19" t="s">
        <v>239</v>
      </c>
      <c r="BE132" s="206">
        <f>IF(N132="základní",J132,0)</f>
        <v>0</v>
      </c>
      <c r="BF132" s="206">
        <f>IF(N132="snížená",J132,0)</f>
        <v>0</v>
      </c>
      <c r="BG132" s="206">
        <f>IF(N132="zákl. přenesená",J132,0)</f>
        <v>0</v>
      </c>
      <c r="BH132" s="206">
        <f>IF(N132="sníž. přenesená",J132,0)</f>
        <v>0</v>
      </c>
      <c r="BI132" s="206">
        <f>IF(N132="nulová",J132,0)</f>
        <v>0</v>
      </c>
      <c r="BJ132" s="19" t="s">
        <v>79</v>
      </c>
      <c r="BK132" s="206">
        <f>ROUND(I132*H132,2)</f>
        <v>0</v>
      </c>
      <c r="BL132" s="19" t="s">
        <v>246</v>
      </c>
      <c r="BM132" s="205" t="s">
        <v>543</v>
      </c>
    </row>
    <row r="133" spans="1:65" s="2" customFormat="1" ht="11.25">
      <c r="A133" s="36"/>
      <c r="B133" s="37"/>
      <c r="C133" s="38"/>
      <c r="D133" s="207" t="s">
        <v>248</v>
      </c>
      <c r="E133" s="38"/>
      <c r="F133" s="208" t="s">
        <v>987</v>
      </c>
      <c r="G133" s="38"/>
      <c r="H133" s="38"/>
      <c r="I133" s="117"/>
      <c r="J133" s="38"/>
      <c r="K133" s="38"/>
      <c r="L133" s="41"/>
      <c r="M133" s="209"/>
      <c r="N133" s="210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248</v>
      </c>
      <c r="AU133" s="19" t="s">
        <v>79</v>
      </c>
    </row>
    <row r="134" spans="1:65" s="2" customFormat="1" ht="19.5">
      <c r="A134" s="36"/>
      <c r="B134" s="37"/>
      <c r="C134" s="38"/>
      <c r="D134" s="207" t="s">
        <v>275</v>
      </c>
      <c r="E134" s="38"/>
      <c r="F134" s="225" t="s">
        <v>989</v>
      </c>
      <c r="G134" s="38"/>
      <c r="H134" s="38"/>
      <c r="I134" s="117"/>
      <c r="J134" s="38"/>
      <c r="K134" s="38"/>
      <c r="L134" s="41"/>
      <c r="M134" s="209"/>
      <c r="N134" s="210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275</v>
      </c>
      <c r="AU134" s="19" t="s">
        <v>79</v>
      </c>
    </row>
    <row r="135" spans="1:65" s="2" customFormat="1" ht="16.5" customHeight="1">
      <c r="A135" s="36"/>
      <c r="B135" s="37"/>
      <c r="C135" s="194" t="s">
        <v>439</v>
      </c>
      <c r="D135" s="194" t="s">
        <v>241</v>
      </c>
      <c r="E135" s="195" t="s">
        <v>990</v>
      </c>
      <c r="F135" s="196" t="s">
        <v>991</v>
      </c>
      <c r="G135" s="197" t="s">
        <v>664</v>
      </c>
      <c r="H135" s="198">
        <v>1</v>
      </c>
      <c r="I135" s="199"/>
      <c r="J135" s="200">
        <f>ROUND(I135*H135,2)</f>
        <v>0</v>
      </c>
      <c r="K135" s="196" t="s">
        <v>19</v>
      </c>
      <c r="L135" s="41"/>
      <c r="M135" s="201" t="s">
        <v>19</v>
      </c>
      <c r="N135" s="202" t="s">
        <v>43</v>
      </c>
      <c r="O135" s="66"/>
      <c r="P135" s="203">
        <f>O135*H135</f>
        <v>0</v>
      </c>
      <c r="Q135" s="203">
        <v>0</v>
      </c>
      <c r="R135" s="203">
        <f>Q135*H135</f>
        <v>0</v>
      </c>
      <c r="S135" s="203">
        <v>0</v>
      </c>
      <c r="T135" s="204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246</v>
      </c>
      <c r="AT135" s="205" t="s">
        <v>241</v>
      </c>
      <c r="AU135" s="205" t="s">
        <v>79</v>
      </c>
      <c r="AY135" s="19" t="s">
        <v>239</v>
      </c>
      <c r="BE135" s="206">
        <f>IF(N135="základní",J135,0)</f>
        <v>0</v>
      </c>
      <c r="BF135" s="206">
        <f>IF(N135="snížená",J135,0)</f>
        <v>0</v>
      </c>
      <c r="BG135" s="206">
        <f>IF(N135="zákl. přenesená",J135,0)</f>
        <v>0</v>
      </c>
      <c r="BH135" s="206">
        <f>IF(N135="sníž. přenesená",J135,0)</f>
        <v>0</v>
      </c>
      <c r="BI135" s="206">
        <f>IF(N135="nulová",J135,0)</f>
        <v>0</v>
      </c>
      <c r="BJ135" s="19" t="s">
        <v>79</v>
      </c>
      <c r="BK135" s="206">
        <f>ROUND(I135*H135,2)</f>
        <v>0</v>
      </c>
      <c r="BL135" s="19" t="s">
        <v>246</v>
      </c>
      <c r="BM135" s="205" t="s">
        <v>558</v>
      </c>
    </row>
    <row r="136" spans="1:65" s="2" customFormat="1" ht="11.25">
      <c r="A136" s="36"/>
      <c r="B136" s="37"/>
      <c r="C136" s="38"/>
      <c r="D136" s="207" t="s">
        <v>248</v>
      </c>
      <c r="E136" s="38"/>
      <c r="F136" s="208" t="s">
        <v>991</v>
      </c>
      <c r="G136" s="38"/>
      <c r="H136" s="38"/>
      <c r="I136" s="117"/>
      <c r="J136" s="38"/>
      <c r="K136" s="38"/>
      <c r="L136" s="41"/>
      <c r="M136" s="209"/>
      <c r="N136" s="210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248</v>
      </c>
      <c r="AU136" s="19" t="s">
        <v>79</v>
      </c>
    </row>
    <row r="137" spans="1:65" s="2" customFormat="1" ht="16.5" customHeight="1">
      <c r="A137" s="36"/>
      <c r="B137" s="37"/>
      <c r="C137" s="194" t="s">
        <v>444</v>
      </c>
      <c r="D137" s="194" t="s">
        <v>241</v>
      </c>
      <c r="E137" s="195" t="s">
        <v>993</v>
      </c>
      <c r="F137" s="196" t="s">
        <v>994</v>
      </c>
      <c r="G137" s="197" t="s">
        <v>664</v>
      </c>
      <c r="H137" s="198">
        <v>1</v>
      </c>
      <c r="I137" s="199"/>
      <c r="J137" s="200">
        <f>ROUND(I137*H137,2)</f>
        <v>0</v>
      </c>
      <c r="K137" s="196" t="s">
        <v>19</v>
      </c>
      <c r="L137" s="41"/>
      <c r="M137" s="201" t="s">
        <v>19</v>
      </c>
      <c r="N137" s="202" t="s">
        <v>43</v>
      </c>
      <c r="O137" s="66"/>
      <c r="P137" s="203">
        <f>O137*H137</f>
        <v>0</v>
      </c>
      <c r="Q137" s="203">
        <v>0</v>
      </c>
      <c r="R137" s="203">
        <f>Q137*H137</f>
        <v>0</v>
      </c>
      <c r="S137" s="203">
        <v>0</v>
      </c>
      <c r="T137" s="204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246</v>
      </c>
      <c r="AT137" s="205" t="s">
        <v>241</v>
      </c>
      <c r="AU137" s="205" t="s">
        <v>79</v>
      </c>
      <c r="AY137" s="19" t="s">
        <v>239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246</v>
      </c>
      <c r="BM137" s="205" t="s">
        <v>571</v>
      </c>
    </row>
    <row r="138" spans="1:65" s="2" customFormat="1" ht="11.25">
      <c r="A138" s="36"/>
      <c r="B138" s="37"/>
      <c r="C138" s="38"/>
      <c r="D138" s="207" t="s">
        <v>248</v>
      </c>
      <c r="E138" s="38"/>
      <c r="F138" s="208" t="s">
        <v>994</v>
      </c>
      <c r="G138" s="38"/>
      <c r="H138" s="38"/>
      <c r="I138" s="117"/>
      <c r="J138" s="38"/>
      <c r="K138" s="38"/>
      <c r="L138" s="41"/>
      <c r="M138" s="209"/>
      <c r="N138" s="210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248</v>
      </c>
      <c r="AU138" s="19" t="s">
        <v>79</v>
      </c>
    </row>
    <row r="139" spans="1:65" s="2" customFormat="1" ht="16.5" customHeight="1">
      <c r="A139" s="36"/>
      <c r="B139" s="37"/>
      <c r="C139" s="194" t="s">
        <v>454</v>
      </c>
      <c r="D139" s="194" t="s">
        <v>241</v>
      </c>
      <c r="E139" s="195" t="s">
        <v>1130</v>
      </c>
      <c r="F139" s="196" t="s">
        <v>1131</v>
      </c>
      <c r="G139" s="197" t="s">
        <v>664</v>
      </c>
      <c r="H139" s="198">
        <v>1</v>
      </c>
      <c r="I139" s="199"/>
      <c r="J139" s="200">
        <f>ROUND(I139*H139,2)</f>
        <v>0</v>
      </c>
      <c r="K139" s="196" t="s">
        <v>19</v>
      </c>
      <c r="L139" s="41"/>
      <c r="M139" s="201" t="s">
        <v>19</v>
      </c>
      <c r="N139" s="202" t="s">
        <v>43</v>
      </c>
      <c r="O139" s="66"/>
      <c r="P139" s="203">
        <f>O139*H139</f>
        <v>0</v>
      </c>
      <c r="Q139" s="203">
        <v>0</v>
      </c>
      <c r="R139" s="203">
        <f>Q139*H139</f>
        <v>0</v>
      </c>
      <c r="S139" s="203">
        <v>0</v>
      </c>
      <c r="T139" s="204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246</v>
      </c>
      <c r="AT139" s="205" t="s">
        <v>241</v>
      </c>
      <c r="AU139" s="205" t="s">
        <v>79</v>
      </c>
      <c r="AY139" s="19" t="s">
        <v>239</v>
      </c>
      <c r="BE139" s="206">
        <f>IF(N139="základní",J139,0)</f>
        <v>0</v>
      </c>
      <c r="BF139" s="206">
        <f>IF(N139="snížená",J139,0)</f>
        <v>0</v>
      </c>
      <c r="BG139" s="206">
        <f>IF(N139="zákl. přenesená",J139,0)</f>
        <v>0</v>
      </c>
      <c r="BH139" s="206">
        <f>IF(N139="sníž. přenesená",J139,0)</f>
        <v>0</v>
      </c>
      <c r="BI139" s="206">
        <f>IF(N139="nulová",J139,0)</f>
        <v>0</v>
      </c>
      <c r="BJ139" s="19" t="s">
        <v>79</v>
      </c>
      <c r="BK139" s="206">
        <f>ROUND(I139*H139,2)</f>
        <v>0</v>
      </c>
      <c r="BL139" s="19" t="s">
        <v>246</v>
      </c>
      <c r="BM139" s="205" t="s">
        <v>581</v>
      </c>
    </row>
    <row r="140" spans="1:65" s="2" customFormat="1" ht="11.25">
      <c r="A140" s="36"/>
      <c r="B140" s="37"/>
      <c r="C140" s="38"/>
      <c r="D140" s="207" t="s">
        <v>248</v>
      </c>
      <c r="E140" s="38"/>
      <c r="F140" s="208" t="s">
        <v>1131</v>
      </c>
      <c r="G140" s="38"/>
      <c r="H140" s="38"/>
      <c r="I140" s="117"/>
      <c r="J140" s="38"/>
      <c r="K140" s="38"/>
      <c r="L140" s="41"/>
      <c r="M140" s="209"/>
      <c r="N140" s="210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248</v>
      </c>
      <c r="AU140" s="19" t="s">
        <v>79</v>
      </c>
    </row>
    <row r="141" spans="1:65" s="2" customFormat="1" ht="16.5" customHeight="1">
      <c r="A141" s="36"/>
      <c r="B141" s="37"/>
      <c r="C141" s="194" t="s">
        <v>7</v>
      </c>
      <c r="D141" s="194" t="s">
        <v>241</v>
      </c>
      <c r="E141" s="195" t="s">
        <v>1132</v>
      </c>
      <c r="F141" s="196" t="s">
        <v>1133</v>
      </c>
      <c r="G141" s="197" t="s">
        <v>664</v>
      </c>
      <c r="H141" s="198">
        <v>1</v>
      </c>
      <c r="I141" s="199"/>
      <c r="J141" s="200">
        <f>ROUND(I141*H141,2)</f>
        <v>0</v>
      </c>
      <c r="K141" s="196" t="s">
        <v>19</v>
      </c>
      <c r="L141" s="41"/>
      <c r="M141" s="201" t="s">
        <v>19</v>
      </c>
      <c r="N141" s="202" t="s">
        <v>43</v>
      </c>
      <c r="O141" s="66"/>
      <c r="P141" s="203">
        <f>O141*H141</f>
        <v>0</v>
      </c>
      <c r="Q141" s="203">
        <v>0</v>
      </c>
      <c r="R141" s="203">
        <f>Q141*H141</f>
        <v>0</v>
      </c>
      <c r="S141" s="203">
        <v>0</v>
      </c>
      <c r="T141" s="204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246</v>
      </c>
      <c r="AT141" s="205" t="s">
        <v>241</v>
      </c>
      <c r="AU141" s="205" t="s">
        <v>79</v>
      </c>
      <c r="AY141" s="19" t="s">
        <v>239</v>
      </c>
      <c r="BE141" s="206">
        <f>IF(N141="základní",J141,0)</f>
        <v>0</v>
      </c>
      <c r="BF141" s="206">
        <f>IF(N141="snížená",J141,0)</f>
        <v>0</v>
      </c>
      <c r="BG141" s="206">
        <f>IF(N141="zákl. přenesená",J141,0)</f>
        <v>0</v>
      </c>
      <c r="BH141" s="206">
        <f>IF(N141="sníž. přenesená",J141,0)</f>
        <v>0</v>
      </c>
      <c r="BI141" s="206">
        <f>IF(N141="nulová",J141,0)</f>
        <v>0</v>
      </c>
      <c r="BJ141" s="19" t="s">
        <v>79</v>
      </c>
      <c r="BK141" s="206">
        <f>ROUND(I141*H141,2)</f>
        <v>0</v>
      </c>
      <c r="BL141" s="19" t="s">
        <v>246</v>
      </c>
      <c r="BM141" s="205" t="s">
        <v>596</v>
      </c>
    </row>
    <row r="142" spans="1:65" s="2" customFormat="1" ht="11.25">
      <c r="A142" s="36"/>
      <c r="B142" s="37"/>
      <c r="C142" s="38"/>
      <c r="D142" s="207" t="s">
        <v>248</v>
      </c>
      <c r="E142" s="38"/>
      <c r="F142" s="208" t="s">
        <v>1133</v>
      </c>
      <c r="G142" s="38"/>
      <c r="H142" s="38"/>
      <c r="I142" s="117"/>
      <c r="J142" s="38"/>
      <c r="K142" s="38"/>
      <c r="L142" s="41"/>
      <c r="M142" s="209"/>
      <c r="N142" s="210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248</v>
      </c>
      <c r="AU142" s="19" t="s">
        <v>79</v>
      </c>
    </row>
    <row r="143" spans="1:65" s="2" customFormat="1" ht="16.5" customHeight="1">
      <c r="A143" s="36"/>
      <c r="B143" s="37"/>
      <c r="C143" s="194" t="s">
        <v>466</v>
      </c>
      <c r="D143" s="194" t="s">
        <v>241</v>
      </c>
      <c r="E143" s="195" t="s">
        <v>1134</v>
      </c>
      <c r="F143" s="196" t="s">
        <v>1135</v>
      </c>
      <c r="G143" s="197" t="s">
        <v>664</v>
      </c>
      <c r="H143" s="198">
        <v>2</v>
      </c>
      <c r="I143" s="199"/>
      <c r="J143" s="200">
        <f>ROUND(I143*H143,2)</f>
        <v>0</v>
      </c>
      <c r="K143" s="196" t="s">
        <v>19</v>
      </c>
      <c r="L143" s="41"/>
      <c r="M143" s="201" t="s">
        <v>19</v>
      </c>
      <c r="N143" s="202" t="s">
        <v>43</v>
      </c>
      <c r="O143" s="66"/>
      <c r="P143" s="203">
        <f>O143*H143</f>
        <v>0</v>
      </c>
      <c r="Q143" s="203">
        <v>0</v>
      </c>
      <c r="R143" s="203">
        <f>Q143*H143</f>
        <v>0</v>
      </c>
      <c r="S143" s="203">
        <v>0</v>
      </c>
      <c r="T143" s="204">
        <f>S143*H143</f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246</v>
      </c>
      <c r="AT143" s="205" t="s">
        <v>241</v>
      </c>
      <c r="AU143" s="205" t="s">
        <v>79</v>
      </c>
      <c r="AY143" s="19" t="s">
        <v>239</v>
      </c>
      <c r="BE143" s="206">
        <f>IF(N143="základní",J143,0)</f>
        <v>0</v>
      </c>
      <c r="BF143" s="206">
        <f>IF(N143="snížená",J143,0)</f>
        <v>0</v>
      </c>
      <c r="BG143" s="206">
        <f>IF(N143="zákl. přenesená",J143,0)</f>
        <v>0</v>
      </c>
      <c r="BH143" s="206">
        <f>IF(N143="sníž. přenesená",J143,0)</f>
        <v>0</v>
      </c>
      <c r="BI143" s="206">
        <f>IF(N143="nulová",J143,0)</f>
        <v>0</v>
      </c>
      <c r="BJ143" s="19" t="s">
        <v>79</v>
      </c>
      <c r="BK143" s="206">
        <f>ROUND(I143*H143,2)</f>
        <v>0</v>
      </c>
      <c r="BL143" s="19" t="s">
        <v>246</v>
      </c>
      <c r="BM143" s="205" t="s">
        <v>610</v>
      </c>
    </row>
    <row r="144" spans="1:65" s="2" customFormat="1" ht="11.25">
      <c r="A144" s="36"/>
      <c r="B144" s="37"/>
      <c r="C144" s="38"/>
      <c r="D144" s="207" t="s">
        <v>248</v>
      </c>
      <c r="E144" s="38"/>
      <c r="F144" s="208" t="s">
        <v>1135</v>
      </c>
      <c r="G144" s="38"/>
      <c r="H144" s="38"/>
      <c r="I144" s="117"/>
      <c r="J144" s="38"/>
      <c r="K144" s="38"/>
      <c r="L144" s="41"/>
      <c r="M144" s="209"/>
      <c r="N144" s="210"/>
      <c r="O144" s="66"/>
      <c r="P144" s="66"/>
      <c r="Q144" s="66"/>
      <c r="R144" s="66"/>
      <c r="S144" s="66"/>
      <c r="T144" s="67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T144" s="19" t="s">
        <v>248</v>
      </c>
      <c r="AU144" s="19" t="s">
        <v>79</v>
      </c>
    </row>
    <row r="145" spans="1:65" s="2" customFormat="1" ht="16.5" customHeight="1">
      <c r="A145" s="36"/>
      <c r="B145" s="37"/>
      <c r="C145" s="194" t="s">
        <v>472</v>
      </c>
      <c r="D145" s="194" t="s">
        <v>241</v>
      </c>
      <c r="E145" s="195" t="s">
        <v>1136</v>
      </c>
      <c r="F145" s="196" t="s">
        <v>1137</v>
      </c>
      <c r="G145" s="197" t="s">
        <v>664</v>
      </c>
      <c r="H145" s="198">
        <v>2</v>
      </c>
      <c r="I145" s="199"/>
      <c r="J145" s="200">
        <f>ROUND(I145*H145,2)</f>
        <v>0</v>
      </c>
      <c r="K145" s="196" t="s">
        <v>19</v>
      </c>
      <c r="L145" s="41"/>
      <c r="M145" s="201" t="s">
        <v>19</v>
      </c>
      <c r="N145" s="202" t="s">
        <v>43</v>
      </c>
      <c r="O145" s="66"/>
      <c r="P145" s="203">
        <f>O145*H145</f>
        <v>0</v>
      </c>
      <c r="Q145" s="203">
        <v>0</v>
      </c>
      <c r="R145" s="203">
        <f>Q145*H145</f>
        <v>0</v>
      </c>
      <c r="S145" s="203">
        <v>0</v>
      </c>
      <c r="T145" s="204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246</v>
      </c>
      <c r="AT145" s="205" t="s">
        <v>241</v>
      </c>
      <c r="AU145" s="205" t="s">
        <v>79</v>
      </c>
      <c r="AY145" s="19" t="s">
        <v>239</v>
      </c>
      <c r="BE145" s="206">
        <f>IF(N145="základní",J145,0)</f>
        <v>0</v>
      </c>
      <c r="BF145" s="206">
        <f>IF(N145="snížená",J145,0)</f>
        <v>0</v>
      </c>
      <c r="BG145" s="206">
        <f>IF(N145="zákl. přenesená",J145,0)</f>
        <v>0</v>
      </c>
      <c r="BH145" s="206">
        <f>IF(N145="sníž. přenesená",J145,0)</f>
        <v>0</v>
      </c>
      <c r="BI145" s="206">
        <f>IF(N145="nulová",J145,0)</f>
        <v>0</v>
      </c>
      <c r="BJ145" s="19" t="s">
        <v>79</v>
      </c>
      <c r="BK145" s="206">
        <f>ROUND(I145*H145,2)</f>
        <v>0</v>
      </c>
      <c r="BL145" s="19" t="s">
        <v>246</v>
      </c>
      <c r="BM145" s="205" t="s">
        <v>620</v>
      </c>
    </row>
    <row r="146" spans="1:65" s="2" customFormat="1" ht="11.25">
      <c r="A146" s="36"/>
      <c r="B146" s="37"/>
      <c r="C146" s="38"/>
      <c r="D146" s="207" t="s">
        <v>248</v>
      </c>
      <c r="E146" s="38"/>
      <c r="F146" s="208" t="s">
        <v>1137</v>
      </c>
      <c r="G146" s="38"/>
      <c r="H146" s="38"/>
      <c r="I146" s="117"/>
      <c r="J146" s="38"/>
      <c r="K146" s="38"/>
      <c r="L146" s="41"/>
      <c r="M146" s="209"/>
      <c r="N146" s="210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248</v>
      </c>
      <c r="AU146" s="19" t="s">
        <v>79</v>
      </c>
    </row>
    <row r="147" spans="1:65" s="2" customFormat="1" ht="16.5" customHeight="1">
      <c r="A147" s="36"/>
      <c r="B147" s="37"/>
      <c r="C147" s="194" t="s">
        <v>478</v>
      </c>
      <c r="D147" s="194" t="s">
        <v>241</v>
      </c>
      <c r="E147" s="195" t="s">
        <v>1138</v>
      </c>
      <c r="F147" s="196" t="s">
        <v>1139</v>
      </c>
      <c r="G147" s="197" t="s">
        <v>664</v>
      </c>
      <c r="H147" s="198">
        <v>1</v>
      </c>
      <c r="I147" s="199"/>
      <c r="J147" s="200">
        <f>ROUND(I147*H147,2)</f>
        <v>0</v>
      </c>
      <c r="K147" s="196" t="s">
        <v>19</v>
      </c>
      <c r="L147" s="41"/>
      <c r="M147" s="201" t="s">
        <v>19</v>
      </c>
      <c r="N147" s="202" t="s">
        <v>43</v>
      </c>
      <c r="O147" s="66"/>
      <c r="P147" s="203">
        <f>O147*H147</f>
        <v>0</v>
      </c>
      <c r="Q147" s="203">
        <v>0</v>
      </c>
      <c r="R147" s="203">
        <f>Q147*H147</f>
        <v>0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246</v>
      </c>
      <c r="AT147" s="205" t="s">
        <v>241</v>
      </c>
      <c r="AU147" s="205" t="s">
        <v>79</v>
      </c>
      <c r="AY147" s="19" t="s">
        <v>239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246</v>
      </c>
      <c r="BM147" s="205" t="s">
        <v>626</v>
      </c>
    </row>
    <row r="148" spans="1:65" s="2" customFormat="1" ht="11.25">
      <c r="A148" s="36"/>
      <c r="B148" s="37"/>
      <c r="C148" s="38"/>
      <c r="D148" s="207" t="s">
        <v>248</v>
      </c>
      <c r="E148" s="38"/>
      <c r="F148" s="208" t="s">
        <v>1139</v>
      </c>
      <c r="G148" s="38"/>
      <c r="H148" s="38"/>
      <c r="I148" s="117"/>
      <c r="J148" s="38"/>
      <c r="K148" s="38"/>
      <c r="L148" s="41"/>
      <c r="M148" s="209"/>
      <c r="N148" s="210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248</v>
      </c>
      <c r="AU148" s="19" t="s">
        <v>79</v>
      </c>
    </row>
    <row r="149" spans="1:65" s="2" customFormat="1" ht="16.5" customHeight="1">
      <c r="A149" s="36"/>
      <c r="B149" s="37"/>
      <c r="C149" s="194" t="s">
        <v>484</v>
      </c>
      <c r="D149" s="194" t="s">
        <v>241</v>
      </c>
      <c r="E149" s="195" t="s">
        <v>1084</v>
      </c>
      <c r="F149" s="196" t="s">
        <v>1085</v>
      </c>
      <c r="G149" s="197" t="s">
        <v>664</v>
      </c>
      <c r="H149" s="198">
        <v>6</v>
      </c>
      <c r="I149" s="199"/>
      <c r="J149" s="200">
        <f>ROUND(I149*H149,2)</f>
        <v>0</v>
      </c>
      <c r="K149" s="196" t="s">
        <v>19</v>
      </c>
      <c r="L149" s="41"/>
      <c r="M149" s="201" t="s">
        <v>19</v>
      </c>
      <c r="N149" s="202" t="s">
        <v>43</v>
      </c>
      <c r="O149" s="66"/>
      <c r="P149" s="203">
        <f>O149*H149</f>
        <v>0</v>
      </c>
      <c r="Q149" s="203">
        <v>0</v>
      </c>
      <c r="R149" s="203">
        <f>Q149*H149</f>
        <v>0</v>
      </c>
      <c r="S149" s="203">
        <v>0</v>
      </c>
      <c r="T149" s="204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246</v>
      </c>
      <c r="AT149" s="205" t="s">
        <v>241</v>
      </c>
      <c r="AU149" s="205" t="s">
        <v>79</v>
      </c>
      <c r="AY149" s="19" t="s">
        <v>239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246</v>
      </c>
      <c r="BM149" s="205" t="s">
        <v>638</v>
      </c>
    </row>
    <row r="150" spans="1:65" s="2" customFormat="1" ht="11.25">
      <c r="A150" s="36"/>
      <c r="B150" s="37"/>
      <c r="C150" s="38"/>
      <c r="D150" s="207" t="s">
        <v>248</v>
      </c>
      <c r="E150" s="38"/>
      <c r="F150" s="208" t="s">
        <v>1085</v>
      </c>
      <c r="G150" s="38"/>
      <c r="H150" s="38"/>
      <c r="I150" s="117"/>
      <c r="J150" s="38"/>
      <c r="K150" s="38"/>
      <c r="L150" s="41"/>
      <c r="M150" s="209"/>
      <c r="N150" s="210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248</v>
      </c>
      <c r="AU150" s="19" t="s">
        <v>79</v>
      </c>
    </row>
    <row r="151" spans="1:65" s="12" customFormat="1" ht="25.9" customHeight="1">
      <c r="B151" s="178"/>
      <c r="C151" s="179"/>
      <c r="D151" s="180" t="s">
        <v>71</v>
      </c>
      <c r="E151" s="181" t="s">
        <v>101</v>
      </c>
      <c r="F151" s="181" t="s">
        <v>999</v>
      </c>
      <c r="G151" s="179"/>
      <c r="H151" s="179"/>
      <c r="I151" s="182"/>
      <c r="J151" s="183">
        <f>BK151</f>
        <v>0</v>
      </c>
      <c r="K151" s="179"/>
      <c r="L151" s="184"/>
      <c r="M151" s="185"/>
      <c r="N151" s="186"/>
      <c r="O151" s="186"/>
      <c r="P151" s="187">
        <f>SUM(P152:P153)</f>
        <v>0</v>
      </c>
      <c r="Q151" s="186"/>
      <c r="R151" s="187">
        <f>SUM(R152:R153)</f>
        <v>0</v>
      </c>
      <c r="S151" s="186"/>
      <c r="T151" s="188">
        <f>SUM(T152:T153)</f>
        <v>0</v>
      </c>
      <c r="AR151" s="189" t="s">
        <v>79</v>
      </c>
      <c r="AT151" s="190" t="s">
        <v>71</v>
      </c>
      <c r="AU151" s="190" t="s">
        <v>72</v>
      </c>
      <c r="AY151" s="189" t="s">
        <v>239</v>
      </c>
      <c r="BK151" s="191">
        <f>SUM(BK152:BK153)</f>
        <v>0</v>
      </c>
    </row>
    <row r="152" spans="1:65" s="2" customFormat="1" ht="16.5" customHeight="1">
      <c r="A152" s="36"/>
      <c r="B152" s="37"/>
      <c r="C152" s="194" t="s">
        <v>490</v>
      </c>
      <c r="D152" s="194" t="s">
        <v>241</v>
      </c>
      <c r="E152" s="195" t="s">
        <v>1086</v>
      </c>
      <c r="F152" s="196" t="s">
        <v>1087</v>
      </c>
      <c r="G152" s="197" t="s">
        <v>664</v>
      </c>
      <c r="H152" s="198">
        <v>1</v>
      </c>
      <c r="I152" s="199"/>
      <c r="J152" s="200">
        <f>ROUND(I152*H152,2)</f>
        <v>0</v>
      </c>
      <c r="K152" s="196" t="s">
        <v>19</v>
      </c>
      <c r="L152" s="41"/>
      <c r="M152" s="201" t="s">
        <v>19</v>
      </c>
      <c r="N152" s="202" t="s">
        <v>43</v>
      </c>
      <c r="O152" s="66"/>
      <c r="P152" s="203">
        <f>O152*H152</f>
        <v>0</v>
      </c>
      <c r="Q152" s="203">
        <v>0</v>
      </c>
      <c r="R152" s="203">
        <f>Q152*H152</f>
        <v>0</v>
      </c>
      <c r="S152" s="203">
        <v>0</v>
      </c>
      <c r="T152" s="204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205" t="s">
        <v>246</v>
      </c>
      <c r="AT152" s="205" t="s">
        <v>241</v>
      </c>
      <c r="AU152" s="205" t="s">
        <v>79</v>
      </c>
      <c r="AY152" s="19" t="s">
        <v>239</v>
      </c>
      <c r="BE152" s="206">
        <f>IF(N152="základní",J152,0)</f>
        <v>0</v>
      </c>
      <c r="BF152" s="206">
        <f>IF(N152="snížená",J152,0)</f>
        <v>0</v>
      </c>
      <c r="BG152" s="206">
        <f>IF(N152="zákl. přenesená",J152,0)</f>
        <v>0</v>
      </c>
      <c r="BH152" s="206">
        <f>IF(N152="sníž. přenesená",J152,0)</f>
        <v>0</v>
      </c>
      <c r="BI152" s="206">
        <f>IF(N152="nulová",J152,0)</f>
        <v>0</v>
      </c>
      <c r="BJ152" s="19" t="s">
        <v>79</v>
      </c>
      <c r="BK152" s="206">
        <f>ROUND(I152*H152,2)</f>
        <v>0</v>
      </c>
      <c r="BL152" s="19" t="s">
        <v>246</v>
      </c>
      <c r="BM152" s="205" t="s">
        <v>985</v>
      </c>
    </row>
    <row r="153" spans="1:65" s="2" customFormat="1" ht="11.25">
      <c r="A153" s="36"/>
      <c r="B153" s="37"/>
      <c r="C153" s="38"/>
      <c r="D153" s="207" t="s">
        <v>248</v>
      </c>
      <c r="E153" s="38"/>
      <c r="F153" s="208" t="s">
        <v>1087</v>
      </c>
      <c r="G153" s="38"/>
      <c r="H153" s="38"/>
      <c r="I153" s="117"/>
      <c r="J153" s="38"/>
      <c r="K153" s="38"/>
      <c r="L153" s="41"/>
      <c r="M153" s="209"/>
      <c r="N153" s="210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248</v>
      </c>
      <c r="AU153" s="19" t="s">
        <v>79</v>
      </c>
    </row>
    <row r="154" spans="1:65" s="12" customFormat="1" ht="25.9" customHeight="1">
      <c r="B154" s="178"/>
      <c r="C154" s="179"/>
      <c r="D154" s="180" t="s">
        <v>71</v>
      </c>
      <c r="E154" s="181" t="s">
        <v>246</v>
      </c>
      <c r="F154" s="181" t="s">
        <v>1003</v>
      </c>
      <c r="G154" s="179"/>
      <c r="H154" s="179"/>
      <c r="I154" s="182"/>
      <c r="J154" s="183">
        <f>BK154</f>
        <v>0</v>
      </c>
      <c r="K154" s="179"/>
      <c r="L154" s="184"/>
      <c r="M154" s="185"/>
      <c r="N154" s="186"/>
      <c r="O154" s="186"/>
      <c r="P154" s="187">
        <f>SUM(P155:P160)</f>
        <v>0</v>
      </c>
      <c r="Q154" s="186"/>
      <c r="R154" s="187">
        <f>SUM(R155:R160)</f>
        <v>0</v>
      </c>
      <c r="S154" s="186"/>
      <c r="T154" s="188">
        <f>SUM(T155:T160)</f>
        <v>0</v>
      </c>
      <c r="AR154" s="189" t="s">
        <v>79</v>
      </c>
      <c r="AT154" s="190" t="s">
        <v>71</v>
      </c>
      <c r="AU154" s="190" t="s">
        <v>72</v>
      </c>
      <c r="AY154" s="189" t="s">
        <v>239</v>
      </c>
      <c r="BK154" s="191">
        <f>SUM(BK155:BK160)</f>
        <v>0</v>
      </c>
    </row>
    <row r="155" spans="1:65" s="2" customFormat="1" ht="16.5" customHeight="1">
      <c r="A155" s="36"/>
      <c r="B155" s="37"/>
      <c r="C155" s="194" t="s">
        <v>497</v>
      </c>
      <c r="D155" s="194" t="s">
        <v>241</v>
      </c>
      <c r="E155" s="195" t="s">
        <v>1088</v>
      </c>
      <c r="F155" s="196" t="s">
        <v>1089</v>
      </c>
      <c r="G155" s="197" t="s">
        <v>664</v>
      </c>
      <c r="H155" s="198">
        <v>1</v>
      </c>
      <c r="I155" s="199"/>
      <c r="J155" s="200">
        <f>ROUND(I155*H155,2)</f>
        <v>0</v>
      </c>
      <c r="K155" s="196" t="s">
        <v>19</v>
      </c>
      <c r="L155" s="41"/>
      <c r="M155" s="201" t="s">
        <v>19</v>
      </c>
      <c r="N155" s="202" t="s">
        <v>43</v>
      </c>
      <c r="O155" s="66"/>
      <c r="P155" s="203">
        <f>O155*H155</f>
        <v>0</v>
      </c>
      <c r="Q155" s="203">
        <v>0</v>
      </c>
      <c r="R155" s="203">
        <f>Q155*H155</f>
        <v>0</v>
      </c>
      <c r="S155" s="203">
        <v>0</v>
      </c>
      <c r="T155" s="204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246</v>
      </c>
      <c r="AT155" s="205" t="s">
        <v>241</v>
      </c>
      <c r="AU155" s="205" t="s">
        <v>79</v>
      </c>
      <c r="AY155" s="19" t="s">
        <v>239</v>
      </c>
      <c r="BE155" s="206">
        <f>IF(N155="základní",J155,0)</f>
        <v>0</v>
      </c>
      <c r="BF155" s="206">
        <f>IF(N155="snížená",J155,0)</f>
        <v>0</v>
      </c>
      <c r="BG155" s="206">
        <f>IF(N155="zákl. přenesená",J155,0)</f>
        <v>0</v>
      </c>
      <c r="BH155" s="206">
        <f>IF(N155="sníž. přenesená",J155,0)</f>
        <v>0</v>
      </c>
      <c r="BI155" s="206">
        <f>IF(N155="nulová",J155,0)</f>
        <v>0</v>
      </c>
      <c r="BJ155" s="19" t="s">
        <v>79</v>
      </c>
      <c r="BK155" s="206">
        <f>ROUND(I155*H155,2)</f>
        <v>0</v>
      </c>
      <c r="BL155" s="19" t="s">
        <v>246</v>
      </c>
      <c r="BM155" s="205" t="s">
        <v>988</v>
      </c>
    </row>
    <row r="156" spans="1:65" s="2" customFormat="1" ht="11.25">
      <c r="A156" s="36"/>
      <c r="B156" s="37"/>
      <c r="C156" s="38"/>
      <c r="D156" s="207" t="s">
        <v>248</v>
      </c>
      <c r="E156" s="38"/>
      <c r="F156" s="208" t="s">
        <v>1089</v>
      </c>
      <c r="G156" s="38"/>
      <c r="H156" s="38"/>
      <c r="I156" s="117"/>
      <c r="J156" s="38"/>
      <c r="K156" s="38"/>
      <c r="L156" s="41"/>
      <c r="M156" s="209"/>
      <c r="N156" s="210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248</v>
      </c>
      <c r="AU156" s="19" t="s">
        <v>79</v>
      </c>
    </row>
    <row r="157" spans="1:65" s="2" customFormat="1" ht="16.5" customHeight="1">
      <c r="A157" s="36"/>
      <c r="B157" s="37"/>
      <c r="C157" s="194" t="s">
        <v>503</v>
      </c>
      <c r="D157" s="194" t="s">
        <v>241</v>
      </c>
      <c r="E157" s="195" t="s">
        <v>1006</v>
      </c>
      <c r="F157" s="196" t="s">
        <v>1007</v>
      </c>
      <c r="G157" s="197" t="s">
        <v>664</v>
      </c>
      <c r="H157" s="198">
        <v>2</v>
      </c>
      <c r="I157" s="199"/>
      <c r="J157" s="200">
        <f>ROUND(I157*H157,2)</f>
        <v>0</v>
      </c>
      <c r="K157" s="196" t="s">
        <v>19</v>
      </c>
      <c r="L157" s="41"/>
      <c r="M157" s="201" t="s">
        <v>19</v>
      </c>
      <c r="N157" s="202" t="s">
        <v>43</v>
      </c>
      <c r="O157" s="66"/>
      <c r="P157" s="203">
        <f>O157*H157</f>
        <v>0</v>
      </c>
      <c r="Q157" s="203">
        <v>0</v>
      </c>
      <c r="R157" s="203">
        <f>Q157*H157</f>
        <v>0</v>
      </c>
      <c r="S157" s="203">
        <v>0</v>
      </c>
      <c r="T157" s="204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246</v>
      </c>
      <c r="AT157" s="205" t="s">
        <v>241</v>
      </c>
      <c r="AU157" s="205" t="s">
        <v>79</v>
      </c>
      <c r="AY157" s="19" t="s">
        <v>239</v>
      </c>
      <c r="BE157" s="206">
        <f>IF(N157="základní",J157,0)</f>
        <v>0</v>
      </c>
      <c r="BF157" s="206">
        <f>IF(N157="snížená",J157,0)</f>
        <v>0</v>
      </c>
      <c r="BG157" s="206">
        <f>IF(N157="zákl. přenesená",J157,0)</f>
        <v>0</v>
      </c>
      <c r="BH157" s="206">
        <f>IF(N157="sníž. přenesená",J157,0)</f>
        <v>0</v>
      </c>
      <c r="BI157" s="206">
        <f>IF(N157="nulová",J157,0)</f>
        <v>0</v>
      </c>
      <c r="BJ157" s="19" t="s">
        <v>79</v>
      </c>
      <c r="BK157" s="206">
        <f>ROUND(I157*H157,2)</f>
        <v>0</v>
      </c>
      <c r="BL157" s="19" t="s">
        <v>246</v>
      </c>
      <c r="BM157" s="205" t="s">
        <v>992</v>
      </c>
    </row>
    <row r="158" spans="1:65" s="2" customFormat="1" ht="11.25">
      <c r="A158" s="36"/>
      <c r="B158" s="37"/>
      <c r="C158" s="38"/>
      <c r="D158" s="207" t="s">
        <v>248</v>
      </c>
      <c r="E158" s="38"/>
      <c r="F158" s="208" t="s">
        <v>1007</v>
      </c>
      <c r="G158" s="38"/>
      <c r="H158" s="38"/>
      <c r="I158" s="117"/>
      <c r="J158" s="38"/>
      <c r="K158" s="38"/>
      <c r="L158" s="41"/>
      <c r="M158" s="209"/>
      <c r="N158" s="210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248</v>
      </c>
      <c r="AU158" s="19" t="s">
        <v>79</v>
      </c>
    </row>
    <row r="159" spans="1:65" s="2" customFormat="1" ht="16.5" customHeight="1">
      <c r="A159" s="36"/>
      <c r="B159" s="37"/>
      <c r="C159" s="194" t="s">
        <v>510</v>
      </c>
      <c r="D159" s="194" t="s">
        <v>241</v>
      </c>
      <c r="E159" s="195" t="s">
        <v>1009</v>
      </c>
      <c r="F159" s="196" t="s">
        <v>1010</v>
      </c>
      <c r="G159" s="197" t="s">
        <v>327</v>
      </c>
      <c r="H159" s="198">
        <v>127</v>
      </c>
      <c r="I159" s="199"/>
      <c r="J159" s="200">
        <f>ROUND(I159*H159,2)</f>
        <v>0</v>
      </c>
      <c r="K159" s="196" t="s">
        <v>19</v>
      </c>
      <c r="L159" s="41"/>
      <c r="M159" s="201" t="s">
        <v>19</v>
      </c>
      <c r="N159" s="202" t="s">
        <v>43</v>
      </c>
      <c r="O159" s="66"/>
      <c r="P159" s="203">
        <f>O159*H159</f>
        <v>0</v>
      </c>
      <c r="Q159" s="203">
        <v>0</v>
      </c>
      <c r="R159" s="203">
        <f>Q159*H159</f>
        <v>0</v>
      </c>
      <c r="S159" s="203">
        <v>0</v>
      </c>
      <c r="T159" s="204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246</v>
      </c>
      <c r="AT159" s="205" t="s">
        <v>241</v>
      </c>
      <c r="AU159" s="205" t="s">
        <v>79</v>
      </c>
      <c r="AY159" s="19" t="s">
        <v>239</v>
      </c>
      <c r="BE159" s="206">
        <f>IF(N159="základní",J159,0)</f>
        <v>0</v>
      </c>
      <c r="BF159" s="206">
        <f>IF(N159="snížená",J159,0)</f>
        <v>0</v>
      </c>
      <c r="BG159" s="206">
        <f>IF(N159="zákl. přenesená",J159,0)</f>
        <v>0</v>
      </c>
      <c r="BH159" s="206">
        <f>IF(N159="sníž. přenesená",J159,0)</f>
        <v>0</v>
      </c>
      <c r="BI159" s="206">
        <f>IF(N159="nulová",J159,0)</f>
        <v>0</v>
      </c>
      <c r="BJ159" s="19" t="s">
        <v>79</v>
      </c>
      <c r="BK159" s="206">
        <f>ROUND(I159*H159,2)</f>
        <v>0</v>
      </c>
      <c r="BL159" s="19" t="s">
        <v>246</v>
      </c>
      <c r="BM159" s="205" t="s">
        <v>995</v>
      </c>
    </row>
    <row r="160" spans="1:65" s="2" customFormat="1" ht="11.25">
      <c r="A160" s="36"/>
      <c r="B160" s="37"/>
      <c r="C160" s="38"/>
      <c r="D160" s="207" t="s">
        <v>248</v>
      </c>
      <c r="E160" s="38"/>
      <c r="F160" s="208" t="s">
        <v>1010</v>
      </c>
      <c r="G160" s="38"/>
      <c r="H160" s="38"/>
      <c r="I160" s="117"/>
      <c r="J160" s="38"/>
      <c r="K160" s="38"/>
      <c r="L160" s="41"/>
      <c r="M160" s="209"/>
      <c r="N160" s="210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248</v>
      </c>
      <c r="AU160" s="19" t="s">
        <v>79</v>
      </c>
    </row>
    <row r="161" spans="1:65" s="12" customFormat="1" ht="25.9" customHeight="1">
      <c r="B161" s="178"/>
      <c r="C161" s="179"/>
      <c r="D161" s="180" t="s">
        <v>71</v>
      </c>
      <c r="E161" s="181" t="s">
        <v>295</v>
      </c>
      <c r="F161" s="181" t="s">
        <v>1012</v>
      </c>
      <c r="G161" s="179"/>
      <c r="H161" s="179"/>
      <c r="I161" s="182"/>
      <c r="J161" s="183">
        <f>BK161</f>
        <v>0</v>
      </c>
      <c r="K161" s="179"/>
      <c r="L161" s="184"/>
      <c r="M161" s="185"/>
      <c r="N161" s="186"/>
      <c r="O161" s="186"/>
      <c r="P161" s="187">
        <f>SUM(P162:P165)</f>
        <v>0</v>
      </c>
      <c r="Q161" s="186"/>
      <c r="R161" s="187">
        <f>SUM(R162:R165)</f>
        <v>0</v>
      </c>
      <c r="S161" s="186"/>
      <c r="T161" s="188">
        <f>SUM(T162:T165)</f>
        <v>0</v>
      </c>
      <c r="AR161" s="189" t="s">
        <v>79</v>
      </c>
      <c r="AT161" s="190" t="s">
        <v>71</v>
      </c>
      <c r="AU161" s="190" t="s">
        <v>72</v>
      </c>
      <c r="AY161" s="189" t="s">
        <v>239</v>
      </c>
      <c r="BK161" s="191">
        <f>SUM(BK162:BK165)</f>
        <v>0</v>
      </c>
    </row>
    <row r="162" spans="1:65" s="2" customFormat="1" ht="16.5" customHeight="1">
      <c r="A162" s="36"/>
      <c r="B162" s="37"/>
      <c r="C162" s="194" t="s">
        <v>518</v>
      </c>
      <c r="D162" s="194" t="s">
        <v>241</v>
      </c>
      <c r="E162" s="195" t="s">
        <v>1013</v>
      </c>
      <c r="F162" s="196" t="s">
        <v>1014</v>
      </c>
      <c r="G162" s="197" t="s">
        <v>664</v>
      </c>
      <c r="H162" s="198">
        <v>2</v>
      </c>
      <c r="I162" s="199"/>
      <c r="J162" s="200">
        <f>ROUND(I162*H162,2)</f>
        <v>0</v>
      </c>
      <c r="K162" s="196" t="s">
        <v>19</v>
      </c>
      <c r="L162" s="41"/>
      <c r="M162" s="201" t="s">
        <v>19</v>
      </c>
      <c r="N162" s="202" t="s">
        <v>43</v>
      </c>
      <c r="O162" s="66"/>
      <c r="P162" s="203">
        <f>O162*H162</f>
        <v>0</v>
      </c>
      <c r="Q162" s="203">
        <v>0</v>
      </c>
      <c r="R162" s="203">
        <f>Q162*H162</f>
        <v>0</v>
      </c>
      <c r="S162" s="203">
        <v>0</v>
      </c>
      <c r="T162" s="204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246</v>
      </c>
      <c r="AT162" s="205" t="s">
        <v>241</v>
      </c>
      <c r="AU162" s="205" t="s">
        <v>79</v>
      </c>
      <c r="AY162" s="19" t="s">
        <v>239</v>
      </c>
      <c r="BE162" s="206">
        <f>IF(N162="základní",J162,0)</f>
        <v>0</v>
      </c>
      <c r="BF162" s="206">
        <f>IF(N162="snížená",J162,0)</f>
        <v>0</v>
      </c>
      <c r="BG162" s="206">
        <f>IF(N162="zákl. přenesená",J162,0)</f>
        <v>0</v>
      </c>
      <c r="BH162" s="206">
        <f>IF(N162="sníž. přenesená",J162,0)</f>
        <v>0</v>
      </c>
      <c r="BI162" s="206">
        <f>IF(N162="nulová",J162,0)</f>
        <v>0</v>
      </c>
      <c r="BJ162" s="19" t="s">
        <v>79</v>
      </c>
      <c r="BK162" s="206">
        <f>ROUND(I162*H162,2)</f>
        <v>0</v>
      </c>
      <c r="BL162" s="19" t="s">
        <v>246</v>
      </c>
      <c r="BM162" s="205" t="s">
        <v>998</v>
      </c>
    </row>
    <row r="163" spans="1:65" s="2" customFormat="1" ht="11.25">
      <c r="A163" s="36"/>
      <c r="B163" s="37"/>
      <c r="C163" s="38"/>
      <c r="D163" s="207" t="s">
        <v>248</v>
      </c>
      <c r="E163" s="38"/>
      <c r="F163" s="208" t="s">
        <v>1014</v>
      </c>
      <c r="G163" s="38"/>
      <c r="H163" s="38"/>
      <c r="I163" s="117"/>
      <c r="J163" s="38"/>
      <c r="K163" s="38"/>
      <c r="L163" s="41"/>
      <c r="M163" s="209"/>
      <c r="N163" s="210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248</v>
      </c>
      <c r="AU163" s="19" t="s">
        <v>79</v>
      </c>
    </row>
    <row r="164" spans="1:65" s="2" customFormat="1" ht="16.5" customHeight="1">
      <c r="A164" s="36"/>
      <c r="B164" s="37"/>
      <c r="C164" s="194" t="s">
        <v>524</v>
      </c>
      <c r="D164" s="194" t="s">
        <v>241</v>
      </c>
      <c r="E164" s="195" t="s">
        <v>1016</v>
      </c>
      <c r="F164" s="196" t="s">
        <v>1017</v>
      </c>
      <c r="G164" s="197" t="s">
        <v>664</v>
      </c>
      <c r="H164" s="198">
        <v>1</v>
      </c>
      <c r="I164" s="199"/>
      <c r="J164" s="200">
        <f>ROUND(I164*H164,2)</f>
        <v>0</v>
      </c>
      <c r="K164" s="196" t="s">
        <v>19</v>
      </c>
      <c r="L164" s="41"/>
      <c r="M164" s="201" t="s">
        <v>19</v>
      </c>
      <c r="N164" s="202" t="s">
        <v>43</v>
      </c>
      <c r="O164" s="66"/>
      <c r="P164" s="203">
        <f>O164*H164</f>
        <v>0</v>
      </c>
      <c r="Q164" s="203">
        <v>0</v>
      </c>
      <c r="R164" s="203">
        <f>Q164*H164</f>
        <v>0</v>
      </c>
      <c r="S164" s="203">
        <v>0</v>
      </c>
      <c r="T164" s="204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246</v>
      </c>
      <c r="AT164" s="205" t="s">
        <v>241</v>
      </c>
      <c r="AU164" s="205" t="s">
        <v>79</v>
      </c>
      <c r="AY164" s="19" t="s">
        <v>239</v>
      </c>
      <c r="BE164" s="206">
        <f>IF(N164="základní",J164,0)</f>
        <v>0</v>
      </c>
      <c r="BF164" s="206">
        <f>IF(N164="snížená",J164,0)</f>
        <v>0</v>
      </c>
      <c r="BG164" s="206">
        <f>IF(N164="zákl. přenesená",J164,0)</f>
        <v>0</v>
      </c>
      <c r="BH164" s="206">
        <f>IF(N164="sníž. přenesená",J164,0)</f>
        <v>0</v>
      </c>
      <c r="BI164" s="206">
        <f>IF(N164="nulová",J164,0)</f>
        <v>0</v>
      </c>
      <c r="BJ164" s="19" t="s">
        <v>79</v>
      </c>
      <c r="BK164" s="206">
        <f>ROUND(I164*H164,2)</f>
        <v>0</v>
      </c>
      <c r="BL164" s="19" t="s">
        <v>246</v>
      </c>
      <c r="BM164" s="205" t="s">
        <v>1002</v>
      </c>
    </row>
    <row r="165" spans="1:65" s="2" customFormat="1" ht="11.25">
      <c r="A165" s="36"/>
      <c r="B165" s="37"/>
      <c r="C165" s="38"/>
      <c r="D165" s="207" t="s">
        <v>248</v>
      </c>
      <c r="E165" s="38"/>
      <c r="F165" s="208" t="s">
        <v>1017</v>
      </c>
      <c r="G165" s="38"/>
      <c r="H165" s="38"/>
      <c r="I165" s="117"/>
      <c r="J165" s="38"/>
      <c r="K165" s="38"/>
      <c r="L165" s="41"/>
      <c r="M165" s="209"/>
      <c r="N165" s="210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248</v>
      </c>
      <c r="AU165" s="19" t="s">
        <v>79</v>
      </c>
    </row>
    <row r="166" spans="1:65" s="12" customFormat="1" ht="25.9" customHeight="1">
      <c r="B166" s="178"/>
      <c r="C166" s="179"/>
      <c r="D166" s="180" t="s">
        <v>71</v>
      </c>
      <c r="E166" s="181" t="s">
        <v>301</v>
      </c>
      <c r="F166" s="181" t="s">
        <v>1019</v>
      </c>
      <c r="G166" s="179"/>
      <c r="H166" s="179"/>
      <c r="I166" s="182"/>
      <c r="J166" s="183">
        <f>BK166</f>
        <v>0</v>
      </c>
      <c r="K166" s="179"/>
      <c r="L166" s="184"/>
      <c r="M166" s="185"/>
      <c r="N166" s="186"/>
      <c r="O166" s="186"/>
      <c r="P166" s="187">
        <f>SUM(P167:P173)</f>
        <v>0</v>
      </c>
      <c r="Q166" s="186"/>
      <c r="R166" s="187">
        <f>SUM(R167:R173)</f>
        <v>0</v>
      </c>
      <c r="S166" s="186"/>
      <c r="T166" s="188">
        <f>SUM(T167:T173)</f>
        <v>0</v>
      </c>
      <c r="AR166" s="189" t="s">
        <v>79</v>
      </c>
      <c r="AT166" s="190" t="s">
        <v>71</v>
      </c>
      <c r="AU166" s="190" t="s">
        <v>72</v>
      </c>
      <c r="AY166" s="189" t="s">
        <v>239</v>
      </c>
      <c r="BK166" s="191">
        <f>SUM(BK167:BK173)</f>
        <v>0</v>
      </c>
    </row>
    <row r="167" spans="1:65" s="2" customFormat="1" ht="16.5" customHeight="1">
      <c r="A167" s="36"/>
      <c r="B167" s="37"/>
      <c r="C167" s="194" t="s">
        <v>530</v>
      </c>
      <c r="D167" s="194" t="s">
        <v>241</v>
      </c>
      <c r="E167" s="195" t="s">
        <v>1020</v>
      </c>
      <c r="F167" s="196" t="s">
        <v>1021</v>
      </c>
      <c r="G167" s="197" t="s">
        <v>930</v>
      </c>
      <c r="H167" s="198">
        <v>1</v>
      </c>
      <c r="I167" s="199"/>
      <c r="J167" s="200">
        <f>ROUND(I167*H167,2)</f>
        <v>0</v>
      </c>
      <c r="K167" s="196" t="s">
        <v>19</v>
      </c>
      <c r="L167" s="41"/>
      <c r="M167" s="201" t="s">
        <v>19</v>
      </c>
      <c r="N167" s="202" t="s">
        <v>43</v>
      </c>
      <c r="O167" s="66"/>
      <c r="P167" s="203">
        <f>O167*H167</f>
        <v>0</v>
      </c>
      <c r="Q167" s="203">
        <v>0</v>
      </c>
      <c r="R167" s="203">
        <f>Q167*H167</f>
        <v>0</v>
      </c>
      <c r="S167" s="203">
        <v>0</v>
      </c>
      <c r="T167" s="204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246</v>
      </c>
      <c r="AT167" s="205" t="s">
        <v>241</v>
      </c>
      <c r="AU167" s="205" t="s">
        <v>79</v>
      </c>
      <c r="AY167" s="19" t="s">
        <v>239</v>
      </c>
      <c r="BE167" s="206">
        <f>IF(N167="základní",J167,0)</f>
        <v>0</v>
      </c>
      <c r="BF167" s="206">
        <f>IF(N167="snížená",J167,0)</f>
        <v>0</v>
      </c>
      <c r="BG167" s="206">
        <f>IF(N167="zákl. přenesená",J167,0)</f>
        <v>0</v>
      </c>
      <c r="BH167" s="206">
        <f>IF(N167="sníž. přenesená",J167,0)</f>
        <v>0</v>
      </c>
      <c r="BI167" s="206">
        <f>IF(N167="nulová",J167,0)</f>
        <v>0</v>
      </c>
      <c r="BJ167" s="19" t="s">
        <v>79</v>
      </c>
      <c r="BK167" s="206">
        <f>ROUND(I167*H167,2)</f>
        <v>0</v>
      </c>
      <c r="BL167" s="19" t="s">
        <v>246</v>
      </c>
      <c r="BM167" s="205" t="s">
        <v>659</v>
      </c>
    </row>
    <row r="168" spans="1:65" s="2" customFormat="1" ht="11.25">
      <c r="A168" s="36"/>
      <c r="B168" s="37"/>
      <c r="C168" s="38"/>
      <c r="D168" s="207" t="s">
        <v>248</v>
      </c>
      <c r="E168" s="38"/>
      <c r="F168" s="208" t="s">
        <v>1021</v>
      </c>
      <c r="G168" s="38"/>
      <c r="H168" s="38"/>
      <c r="I168" s="117"/>
      <c r="J168" s="38"/>
      <c r="K168" s="38"/>
      <c r="L168" s="41"/>
      <c r="M168" s="209"/>
      <c r="N168" s="210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248</v>
      </c>
      <c r="AU168" s="19" t="s">
        <v>79</v>
      </c>
    </row>
    <row r="169" spans="1:65" s="2" customFormat="1" ht="19.5">
      <c r="A169" s="36"/>
      <c r="B169" s="37"/>
      <c r="C169" s="38"/>
      <c r="D169" s="207" t="s">
        <v>275</v>
      </c>
      <c r="E169" s="38"/>
      <c r="F169" s="225" t="s">
        <v>1140</v>
      </c>
      <c r="G169" s="38"/>
      <c r="H169" s="38"/>
      <c r="I169" s="117"/>
      <c r="J169" s="38"/>
      <c r="K169" s="38"/>
      <c r="L169" s="41"/>
      <c r="M169" s="209"/>
      <c r="N169" s="210"/>
      <c r="O169" s="66"/>
      <c r="P169" s="66"/>
      <c r="Q169" s="66"/>
      <c r="R169" s="66"/>
      <c r="S169" s="66"/>
      <c r="T169" s="67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T169" s="19" t="s">
        <v>275</v>
      </c>
      <c r="AU169" s="19" t="s">
        <v>79</v>
      </c>
    </row>
    <row r="170" spans="1:65" s="2" customFormat="1" ht="16.5" customHeight="1">
      <c r="A170" s="36"/>
      <c r="B170" s="37"/>
      <c r="C170" s="194" t="s">
        <v>536</v>
      </c>
      <c r="D170" s="194" t="s">
        <v>241</v>
      </c>
      <c r="E170" s="195" t="s">
        <v>1024</v>
      </c>
      <c r="F170" s="196" t="s">
        <v>1025</v>
      </c>
      <c r="G170" s="197" t="s">
        <v>664</v>
      </c>
      <c r="H170" s="198">
        <v>2</v>
      </c>
      <c r="I170" s="199"/>
      <c r="J170" s="200">
        <f>ROUND(I170*H170,2)</f>
        <v>0</v>
      </c>
      <c r="K170" s="196" t="s">
        <v>19</v>
      </c>
      <c r="L170" s="41"/>
      <c r="M170" s="201" t="s">
        <v>19</v>
      </c>
      <c r="N170" s="202" t="s">
        <v>43</v>
      </c>
      <c r="O170" s="66"/>
      <c r="P170" s="203">
        <f>O170*H170</f>
        <v>0</v>
      </c>
      <c r="Q170" s="203">
        <v>0</v>
      </c>
      <c r="R170" s="203">
        <f>Q170*H170</f>
        <v>0</v>
      </c>
      <c r="S170" s="203">
        <v>0</v>
      </c>
      <c r="T170" s="204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205" t="s">
        <v>246</v>
      </c>
      <c r="AT170" s="205" t="s">
        <v>241</v>
      </c>
      <c r="AU170" s="205" t="s">
        <v>79</v>
      </c>
      <c r="AY170" s="19" t="s">
        <v>239</v>
      </c>
      <c r="BE170" s="206">
        <f>IF(N170="základní",J170,0)</f>
        <v>0</v>
      </c>
      <c r="BF170" s="206">
        <f>IF(N170="snížená",J170,0)</f>
        <v>0</v>
      </c>
      <c r="BG170" s="206">
        <f>IF(N170="zákl. přenesená",J170,0)</f>
        <v>0</v>
      </c>
      <c r="BH170" s="206">
        <f>IF(N170="sníž. přenesená",J170,0)</f>
        <v>0</v>
      </c>
      <c r="BI170" s="206">
        <f>IF(N170="nulová",J170,0)</f>
        <v>0</v>
      </c>
      <c r="BJ170" s="19" t="s">
        <v>79</v>
      </c>
      <c r="BK170" s="206">
        <f>ROUND(I170*H170,2)</f>
        <v>0</v>
      </c>
      <c r="BL170" s="19" t="s">
        <v>246</v>
      </c>
      <c r="BM170" s="205" t="s">
        <v>1008</v>
      </c>
    </row>
    <row r="171" spans="1:65" s="2" customFormat="1" ht="11.25">
      <c r="A171" s="36"/>
      <c r="B171" s="37"/>
      <c r="C171" s="38"/>
      <c r="D171" s="207" t="s">
        <v>248</v>
      </c>
      <c r="E171" s="38"/>
      <c r="F171" s="208" t="s">
        <v>1025</v>
      </c>
      <c r="G171" s="38"/>
      <c r="H171" s="38"/>
      <c r="I171" s="117"/>
      <c r="J171" s="38"/>
      <c r="K171" s="38"/>
      <c r="L171" s="41"/>
      <c r="M171" s="209"/>
      <c r="N171" s="210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248</v>
      </c>
      <c r="AU171" s="19" t="s">
        <v>79</v>
      </c>
    </row>
    <row r="172" spans="1:65" s="2" customFormat="1" ht="16.5" customHeight="1">
      <c r="A172" s="36"/>
      <c r="B172" s="37"/>
      <c r="C172" s="194" t="s">
        <v>543</v>
      </c>
      <c r="D172" s="194" t="s">
        <v>241</v>
      </c>
      <c r="E172" s="195" t="s">
        <v>1027</v>
      </c>
      <c r="F172" s="196" t="s">
        <v>1028</v>
      </c>
      <c r="G172" s="197" t="s">
        <v>664</v>
      </c>
      <c r="H172" s="198">
        <v>2</v>
      </c>
      <c r="I172" s="199"/>
      <c r="J172" s="200">
        <f>ROUND(I172*H172,2)</f>
        <v>0</v>
      </c>
      <c r="K172" s="196" t="s">
        <v>19</v>
      </c>
      <c r="L172" s="41"/>
      <c r="M172" s="201" t="s">
        <v>19</v>
      </c>
      <c r="N172" s="202" t="s">
        <v>43</v>
      </c>
      <c r="O172" s="66"/>
      <c r="P172" s="203">
        <f>O172*H172</f>
        <v>0</v>
      </c>
      <c r="Q172" s="203">
        <v>0</v>
      </c>
      <c r="R172" s="203">
        <f>Q172*H172</f>
        <v>0</v>
      </c>
      <c r="S172" s="203">
        <v>0</v>
      </c>
      <c r="T172" s="204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205" t="s">
        <v>246</v>
      </c>
      <c r="AT172" s="205" t="s">
        <v>241</v>
      </c>
      <c r="AU172" s="205" t="s">
        <v>79</v>
      </c>
      <c r="AY172" s="19" t="s">
        <v>239</v>
      </c>
      <c r="BE172" s="206">
        <f>IF(N172="základní",J172,0)</f>
        <v>0</v>
      </c>
      <c r="BF172" s="206">
        <f>IF(N172="snížená",J172,0)</f>
        <v>0</v>
      </c>
      <c r="BG172" s="206">
        <f>IF(N172="zákl. přenesená",J172,0)</f>
        <v>0</v>
      </c>
      <c r="BH172" s="206">
        <f>IF(N172="sníž. přenesená",J172,0)</f>
        <v>0</v>
      </c>
      <c r="BI172" s="206">
        <f>IF(N172="nulová",J172,0)</f>
        <v>0</v>
      </c>
      <c r="BJ172" s="19" t="s">
        <v>79</v>
      </c>
      <c r="BK172" s="206">
        <f>ROUND(I172*H172,2)</f>
        <v>0</v>
      </c>
      <c r="BL172" s="19" t="s">
        <v>246</v>
      </c>
      <c r="BM172" s="205" t="s">
        <v>1011</v>
      </c>
    </row>
    <row r="173" spans="1:65" s="2" customFormat="1" ht="11.25">
      <c r="A173" s="36"/>
      <c r="B173" s="37"/>
      <c r="C173" s="38"/>
      <c r="D173" s="207" t="s">
        <v>248</v>
      </c>
      <c r="E173" s="38"/>
      <c r="F173" s="208" t="s">
        <v>1028</v>
      </c>
      <c r="G173" s="38"/>
      <c r="H173" s="38"/>
      <c r="I173" s="117"/>
      <c r="J173" s="38"/>
      <c r="K173" s="38"/>
      <c r="L173" s="41"/>
      <c r="M173" s="209"/>
      <c r="N173" s="210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248</v>
      </c>
      <c r="AU173" s="19" t="s">
        <v>79</v>
      </c>
    </row>
    <row r="174" spans="1:65" s="12" customFormat="1" ht="25.9" customHeight="1">
      <c r="B174" s="178"/>
      <c r="C174" s="179"/>
      <c r="D174" s="180" t="s">
        <v>71</v>
      </c>
      <c r="E174" s="181" t="s">
        <v>309</v>
      </c>
      <c r="F174" s="181" t="s">
        <v>1090</v>
      </c>
      <c r="G174" s="179"/>
      <c r="H174" s="179"/>
      <c r="I174" s="182"/>
      <c r="J174" s="183">
        <f>BK174</f>
        <v>0</v>
      </c>
      <c r="K174" s="179"/>
      <c r="L174" s="184"/>
      <c r="M174" s="185"/>
      <c r="N174" s="186"/>
      <c r="O174" s="186"/>
      <c r="P174" s="187">
        <f>SUM(P175:P178)</f>
        <v>0</v>
      </c>
      <c r="Q174" s="186"/>
      <c r="R174" s="187">
        <f>SUM(R175:R178)</f>
        <v>0</v>
      </c>
      <c r="S174" s="186"/>
      <c r="T174" s="188">
        <f>SUM(T175:T178)</f>
        <v>0</v>
      </c>
      <c r="AR174" s="189" t="s">
        <v>79</v>
      </c>
      <c r="AT174" s="190" t="s">
        <v>71</v>
      </c>
      <c r="AU174" s="190" t="s">
        <v>72</v>
      </c>
      <c r="AY174" s="189" t="s">
        <v>239</v>
      </c>
      <c r="BK174" s="191">
        <f>SUM(BK175:BK178)</f>
        <v>0</v>
      </c>
    </row>
    <row r="175" spans="1:65" s="2" customFormat="1" ht="16.5" customHeight="1">
      <c r="A175" s="36"/>
      <c r="B175" s="37"/>
      <c r="C175" s="194" t="s">
        <v>549</v>
      </c>
      <c r="D175" s="194" t="s">
        <v>241</v>
      </c>
      <c r="E175" s="195" t="s">
        <v>1091</v>
      </c>
      <c r="F175" s="196" t="s">
        <v>1092</v>
      </c>
      <c r="G175" s="197" t="s">
        <v>664</v>
      </c>
      <c r="H175" s="198">
        <v>2</v>
      </c>
      <c r="I175" s="199"/>
      <c r="J175" s="200">
        <f>ROUND(I175*H175,2)</f>
        <v>0</v>
      </c>
      <c r="K175" s="196" t="s">
        <v>19</v>
      </c>
      <c r="L175" s="41"/>
      <c r="M175" s="201" t="s">
        <v>19</v>
      </c>
      <c r="N175" s="202" t="s">
        <v>43</v>
      </c>
      <c r="O175" s="66"/>
      <c r="P175" s="203">
        <f>O175*H175</f>
        <v>0</v>
      </c>
      <c r="Q175" s="203">
        <v>0</v>
      </c>
      <c r="R175" s="203">
        <f>Q175*H175</f>
        <v>0</v>
      </c>
      <c r="S175" s="203">
        <v>0</v>
      </c>
      <c r="T175" s="204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205" t="s">
        <v>246</v>
      </c>
      <c r="AT175" s="205" t="s">
        <v>241</v>
      </c>
      <c r="AU175" s="205" t="s">
        <v>79</v>
      </c>
      <c r="AY175" s="19" t="s">
        <v>239</v>
      </c>
      <c r="BE175" s="206">
        <f>IF(N175="základní",J175,0)</f>
        <v>0</v>
      </c>
      <c r="BF175" s="206">
        <f>IF(N175="snížená",J175,0)</f>
        <v>0</v>
      </c>
      <c r="BG175" s="206">
        <f>IF(N175="zákl. přenesená",J175,0)</f>
        <v>0</v>
      </c>
      <c r="BH175" s="206">
        <f>IF(N175="sníž. přenesená",J175,0)</f>
        <v>0</v>
      </c>
      <c r="BI175" s="206">
        <f>IF(N175="nulová",J175,0)</f>
        <v>0</v>
      </c>
      <c r="BJ175" s="19" t="s">
        <v>79</v>
      </c>
      <c r="BK175" s="206">
        <f>ROUND(I175*H175,2)</f>
        <v>0</v>
      </c>
      <c r="BL175" s="19" t="s">
        <v>246</v>
      </c>
      <c r="BM175" s="205" t="s">
        <v>1015</v>
      </c>
    </row>
    <row r="176" spans="1:65" s="2" customFormat="1" ht="11.25">
      <c r="A176" s="36"/>
      <c r="B176" s="37"/>
      <c r="C176" s="38"/>
      <c r="D176" s="207" t="s">
        <v>248</v>
      </c>
      <c r="E176" s="38"/>
      <c r="F176" s="208" t="s">
        <v>1092</v>
      </c>
      <c r="G176" s="38"/>
      <c r="H176" s="38"/>
      <c r="I176" s="117"/>
      <c r="J176" s="38"/>
      <c r="K176" s="38"/>
      <c r="L176" s="41"/>
      <c r="M176" s="209"/>
      <c r="N176" s="210"/>
      <c r="O176" s="66"/>
      <c r="P176" s="66"/>
      <c r="Q176" s="66"/>
      <c r="R176" s="66"/>
      <c r="S176" s="66"/>
      <c r="T176" s="67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T176" s="19" t="s">
        <v>248</v>
      </c>
      <c r="AU176" s="19" t="s">
        <v>79</v>
      </c>
    </row>
    <row r="177" spans="1:65" s="2" customFormat="1" ht="16.5" customHeight="1">
      <c r="A177" s="36"/>
      <c r="B177" s="37"/>
      <c r="C177" s="194" t="s">
        <v>558</v>
      </c>
      <c r="D177" s="194" t="s">
        <v>241</v>
      </c>
      <c r="E177" s="195" t="s">
        <v>1093</v>
      </c>
      <c r="F177" s="196" t="s">
        <v>1094</v>
      </c>
      <c r="G177" s="197" t="s">
        <v>664</v>
      </c>
      <c r="H177" s="198">
        <v>10</v>
      </c>
      <c r="I177" s="199"/>
      <c r="J177" s="200">
        <f>ROUND(I177*H177,2)</f>
        <v>0</v>
      </c>
      <c r="K177" s="196" t="s">
        <v>19</v>
      </c>
      <c r="L177" s="41"/>
      <c r="M177" s="201" t="s">
        <v>19</v>
      </c>
      <c r="N177" s="202" t="s">
        <v>43</v>
      </c>
      <c r="O177" s="66"/>
      <c r="P177" s="203">
        <f>O177*H177</f>
        <v>0</v>
      </c>
      <c r="Q177" s="203">
        <v>0</v>
      </c>
      <c r="R177" s="203">
        <f>Q177*H177</f>
        <v>0</v>
      </c>
      <c r="S177" s="203">
        <v>0</v>
      </c>
      <c r="T177" s="204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205" t="s">
        <v>246</v>
      </c>
      <c r="AT177" s="205" t="s">
        <v>241</v>
      </c>
      <c r="AU177" s="205" t="s">
        <v>79</v>
      </c>
      <c r="AY177" s="19" t="s">
        <v>239</v>
      </c>
      <c r="BE177" s="206">
        <f>IF(N177="základní",J177,0)</f>
        <v>0</v>
      </c>
      <c r="BF177" s="206">
        <f>IF(N177="snížená",J177,0)</f>
        <v>0</v>
      </c>
      <c r="BG177" s="206">
        <f>IF(N177="zákl. přenesená",J177,0)</f>
        <v>0</v>
      </c>
      <c r="BH177" s="206">
        <f>IF(N177="sníž. přenesená",J177,0)</f>
        <v>0</v>
      </c>
      <c r="BI177" s="206">
        <f>IF(N177="nulová",J177,0)</f>
        <v>0</v>
      </c>
      <c r="BJ177" s="19" t="s">
        <v>79</v>
      </c>
      <c r="BK177" s="206">
        <f>ROUND(I177*H177,2)</f>
        <v>0</v>
      </c>
      <c r="BL177" s="19" t="s">
        <v>246</v>
      </c>
      <c r="BM177" s="205" t="s">
        <v>1018</v>
      </c>
    </row>
    <row r="178" spans="1:65" s="2" customFormat="1" ht="11.25">
      <c r="A178" s="36"/>
      <c r="B178" s="37"/>
      <c r="C178" s="38"/>
      <c r="D178" s="207" t="s">
        <v>248</v>
      </c>
      <c r="E178" s="38"/>
      <c r="F178" s="208" t="s">
        <v>1094</v>
      </c>
      <c r="G178" s="38"/>
      <c r="H178" s="38"/>
      <c r="I178" s="117"/>
      <c r="J178" s="38"/>
      <c r="K178" s="38"/>
      <c r="L178" s="41"/>
      <c r="M178" s="209"/>
      <c r="N178" s="210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248</v>
      </c>
      <c r="AU178" s="19" t="s">
        <v>79</v>
      </c>
    </row>
    <row r="179" spans="1:65" s="12" customFormat="1" ht="25.9" customHeight="1">
      <c r="B179" s="178"/>
      <c r="C179" s="179"/>
      <c r="D179" s="180" t="s">
        <v>71</v>
      </c>
      <c r="E179" s="181" t="s">
        <v>314</v>
      </c>
      <c r="F179" s="181" t="s">
        <v>1030</v>
      </c>
      <c r="G179" s="179"/>
      <c r="H179" s="179"/>
      <c r="I179" s="182"/>
      <c r="J179" s="183">
        <f>BK179</f>
        <v>0</v>
      </c>
      <c r="K179" s="179"/>
      <c r="L179" s="184"/>
      <c r="M179" s="185"/>
      <c r="N179" s="186"/>
      <c r="O179" s="186"/>
      <c r="P179" s="187">
        <f>SUM(P180:P184)</f>
        <v>0</v>
      </c>
      <c r="Q179" s="186"/>
      <c r="R179" s="187">
        <f>SUM(R180:R184)</f>
        <v>0</v>
      </c>
      <c r="S179" s="186"/>
      <c r="T179" s="188">
        <f>SUM(T180:T184)</f>
        <v>0</v>
      </c>
      <c r="AR179" s="189" t="s">
        <v>79</v>
      </c>
      <c r="AT179" s="190" t="s">
        <v>71</v>
      </c>
      <c r="AU179" s="190" t="s">
        <v>72</v>
      </c>
      <c r="AY179" s="189" t="s">
        <v>239</v>
      </c>
      <c r="BK179" s="191">
        <f>SUM(BK180:BK184)</f>
        <v>0</v>
      </c>
    </row>
    <row r="180" spans="1:65" s="2" customFormat="1" ht="16.5" customHeight="1">
      <c r="A180" s="36"/>
      <c r="B180" s="37"/>
      <c r="C180" s="194" t="s">
        <v>566</v>
      </c>
      <c r="D180" s="194" t="s">
        <v>241</v>
      </c>
      <c r="E180" s="195" t="s">
        <v>1141</v>
      </c>
      <c r="F180" s="196" t="s">
        <v>1142</v>
      </c>
      <c r="G180" s="197" t="s">
        <v>930</v>
      </c>
      <c r="H180" s="198">
        <v>1</v>
      </c>
      <c r="I180" s="199"/>
      <c r="J180" s="200">
        <f>ROUND(I180*H180,2)</f>
        <v>0</v>
      </c>
      <c r="K180" s="196" t="s">
        <v>19</v>
      </c>
      <c r="L180" s="41"/>
      <c r="M180" s="201" t="s">
        <v>19</v>
      </c>
      <c r="N180" s="202" t="s">
        <v>43</v>
      </c>
      <c r="O180" s="66"/>
      <c r="P180" s="203">
        <f>O180*H180</f>
        <v>0</v>
      </c>
      <c r="Q180" s="203">
        <v>0</v>
      </c>
      <c r="R180" s="203">
        <f>Q180*H180</f>
        <v>0</v>
      </c>
      <c r="S180" s="203">
        <v>0</v>
      </c>
      <c r="T180" s="204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246</v>
      </c>
      <c r="AT180" s="205" t="s">
        <v>241</v>
      </c>
      <c r="AU180" s="205" t="s">
        <v>79</v>
      </c>
      <c r="AY180" s="19" t="s">
        <v>239</v>
      </c>
      <c r="BE180" s="206">
        <f>IF(N180="základní",J180,0)</f>
        <v>0</v>
      </c>
      <c r="BF180" s="206">
        <f>IF(N180="snížená",J180,0)</f>
        <v>0</v>
      </c>
      <c r="BG180" s="206">
        <f>IF(N180="zákl. přenesená",J180,0)</f>
        <v>0</v>
      </c>
      <c r="BH180" s="206">
        <f>IF(N180="sníž. přenesená",J180,0)</f>
        <v>0</v>
      </c>
      <c r="BI180" s="206">
        <f>IF(N180="nulová",J180,0)</f>
        <v>0</v>
      </c>
      <c r="BJ180" s="19" t="s">
        <v>79</v>
      </c>
      <c r="BK180" s="206">
        <f>ROUND(I180*H180,2)</f>
        <v>0</v>
      </c>
      <c r="BL180" s="19" t="s">
        <v>246</v>
      </c>
      <c r="BM180" s="205" t="s">
        <v>1022</v>
      </c>
    </row>
    <row r="181" spans="1:65" s="2" customFormat="1" ht="11.25">
      <c r="A181" s="36"/>
      <c r="B181" s="37"/>
      <c r="C181" s="38"/>
      <c r="D181" s="207" t="s">
        <v>248</v>
      </c>
      <c r="E181" s="38"/>
      <c r="F181" s="208" t="s">
        <v>1142</v>
      </c>
      <c r="G181" s="38"/>
      <c r="H181" s="38"/>
      <c r="I181" s="117"/>
      <c r="J181" s="38"/>
      <c r="K181" s="38"/>
      <c r="L181" s="41"/>
      <c r="M181" s="209"/>
      <c r="N181" s="210"/>
      <c r="O181" s="66"/>
      <c r="P181" s="66"/>
      <c r="Q181" s="66"/>
      <c r="R181" s="66"/>
      <c r="S181" s="66"/>
      <c r="T181" s="67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T181" s="19" t="s">
        <v>248</v>
      </c>
      <c r="AU181" s="19" t="s">
        <v>79</v>
      </c>
    </row>
    <row r="182" spans="1:65" s="2" customFormat="1" ht="16.5" customHeight="1">
      <c r="A182" s="36"/>
      <c r="B182" s="37"/>
      <c r="C182" s="194" t="s">
        <v>571</v>
      </c>
      <c r="D182" s="194" t="s">
        <v>241</v>
      </c>
      <c r="E182" s="195" t="s">
        <v>1031</v>
      </c>
      <c r="F182" s="196" t="s">
        <v>1032</v>
      </c>
      <c r="G182" s="197" t="s">
        <v>930</v>
      </c>
      <c r="H182" s="198">
        <v>1</v>
      </c>
      <c r="I182" s="199"/>
      <c r="J182" s="200">
        <f>ROUND(I182*H182,2)</f>
        <v>0</v>
      </c>
      <c r="K182" s="196" t="s">
        <v>19</v>
      </c>
      <c r="L182" s="41"/>
      <c r="M182" s="201" t="s">
        <v>19</v>
      </c>
      <c r="N182" s="202" t="s">
        <v>43</v>
      </c>
      <c r="O182" s="66"/>
      <c r="P182" s="203">
        <f>O182*H182</f>
        <v>0</v>
      </c>
      <c r="Q182" s="203">
        <v>0</v>
      </c>
      <c r="R182" s="203">
        <f>Q182*H182</f>
        <v>0</v>
      </c>
      <c r="S182" s="203">
        <v>0</v>
      </c>
      <c r="T182" s="204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205" t="s">
        <v>246</v>
      </c>
      <c r="AT182" s="205" t="s">
        <v>241</v>
      </c>
      <c r="AU182" s="205" t="s">
        <v>79</v>
      </c>
      <c r="AY182" s="19" t="s">
        <v>239</v>
      </c>
      <c r="BE182" s="206">
        <f>IF(N182="základní",J182,0)</f>
        <v>0</v>
      </c>
      <c r="BF182" s="206">
        <f>IF(N182="snížená",J182,0)</f>
        <v>0</v>
      </c>
      <c r="BG182" s="206">
        <f>IF(N182="zákl. přenesená",J182,0)</f>
        <v>0</v>
      </c>
      <c r="BH182" s="206">
        <f>IF(N182="sníž. přenesená",J182,0)</f>
        <v>0</v>
      </c>
      <c r="BI182" s="206">
        <f>IF(N182="nulová",J182,0)</f>
        <v>0</v>
      </c>
      <c r="BJ182" s="19" t="s">
        <v>79</v>
      </c>
      <c r="BK182" s="206">
        <f>ROUND(I182*H182,2)</f>
        <v>0</v>
      </c>
      <c r="BL182" s="19" t="s">
        <v>246</v>
      </c>
      <c r="BM182" s="205" t="s">
        <v>1026</v>
      </c>
    </row>
    <row r="183" spans="1:65" s="2" customFormat="1" ht="11.25">
      <c r="A183" s="36"/>
      <c r="B183" s="37"/>
      <c r="C183" s="38"/>
      <c r="D183" s="207" t="s">
        <v>248</v>
      </c>
      <c r="E183" s="38"/>
      <c r="F183" s="208" t="s">
        <v>1032</v>
      </c>
      <c r="G183" s="38"/>
      <c r="H183" s="38"/>
      <c r="I183" s="117"/>
      <c r="J183" s="38"/>
      <c r="K183" s="38"/>
      <c r="L183" s="41"/>
      <c r="M183" s="209"/>
      <c r="N183" s="210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248</v>
      </c>
      <c r="AU183" s="19" t="s">
        <v>79</v>
      </c>
    </row>
    <row r="184" spans="1:65" s="2" customFormat="1" ht="19.5">
      <c r="A184" s="36"/>
      <c r="B184" s="37"/>
      <c r="C184" s="38"/>
      <c r="D184" s="207" t="s">
        <v>275</v>
      </c>
      <c r="E184" s="38"/>
      <c r="F184" s="225" t="s">
        <v>1095</v>
      </c>
      <c r="G184" s="38"/>
      <c r="H184" s="38"/>
      <c r="I184" s="117"/>
      <c r="J184" s="38"/>
      <c r="K184" s="38"/>
      <c r="L184" s="41"/>
      <c r="M184" s="209"/>
      <c r="N184" s="210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275</v>
      </c>
      <c r="AU184" s="19" t="s">
        <v>79</v>
      </c>
    </row>
    <row r="185" spans="1:65" s="12" customFormat="1" ht="25.9" customHeight="1">
      <c r="B185" s="178"/>
      <c r="C185" s="179"/>
      <c r="D185" s="180" t="s">
        <v>71</v>
      </c>
      <c r="E185" s="181" t="s">
        <v>1034</v>
      </c>
      <c r="F185" s="181" t="s">
        <v>1035</v>
      </c>
      <c r="G185" s="179"/>
      <c r="H185" s="179"/>
      <c r="I185" s="182"/>
      <c r="J185" s="183">
        <f>BK185</f>
        <v>0</v>
      </c>
      <c r="K185" s="179"/>
      <c r="L185" s="184"/>
      <c r="M185" s="185"/>
      <c r="N185" s="186"/>
      <c r="O185" s="186"/>
      <c r="P185" s="187">
        <f>SUM(P186:P219)</f>
        <v>0</v>
      </c>
      <c r="Q185" s="186"/>
      <c r="R185" s="187">
        <f>SUM(R186:R219)</f>
        <v>0</v>
      </c>
      <c r="S185" s="186"/>
      <c r="T185" s="188">
        <f>SUM(T186:T219)</f>
        <v>0</v>
      </c>
      <c r="AR185" s="189" t="s">
        <v>79</v>
      </c>
      <c r="AT185" s="190" t="s">
        <v>71</v>
      </c>
      <c r="AU185" s="190" t="s">
        <v>72</v>
      </c>
      <c r="AY185" s="189" t="s">
        <v>239</v>
      </c>
      <c r="BK185" s="191">
        <f>SUM(BK186:BK219)</f>
        <v>0</v>
      </c>
    </row>
    <row r="186" spans="1:65" s="2" customFormat="1" ht="16.5" customHeight="1">
      <c r="A186" s="36"/>
      <c r="B186" s="37"/>
      <c r="C186" s="240" t="s">
        <v>575</v>
      </c>
      <c r="D186" s="240" t="s">
        <v>653</v>
      </c>
      <c r="E186" s="241" t="s">
        <v>1143</v>
      </c>
      <c r="F186" s="242" t="s">
        <v>1144</v>
      </c>
      <c r="G186" s="243" t="s">
        <v>664</v>
      </c>
      <c r="H186" s="244">
        <v>2</v>
      </c>
      <c r="I186" s="245"/>
      <c r="J186" s="246">
        <f>ROUND(I186*H186,2)</f>
        <v>0</v>
      </c>
      <c r="K186" s="242" t="s">
        <v>19</v>
      </c>
      <c r="L186" s="247"/>
      <c r="M186" s="248" t="s">
        <v>19</v>
      </c>
      <c r="N186" s="249" t="s">
        <v>43</v>
      </c>
      <c r="O186" s="66"/>
      <c r="P186" s="203">
        <f>O186*H186</f>
        <v>0</v>
      </c>
      <c r="Q186" s="203">
        <v>0</v>
      </c>
      <c r="R186" s="203">
        <f>Q186*H186</f>
        <v>0</v>
      </c>
      <c r="S186" s="203">
        <v>0</v>
      </c>
      <c r="T186" s="204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314</v>
      </c>
      <c r="AT186" s="205" t="s">
        <v>653</v>
      </c>
      <c r="AU186" s="205" t="s">
        <v>79</v>
      </c>
      <c r="AY186" s="19" t="s">
        <v>239</v>
      </c>
      <c r="BE186" s="206">
        <f>IF(N186="základní",J186,0)</f>
        <v>0</v>
      </c>
      <c r="BF186" s="206">
        <f>IF(N186="snížená",J186,0)</f>
        <v>0</v>
      </c>
      <c r="BG186" s="206">
        <f>IF(N186="zákl. přenesená",J186,0)</f>
        <v>0</v>
      </c>
      <c r="BH186" s="206">
        <f>IF(N186="sníž. přenesená",J186,0)</f>
        <v>0</v>
      </c>
      <c r="BI186" s="206">
        <f>IF(N186="nulová",J186,0)</f>
        <v>0</v>
      </c>
      <c r="BJ186" s="19" t="s">
        <v>79</v>
      </c>
      <c r="BK186" s="206">
        <f>ROUND(I186*H186,2)</f>
        <v>0</v>
      </c>
      <c r="BL186" s="19" t="s">
        <v>246</v>
      </c>
      <c r="BM186" s="205" t="s">
        <v>1029</v>
      </c>
    </row>
    <row r="187" spans="1:65" s="2" customFormat="1" ht="11.25">
      <c r="A187" s="36"/>
      <c r="B187" s="37"/>
      <c r="C187" s="38"/>
      <c r="D187" s="207" t="s">
        <v>248</v>
      </c>
      <c r="E187" s="38"/>
      <c r="F187" s="208" t="s">
        <v>1144</v>
      </c>
      <c r="G187" s="38"/>
      <c r="H187" s="38"/>
      <c r="I187" s="117"/>
      <c r="J187" s="38"/>
      <c r="K187" s="38"/>
      <c r="L187" s="41"/>
      <c r="M187" s="209"/>
      <c r="N187" s="210"/>
      <c r="O187" s="66"/>
      <c r="P187" s="66"/>
      <c r="Q187" s="66"/>
      <c r="R187" s="66"/>
      <c r="S187" s="66"/>
      <c r="T187" s="67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T187" s="19" t="s">
        <v>248</v>
      </c>
      <c r="AU187" s="19" t="s">
        <v>79</v>
      </c>
    </row>
    <row r="188" spans="1:65" s="2" customFormat="1" ht="16.5" customHeight="1">
      <c r="A188" s="36"/>
      <c r="B188" s="37"/>
      <c r="C188" s="240" t="s">
        <v>581</v>
      </c>
      <c r="D188" s="240" t="s">
        <v>653</v>
      </c>
      <c r="E188" s="241" t="s">
        <v>1145</v>
      </c>
      <c r="F188" s="242" t="s">
        <v>1146</v>
      </c>
      <c r="G188" s="243" t="s">
        <v>1147</v>
      </c>
      <c r="H188" s="244">
        <v>0.9</v>
      </c>
      <c r="I188" s="245"/>
      <c r="J188" s="246">
        <f>ROUND(I188*H188,2)</f>
        <v>0</v>
      </c>
      <c r="K188" s="242" t="s">
        <v>19</v>
      </c>
      <c r="L188" s="247"/>
      <c r="M188" s="248" t="s">
        <v>19</v>
      </c>
      <c r="N188" s="249" t="s">
        <v>43</v>
      </c>
      <c r="O188" s="66"/>
      <c r="P188" s="203">
        <f>O188*H188</f>
        <v>0</v>
      </c>
      <c r="Q188" s="203">
        <v>0</v>
      </c>
      <c r="R188" s="203">
        <f>Q188*H188</f>
        <v>0</v>
      </c>
      <c r="S188" s="203">
        <v>0</v>
      </c>
      <c r="T188" s="204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314</v>
      </c>
      <c r="AT188" s="205" t="s">
        <v>653</v>
      </c>
      <c r="AU188" s="205" t="s">
        <v>79</v>
      </c>
      <c r="AY188" s="19" t="s">
        <v>239</v>
      </c>
      <c r="BE188" s="206">
        <f>IF(N188="základní",J188,0)</f>
        <v>0</v>
      </c>
      <c r="BF188" s="206">
        <f>IF(N188="snížená",J188,0)</f>
        <v>0</v>
      </c>
      <c r="BG188" s="206">
        <f>IF(N188="zákl. přenesená",J188,0)</f>
        <v>0</v>
      </c>
      <c r="BH188" s="206">
        <f>IF(N188="sníž. přenesená",J188,0)</f>
        <v>0</v>
      </c>
      <c r="BI188" s="206">
        <f>IF(N188="nulová",J188,0)</f>
        <v>0</v>
      </c>
      <c r="BJ188" s="19" t="s">
        <v>79</v>
      </c>
      <c r="BK188" s="206">
        <f>ROUND(I188*H188,2)</f>
        <v>0</v>
      </c>
      <c r="BL188" s="19" t="s">
        <v>246</v>
      </c>
      <c r="BM188" s="205" t="s">
        <v>1033</v>
      </c>
    </row>
    <row r="189" spans="1:65" s="2" customFormat="1" ht="11.25">
      <c r="A189" s="36"/>
      <c r="B189" s="37"/>
      <c r="C189" s="38"/>
      <c r="D189" s="207" t="s">
        <v>248</v>
      </c>
      <c r="E189" s="38"/>
      <c r="F189" s="208" t="s">
        <v>1146</v>
      </c>
      <c r="G189" s="38"/>
      <c r="H189" s="38"/>
      <c r="I189" s="117"/>
      <c r="J189" s="38"/>
      <c r="K189" s="38"/>
      <c r="L189" s="41"/>
      <c r="M189" s="209"/>
      <c r="N189" s="210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248</v>
      </c>
      <c r="AU189" s="19" t="s">
        <v>79</v>
      </c>
    </row>
    <row r="190" spans="1:65" s="2" customFormat="1" ht="16.5" customHeight="1">
      <c r="A190" s="36"/>
      <c r="B190" s="37"/>
      <c r="C190" s="240" t="s">
        <v>587</v>
      </c>
      <c r="D190" s="240" t="s">
        <v>653</v>
      </c>
      <c r="E190" s="241" t="s">
        <v>1148</v>
      </c>
      <c r="F190" s="242" t="s">
        <v>1149</v>
      </c>
      <c r="G190" s="243" t="s">
        <v>664</v>
      </c>
      <c r="H190" s="244">
        <v>3</v>
      </c>
      <c r="I190" s="245"/>
      <c r="J190" s="246">
        <f>ROUND(I190*H190,2)</f>
        <v>0</v>
      </c>
      <c r="K190" s="242" t="s">
        <v>19</v>
      </c>
      <c r="L190" s="247"/>
      <c r="M190" s="248" t="s">
        <v>19</v>
      </c>
      <c r="N190" s="249" t="s">
        <v>43</v>
      </c>
      <c r="O190" s="66"/>
      <c r="P190" s="203">
        <f>O190*H190</f>
        <v>0</v>
      </c>
      <c r="Q190" s="203">
        <v>0</v>
      </c>
      <c r="R190" s="203">
        <f>Q190*H190</f>
        <v>0</v>
      </c>
      <c r="S190" s="203">
        <v>0</v>
      </c>
      <c r="T190" s="204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314</v>
      </c>
      <c r="AT190" s="205" t="s">
        <v>653</v>
      </c>
      <c r="AU190" s="205" t="s">
        <v>79</v>
      </c>
      <c r="AY190" s="19" t="s">
        <v>239</v>
      </c>
      <c r="BE190" s="206">
        <f>IF(N190="základní",J190,0)</f>
        <v>0</v>
      </c>
      <c r="BF190" s="206">
        <f>IF(N190="snížená",J190,0)</f>
        <v>0</v>
      </c>
      <c r="BG190" s="206">
        <f>IF(N190="zákl. přenesená",J190,0)</f>
        <v>0</v>
      </c>
      <c r="BH190" s="206">
        <f>IF(N190="sníž. přenesená",J190,0)</f>
        <v>0</v>
      </c>
      <c r="BI190" s="206">
        <f>IF(N190="nulová",J190,0)</f>
        <v>0</v>
      </c>
      <c r="BJ190" s="19" t="s">
        <v>79</v>
      </c>
      <c r="BK190" s="206">
        <f>ROUND(I190*H190,2)</f>
        <v>0</v>
      </c>
      <c r="BL190" s="19" t="s">
        <v>246</v>
      </c>
      <c r="BM190" s="205" t="s">
        <v>1038</v>
      </c>
    </row>
    <row r="191" spans="1:65" s="2" customFormat="1" ht="11.25">
      <c r="A191" s="36"/>
      <c r="B191" s="37"/>
      <c r="C191" s="38"/>
      <c r="D191" s="207" t="s">
        <v>248</v>
      </c>
      <c r="E191" s="38"/>
      <c r="F191" s="208" t="s">
        <v>1149</v>
      </c>
      <c r="G191" s="38"/>
      <c r="H191" s="38"/>
      <c r="I191" s="117"/>
      <c r="J191" s="38"/>
      <c r="K191" s="38"/>
      <c r="L191" s="41"/>
      <c r="M191" s="209"/>
      <c r="N191" s="210"/>
      <c r="O191" s="66"/>
      <c r="P191" s="66"/>
      <c r="Q191" s="66"/>
      <c r="R191" s="66"/>
      <c r="S191" s="66"/>
      <c r="T191" s="67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T191" s="19" t="s">
        <v>248</v>
      </c>
      <c r="AU191" s="19" t="s">
        <v>79</v>
      </c>
    </row>
    <row r="192" spans="1:65" s="2" customFormat="1" ht="16.5" customHeight="1">
      <c r="A192" s="36"/>
      <c r="B192" s="37"/>
      <c r="C192" s="240" t="s">
        <v>596</v>
      </c>
      <c r="D192" s="240" t="s">
        <v>653</v>
      </c>
      <c r="E192" s="241" t="s">
        <v>1150</v>
      </c>
      <c r="F192" s="242" t="s">
        <v>1151</v>
      </c>
      <c r="G192" s="243" t="s">
        <v>327</v>
      </c>
      <c r="H192" s="244">
        <v>157</v>
      </c>
      <c r="I192" s="245"/>
      <c r="J192" s="246">
        <f>ROUND(I192*H192,2)</f>
        <v>0</v>
      </c>
      <c r="K192" s="242" t="s">
        <v>19</v>
      </c>
      <c r="L192" s="247"/>
      <c r="M192" s="248" t="s">
        <v>19</v>
      </c>
      <c r="N192" s="249" t="s">
        <v>43</v>
      </c>
      <c r="O192" s="66"/>
      <c r="P192" s="203">
        <f>O192*H192</f>
        <v>0</v>
      </c>
      <c r="Q192" s="203">
        <v>0</v>
      </c>
      <c r="R192" s="203">
        <f>Q192*H192</f>
        <v>0</v>
      </c>
      <c r="S192" s="203">
        <v>0</v>
      </c>
      <c r="T192" s="204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205" t="s">
        <v>314</v>
      </c>
      <c r="AT192" s="205" t="s">
        <v>653</v>
      </c>
      <c r="AU192" s="205" t="s">
        <v>79</v>
      </c>
      <c r="AY192" s="19" t="s">
        <v>239</v>
      </c>
      <c r="BE192" s="206">
        <f>IF(N192="základní",J192,0)</f>
        <v>0</v>
      </c>
      <c r="BF192" s="206">
        <f>IF(N192="snížená",J192,0)</f>
        <v>0</v>
      </c>
      <c r="BG192" s="206">
        <f>IF(N192="zákl. přenesená",J192,0)</f>
        <v>0</v>
      </c>
      <c r="BH192" s="206">
        <f>IF(N192="sníž. přenesená",J192,0)</f>
        <v>0</v>
      </c>
      <c r="BI192" s="206">
        <f>IF(N192="nulová",J192,0)</f>
        <v>0</v>
      </c>
      <c r="BJ192" s="19" t="s">
        <v>79</v>
      </c>
      <c r="BK192" s="206">
        <f>ROUND(I192*H192,2)</f>
        <v>0</v>
      </c>
      <c r="BL192" s="19" t="s">
        <v>246</v>
      </c>
      <c r="BM192" s="205" t="s">
        <v>1041</v>
      </c>
    </row>
    <row r="193" spans="1:65" s="2" customFormat="1" ht="11.25">
      <c r="A193" s="36"/>
      <c r="B193" s="37"/>
      <c r="C193" s="38"/>
      <c r="D193" s="207" t="s">
        <v>248</v>
      </c>
      <c r="E193" s="38"/>
      <c r="F193" s="208" t="s">
        <v>1151</v>
      </c>
      <c r="G193" s="38"/>
      <c r="H193" s="38"/>
      <c r="I193" s="117"/>
      <c r="J193" s="38"/>
      <c r="K193" s="38"/>
      <c r="L193" s="41"/>
      <c r="M193" s="209"/>
      <c r="N193" s="210"/>
      <c r="O193" s="66"/>
      <c r="P193" s="66"/>
      <c r="Q193" s="66"/>
      <c r="R193" s="66"/>
      <c r="S193" s="66"/>
      <c r="T193" s="67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T193" s="19" t="s">
        <v>248</v>
      </c>
      <c r="AU193" s="19" t="s">
        <v>79</v>
      </c>
    </row>
    <row r="194" spans="1:65" s="2" customFormat="1" ht="16.5" customHeight="1">
      <c r="A194" s="36"/>
      <c r="B194" s="37"/>
      <c r="C194" s="240" t="s">
        <v>602</v>
      </c>
      <c r="D194" s="240" t="s">
        <v>653</v>
      </c>
      <c r="E194" s="241" t="s">
        <v>1152</v>
      </c>
      <c r="F194" s="242" t="s">
        <v>1153</v>
      </c>
      <c r="G194" s="243" t="s">
        <v>664</v>
      </c>
      <c r="H194" s="244">
        <v>1</v>
      </c>
      <c r="I194" s="245"/>
      <c r="J194" s="246">
        <f>ROUND(I194*H194,2)</f>
        <v>0</v>
      </c>
      <c r="K194" s="242" t="s">
        <v>19</v>
      </c>
      <c r="L194" s="247"/>
      <c r="M194" s="248" t="s">
        <v>19</v>
      </c>
      <c r="N194" s="249" t="s">
        <v>43</v>
      </c>
      <c r="O194" s="66"/>
      <c r="P194" s="203">
        <f>O194*H194</f>
        <v>0</v>
      </c>
      <c r="Q194" s="203">
        <v>0</v>
      </c>
      <c r="R194" s="203">
        <f>Q194*H194</f>
        <v>0</v>
      </c>
      <c r="S194" s="203">
        <v>0</v>
      </c>
      <c r="T194" s="204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205" t="s">
        <v>314</v>
      </c>
      <c r="AT194" s="205" t="s">
        <v>653</v>
      </c>
      <c r="AU194" s="205" t="s">
        <v>79</v>
      </c>
      <c r="AY194" s="19" t="s">
        <v>239</v>
      </c>
      <c r="BE194" s="206">
        <f>IF(N194="základní",J194,0)</f>
        <v>0</v>
      </c>
      <c r="BF194" s="206">
        <f>IF(N194="snížená",J194,0)</f>
        <v>0</v>
      </c>
      <c r="BG194" s="206">
        <f>IF(N194="zákl. přenesená",J194,0)</f>
        <v>0</v>
      </c>
      <c r="BH194" s="206">
        <f>IF(N194="sníž. přenesená",J194,0)</f>
        <v>0</v>
      </c>
      <c r="BI194" s="206">
        <f>IF(N194="nulová",J194,0)</f>
        <v>0</v>
      </c>
      <c r="BJ194" s="19" t="s">
        <v>79</v>
      </c>
      <c r="BK194" s="206">
        <f>ROUND(I194*H194,2)</f>
        <v>0</v>
      </c>
      <c r="BL194" s="19" t="s">
        <v>246</v>
      </c>
      <c r="BM194" s="205" t="s">
        <v>1044</v>
      </c>
    </row>
    <row r="195" spans="1:65" s="2" customFormat="1" ht="11.25">
      <c r="A195" s="36"/>
      <c r="B195" s="37"/>
      <c r="C195" s="38"/>
      <c r="D195" s="207" t="s">
        <v>248</v>
      </c>
      <c r="E195" s="38"/>
      <c r="F195" s="208" t="s">
        <v>1153</v>
      </c>
      <c r="G195" s="38"/>
      <c r="H195" s="38"/>
      <c r="I195" s="117"/>
      <c r="J195" s="38"/>
      <c r="K195" s="38"/>
      <c r="L195" s="41"/>
      <c r="M195" s="209"/>
      <c r="N195" s="210"/>
      <c r="O195" s="66"/>
      <c r="P195" s="66"/>
      <c r="Q195" s="66"/>
      <c r="R195" s="66"/>
      <c r="S195" s="66"/>
      <c r="T195" s="67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T195" s="19" t="s">
        <v>248</v>
      </c>
      <c r="AU195" s="19" t="s">
        <v>79</v>
      </c>
    </row>
    <row r="196" spans="1:65" s="2" customFormat="1" ht="16.5" customHeight="1">
      <c r="A196" s="36"/>
      <c r="B196" s="37"/>
      <c r="C196" s="240" t="s">
        <v>610</v>
      </c>
      <c r="D196" s="240" t="s">
        <v>653</v>
      </c>
      <c r="E196" s="241" t="s">
        <v>1154</v>
      </c>
      <c r="F196" s="242" t="s">
        <v>1155</v>
      </c>
      <c r="G196" s="243" t="s">
        <v>664</v>
      </c>
      <c r="H196" s="244">
        <v>2</v>
      </c>
      <c r="I196" s="245"/>
      <c r="J196" s="246">
        <f>ROUND(I196*H196,2)</f>
        <v>0</v>
      </c>
      <c r="K196" s="242" t="s">
        <v>19</v>
      </c>
      <c r="L196" s="247"/>
      <c r="M196" s="248" t="s">
        <v>19</v>
      </c>
      <c r="N196" s="249" t="s">
        <v>43</v>
      </c>
      <c r="O196" s="66"/>
      <c r="P196" s="203">
        <f>O196*H196</f>
        <v>0</v>
      </c>
      <c r="Q196" s="203">
        <v>0</v>
      </c>
      <c r="R196" s="203">
        <f>Q196*H196</f>
        <v>0</v>
      </c>
      <c r="S196" s="203">
        <v>0</v>
      </c>
      <c r="T196" s="204">
        <f>S196*H196</f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205" t="s">
        <v>314</v>
      </c>
      <c r="AT196" s="205" t="s">
        <v>653</v>
      </c>
      <c r="AU196" s="205" t="s">
        <v>79</v>
      </c>
      <c r="AY196" s="19" t="s">
        <v>239</v>
      </c>
      <c r="BE196" s="206">
        <f>IF(N196="základní",J196,0)</f>
        <v>0</v>
      </c>
      <c r="BF196" s="206">
        <f>IF(N196="snížená",J196,0)</f>
        <v>0</v>
      </c>
      <c r="BG196" s="206">
        <f>IF(N196="zákl. přenesená",J196,0)</f>
        <v>0</v>
      </c>
      <c r="BH196" s="206">
        <f>IF(N196="sníž. přenesená",J196,0)</f>
        <v>0</v>
      </c>
      <c r="BI196" s="206">
        <f>IF(N196="nulová",J196,0)</f>
        <v>0</v>
      </c>
      <c r="BJ196" s="19" t="s">
        <v>79</v>
      </c>
      <c r="BK196" s="206">
        <f>ROUND(I196*H196,2)</f>
        <v>0</v>
      </c>
      <c r="BL196" s="19" t="s">
        <v>246</v>
      </c>
      <c r="BM196" s="205" t="s">
        <v>1047</v>
      </c>
    </row>
    <row r="197" spans="1:65" s="2" customFormat="1" ht="11.25">
      <c r="A197" s="36"/>
      <c r="B197" s="37"/>
      <c r="C197" s="38"/>
      <c r="D197" s="207" t="s">
        <v>248</v>
      </c>
      <c r="E197" s="38"/>
      <c r="F197" s="208" t="s">
        <v>1155</v>
      </c>
      <c r="G197" s="38"/>
      <c r="H197" s="38"/>
      <c r="I197" s="117"/>
      <c r="J197" s="38"/>
      <c r="K197" s="38"/>
      <c r="L197" s="41"/>
      <c r="M197" s="209"/>
      <c r="N197" s="210"/>
      <c r="O197" s="66"/>
      <c r="P197" s="66"/>
      <c r="Q197" s="66"/>
      <c r="R197" s="66"/>
      <c r="S197" s="66"/>
      <c r="T197" s="67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T197" s="19" t="s">
        <v>248</v>
      </c>
      <c r="AU197" s="19" t="s">
        <v>79</v>
      </c>
    </row>
    <row r="198" spans="1:65" s="2" customFormat="1" ht="16.5" customHeight="1">
      <c r="A198" s="36"/>
      <c r="B198" s="37"/>
      <c r="C198" s="240" t="s">
        <v>615</v>
      </c>
      <c r="D198" s="240" t="s">
        <v>653</v>
      </c>
      <c r="E198" s="241" t="s">
        <v>1156</v>
      </c>
      <c r="F198" s="242" t="s">
        <v>1157</v>
      </c>
      <c r="G198" s="243" t="s">
        <v>664</v>
      </c>
      <c r="H198" s="244">
        <v>2</v>
      </c>
      <c r="I198" s="245"/>
      <c r="J198" s="246">
        <f>ROUND(I198*H198,2)</f>
        <v>0</v>
      </c>
      <c r="K198" s="242" t="s">
        <v>19</v>
      </c>
      <c r="L198" s="247"/>
      <c r="M198" s="248" t="s">
        <v>19</v>
      </c>
      <c r="N198" s="249" t="s">
        <v>43</v>
      </c>
      <c r="O198" s="66"/>
      <c r="P198" s="203">
        <f>O198*H198</f>
        <v>0</v>
      </c>
      <c r="Q198" s="203">
        <v>0</v>
      </c>
      <c r="R198" s="203">
        <f>Q198*H198</f>
        <v>0</v>
      </c>
      <c r="S198" s="203">
        <v>0</v>
      </c>
      <c r="T198" s="204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205" t="s">
        <v>314</v>
      </c>
      <c r="AT198" s="205" t="s">
        <v>653</v>
      </c>
      <c r="AU198" s="205" t="s">
        <v>79</v>
      </c>
      <c r="AY198" s="19" t="s">
        <v>239</v>
      </c>
      <c r="BE198" s="206">
        <f>IF(N198="základní",J198,0)</f>
        <v>0</v>
      </c>
      <c r="BF198" s="206">
        <f>IF(N198="snížená",J198,0)</f>
        <v>0</v>
      </c>
      <c r="BG198" s="206">
        <f>IF(N198="zákl. přenesená",J198,0)</f>
        <v>0</v>
      </c>
      <c r="BH198" s="206">
        <f>IF(N198="sníž. přenesená",J198,0)</f>
        <v>0</v>
      </c>
      <c r="BI198" s="206">
        <f>IF(N198="nulová",J198,0)</f>
        <v>0</v>
      </c>
      <c r="BJ198" s="19" t="s">
        <v>79</v>
      </c>
      <c r="BK198" s="206">
        <f>ROUND(I198*H198,2)</f>
        <v>0</v>
      </c>
      <c r="BL198" s="19" t="s">
        <v>246</v>
      </c>
      <c r="BM198" s="205" t="s">
        <v>1050</v>
      </c>
    </row>
    <row r="199" spans="1:65" s="2" customFormat="1" ht="11.25">
      <c r="A199" s="36"/>
      <c r="B199" s="37"/>
      <c r="C199" s="38"/>
      <c r="D199" s="207" t="s">
        <v>248</v>
      </c>
      <c r="E199" s="38"/>
      <c r="F199" s="208" t="s">
        <v>1157</v>
      </c>
      <c r="G199" s="38"/>
      <c r="H199" s="38"/>
      <c r="I199" s="117"/>
      <c r="J199" s="38"/>
      <c r="K199" s="38"/>
      <c r="L199" s="41"/>
      <c r="M199" s="209"/>
      <c r="N199" s="210"/>
      <c r="O199" s="66"/>
      <c r="P199" s="66"/>
      <c r="Q199" s="66"/>
      <c r="R199" s="66"/>
      <c r="S199" s="66"/>
      <c r="T199" s="67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T199" s="19" t="s">
        <v>248</v>
      </c>
      <c r="AU199" s="19" t="s">
        <v>79</v>
      </c>
    </row>
    <row r="200" spans="1:65" s="2" customFormat="1" ht="16.5" customHeight="1">
      <c r="A200" s="36"/>
      <c r="B200" s="37"/>
      <c r="C200" s="240" t="s">
        <v>620</v>
      </c>
      <c r="D200" s="240" t="s">
        <v>653</v>
      </c>
      <c r="E200" s="241" t="s">
        <v>1158</v>
      </c>
      <c r="F200" s="242" t="s">
        <v>1159</v>
      </c>
      <c r="G200" s="243" t="s">
        <v>664</v>
      </c>
      <c r="H200" s="244">
        <v>3</v>
      </c>
      <c r="I200" s="245"/>
      <c r="J200" s="246">
        <f>ROUND(I200*H200,2)</f>
        <v>0</v>
      </c>
      <c r="K200" s="242" t="s">
        <v>19</v>
      </c>
      <c r="L200" s="247"/>
      <c r="M200" s="248" t="s">
        <v>19</v>
      </c>
      <c r="N200" s="249" t="s">
        <v>43</v>
      </c>
      <c r="O200" s="66"/>
      <c r="P200" s="203">
        <f>O200*H200</f>
        <v>0</v>
      </c>
      <c r="Q200" s="203">
        <v>0</v>
      </c>
      <c r="R200" s="203">
        <f>Q200*H200</f>
        <v>0</v>
      </c>
      <c r="S200" s="203">
        <v>0</v>
      </c>
      <c r="T200" s="204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205" t="s">
        <v>314</v>
      </c>
      <c r="AT200" s="205" t="s">
        <v>653</v>
      </c>
      <c r="AU200" s="205" t="s">
        <v>79</v>
      </c>
      <c r="AY200" s="19" t="s">
        <v>239</v>
      </c>
      <c r="BE200" s="206">
        <f>IF(N200="základní",J200,0)</f>
        <v>0</v>
      </c>
      <c r="BF200" s="206">
        <f>IF(N200="snížená",J200,0)</f>
        <v>0</v>
      </c>
      <c r="BG200" s="206">
        <f>IF(N200="zákl. přenesená",J200,0)</f>
        <v>0</v>
      </c>
      <c r="BH200" s="206">
        <f>IF(N200="sníž. přenesená",J200,0)</f>
        <v>0</v>
      </c>
      <c r="BI200" s="206">
        <f>IF(N200="nulová",J200,0)</f>
        <v>0</v>
      </c>
      <c r="BJ200" s="19" t="s">
        <v>79</v>
      </c>
      <c r="BK200" s="206">
        <f>ROUND(I200*H200,2)</f>
        <v>0</v>
      </c>
      <c r="BL200" s="19" t="s">
        <v>246</v>
      </c>
      <c r="BM200" s="205" t="s">
        <v>1053</v>
      </c>
    </row>
    <row r="201" spans="1:65" s="2" customFormat="1" ht="11.25">
      <c r="A201" s="36"/>
      <c r="B201" s="37"/>
      <c r="C201" s="38"/>
      <c r="D201" s="207" t="s">
        <v>248</v>
      </c>
      <c r="E201" s="38"/>
      <c r="F201" s="208" t="s">
        <v>1159</v>
      </c>
      <c r="G201" s="38"/>
      <c r="H201" s="38"/>
      <c r="I201" s="117"/>
      <c r="J201" s="38"/>
      <c r="K201" s="38"/>
      <c r="L201" s="41"/>
      <c r="M201" s="209"/>
      <c r="N201" s="210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248</v>
      </c>
      <c r="AU201" s="19" t="s">
        <v>79</v>
      </c>
    </row>
    <row r="202" spans="1:65" s="2" customFormat="1" ht="16.5" customHeight="1">
      <c r="A202" s="36"/>
      <c r="B202" s="37"/>
      <c r="C202" s="240" t="s">
        <v>624</v>
      </c>
      <c r="D202" s="240" t="s">
        <v>653</v>
      </c>
      <c r="E202" s="241" t="s">
        <v>1160</v>
      </c>
      <c r="F202" s="242" t="s">
        <v>1161</v>
      </c>
      <c r="G202" s="243" t="s">
        <v>664</v>
      </c>
      <c r="H202" s="244">
        <v>3</v>
      </c>
      <c r="I202" s="245"/>
      <c r="J202" s="246">
        <f>ROUND(I202*H202,2)</f>
        <v>0</v>
      </c>
      <c r="K202" s="242" t="s">
        <v>19</v>
      </c>
      <c r="L202" s="247"/>
      <c r="M202" s="248" t="s">
        <v>19</v>
      </c>
      <c r="N202" s="249" t="s">
        <v>43</v>
      </c>
      <c r="O202" s="66"/>
      <c r="P202" s="203">
        <f>O202*H202</f>
        <v>0</v>
      </c>
      <c r="Q202" s="203">
        <v>0</v>
      </c>
      <c r="R202" s="203">
        <f>Q202*H202</f>
        <v>0</v>
      </c>
      <c r="S202" s="203">
        <v>0</v>
      </c>
      <c r="T202" s="204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205" t="s">
        <v>314</v>
      </c>
      <c r="AT202" s="205" t="s">
        <v>653</v>
      </c>
      <c r="AU202" s="205" t="s">
        <v>79</v>
      </c>
      <c r="AY202" s="19" t="s">
        <v>239</v>
      </c>
      <c r="BE202" s="206">
        <f>IF(N202="základní",J202,0)</f>
        <v>0</v>
      </c>
      <c r="BF202" s="206">
        <f>IF(N202="snížená",J202,0)</f>
        <v>0</v>
      </c>
      <c r="BG202" s="206">
        <f>IF(N202="zákl. přenesená",J202,0)</f>
        <v>0</v>
      </c>
      <c r="BH202" s="206">
        <f>IF(N202="sníž. přenesená",J202,0)</f>
        <v>0</v>
      </c>
      <c r="BI202" s="206">
        <f>IF(N202="nulová",J202,0)</f>
        <v>0</v>
      </c>
      <c r="BJ202" s="19" t="s">
        <v>79</v>
      </c>
      <c r="BK202" s="206">
        <f>ROUND(I202*H202,2)</f>
        <v>0</v>
      </c>
      <c r="BL202" s="19" t="s">
        <v>246</v>
      </c>
      <c r="BM202" s="205" t="s">
        <v>1056</v>
      </c>
    </row>
    <row r="203" spans="1:65" s="2" customFormat="1" ht="11.25">
      <c r="A203" s="36"/>
      <c r="B203" s="37"/>
      <c r="C203" s="38"/>
      <c r="D203" s="207" t="s">
        <v>248</v>
      </c>
      <c r="E203" s="38"/>
      <c r="F203" s="208" t="s">
        <v>1161</v>
      </c>
      <c r="G203" s="38"/>
      <c r="H203" s="38"/>
      <c r="I203" s="117"/>
      <c r="J203" s="38"/>
      <c r="K203" s="38"/>
      <c r="L203" s="41"/>
      <c r="M203" s="209"/>
      <c r="N203" s="210"/>
      <c r="O203" s="66"/>
      <c r="P203" s="66"/>
      <c r="Q203" s="66"/>
      <c r="R203" s="66"/>
      <c r="S203" s="66"/>
      <c r="T203" s="67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T203" s="19" t="s">
        <v>248</v>
      </c>
      <c r="AU203" s="19" t="s">
        <v>79</v>
      </c>
    </row>
    <row r="204" spans="1:65" s="2" customFormat="1" ht="16.5" customHeight="1">
      <c r="A204" s="36"/>
      <c r="B204" s="37"/>
      <c r="C204" s="240" t="s">
        <v>626</v>
      </c>
      <c r="D204" s="240" t="s">
        <v>653</v>
      </c>
      <c r="E204" s="241" t="s">
        <v>1100</v>
      </c>
      <c r="F204" s="242" t="s">
        <v>1101</v>
      </c>
      <c r="G204" s="243" t="s">
        <v>664</v>
      </c>
      <c r="H204" s="244">
        <v>1</v>
      </c>
      <c r="I204" s="245"/>
      <c r="J204" s="246">
        <f>ROUND(I204*H204,2)</f>
        <v>0</v>
      </c>
      <c r="K204" s="242" t="s">
        <v>19</v>
      </c>
      <c r="L204" s="247"/>
      <c r="M204" s="248" t="s">
        <v>19</v>
      </c>
      <c r="N204" s="249" t="s">
        <v>43</v>
      </c>
      <c r="O204" s="66"/>
      <c r="P204" s="203">
        <f>O204*H204</f>
        <v>0</v>
      </c>
      <c r="Q204" s="203">
        <v>0</v>
      </c>
      <c r="R204" s="203">
        <f>Q204*H204</f>
        <v>0</v>
      </c>
      <c r="S204" s="203">
        <v>0</v>
      </c>
      <c r="T204" s="204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205" t="s">
        <v>314</v>
      </c>
      <c r="AT204" s="205" t="s">
        <v>653</v>
      </c>
      <c r="AU204" s="205" t="s">
        <v>79</v>
      </c>
      <c r="AY204" s="19" t="s">
        <v>239</v>
      </c>
      <c r="BE204" s="206">
        <f>IF(N204="základní",J204,0)</f>
        <v>0</v>
      </c>
      <c r="BF204" s="206">
        <f>IF(N204="snížená",J204,0)</f>
        <v>0</v>
      </c>
      <c r="BG204" s="206">
        <f>IF(N204="zákl. přenesená",J204,0)</f>
        <v>0</v>
      </c>
      <c r="BH204" s="206">
        <f>IF(N204="sníž. přenesená",J204,0)</f>
        <v>0</v>
      </c>
      <c r="BI204" s="206">
        <f>IF(N204="nulová",J204,0)</f>
        <v>0</v>
      </c>
      <c r="BJ204" s="19" t="s">
        <v>79</v>
      </c>
      <c r="BK204" s="206">
        <f>ROUND(I204*H204,2)</f>
        <v>0</v>
      </c>
      <c r="BL204" s="19" t="s">
        <v>246</v>
      </c>
      <c r="BM204" s="205" t="s">
        <v>1059</v>
      </c>
    </row>
    <row r="205" spans="1:65" s="2" customFormat="1" ht="11.25">
      <c r="A205" s="36"/>
      <c r="B205" s="37"/>
      <c r="C205" s="38"/>
      <c r="D205" s="207" t="s">
        <v>248</v>
      </c>
      <c r="E205" s="38"/>
      <c r="F205" s="208" t="s">
        <v>1101</v>
      </c>
      <c r="G205" s="38"/>
      <c r="H205" s="38"/>
      <c r="I205" s="117"/>
      <c r="J205" s="38"/>
      <c r="K205" s="38"/>
      <c r="L205" s="41"/>
      <c r="M205" s="209"/>
      <c r="N205" s="210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248</v>
      </c>
      <c r="AU205" s="19" t="s">
        <v>79</v>
      </c>
    </row>
    <row r="206" spans="1:65" s="2" customFormat="1" ht="16.5" customHeight="1">
      <c r="A206" s="36"/>
      <c r="B206" s="37"/>
      <c r="C206" s="240" t="s">
        <v>629</v>
      </c>
      <c r="D206" s="240" t="s">
        <v>653</v>
      </c>
      <c r="E206" s="241" t="s">
        <v>1162</v>
      </c>
      <c r="F206" s="242" t="s">
        <v>1163</v>
      </c>
      <c r="G206" s="243" t="s">
        <v>664</v>
      </c>
      <c r="H206" s="244">
        <v>3</v>
      </c>
      <c r="I206" s="245"/>
      <c r="J206" s="246">
        <f>ROUND(I206*H206,2)</f>
        <v>0</v>
      </c>
      <c r="K206" s="242" t="s">
        <v>19</v>
      </c>
      <c r="L206" s="247"/>
      <c r="M206" s="248" t="s">
        <v>19</v>
      </c>
      <c r="N206" s="249" t="s">
        <v>43</v>
      </c>
      <c r="O206" s="66"/>
      <c r="P206" s="203">
        <f>O206*H206</f>
        <v>0</v>
      </c>
      <c r="Q206" s="203">
        <v>0</v>
      </c>
      <c r="R206" s="203">
        <f>Q206*H206</f>
        <v>0</v>
      </c>
      <c r="S206" s="203">
        <v>0</v>
      </c>
      <c r="T206" s="204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205" t="s">
        <v>314</v>
      </c>
      <c r="AT206" s="205" t="s">
        <v>653</v>
      </c>
      <c r="AU206" s="205" t="s">
        <v>79</v>
      </c>
      <c r="AY206" s="19" t="s">
        <v>239</v>
      </c>
      <c r="BE206" s="206">
        <f>IF(N206="základní",J206,0)</f>
        <v>0</v>
      </c>
      <c r="BF206" s="206">
        <f>IF(N206="snížená",J206,0)</f>
        <v>0</v>
      </c>
      <c r="BG206" s="206">
        <f>IF(N206="zákl. přenesená",J206,0)</f>
        <v>0</v>
      </c>
      <c r="BH206" s="206">
        <f>IF(N206="sníž. přenesená",J206,0)</f>
        <v>0</v>
      </c>
      <c r="BI206" s="206">
        <f>IF(N206="nulová",J206,0)</f>
        <v>0</v>
      </c>
      <c r="BJ206" s="19" t="s">
        <v>79</v>
      </c>
      <c r="BK206" s="206">
        <f>ROUND(I206*H206,2)</f>
        <v>0</v>
      </c>
      <c r="BL206" s="19" t="s">
        <v>246</v>
      </c>
      <c r="BM206" s="205" t="s">
        <v>1062</v>
      </c>
    </row>
    <row r="207" spans="1:65" s="2" customFormat="1" ht="11.25">
      <c r="A207" s="36"/>
      <c r="B207" s="37"/>
      <c r="C207" s="38"/>
      <c r="D207" s="207" t="s">
        <v>248</v>
      </c>
      <c r="E207" s="38"/>
      <c r="F207" s="208" t="s">
        <v>1163</v>
      </c>
      <c r="G207" s="38"/>
      <c r="H207" s="38"/>
      <c r="I207" s="117"/>
      <c r="J207" s="38"/>
      <c r="K207" s="38"/>
      <c r="L207" s="41"/>
      <c r="M207" s="209"/>
      <c r="N207" s="210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248</v>
      </c>
      <c r="AU207" s="19" t="s">
        <v>79</v>
      </c>
    </row>
    <row r="208" spans="1:65" s="2" customFormat="1" ht="16.5" customHeight="1">
      <c r="A208" s="36"/>
      <c r="B208" s="37"/>
      <c r="C208" s="240" t="s">
        <v>638</v>
      </c>
      <c r="D208" s="240" t="s">
        <v>653</v>
      </c>
      <c r="E208" s="241" t="s">
        <v>1164</v>
      </c>
      <c r="F208" s="242" t="s">
        <v>1165</v>
      </c>
      <c r="G208" s="243" t="s">
        <v>664</v>
      </c>
      <c r="H208" s="244">
        <v>4</v>
      </c>
      <c r="I208" s="245"/>
      <c r="J208" s="246">
        <f>ROUND(I208*H208,2)</f>
        <v>0</v>
      </c>
      <c r="K208" s="242" t="s">
        <v>19</v>
      </c>
      <c r="L208" s="247"/>
      <c r="M208" s="248" t="s">
        <v>19</v>
      </c>
      <c r="N208" s="249" t="s">
        <v>43</v>
      </c>
      <c r="O208" s="66"/>
      <c r="P208" s="203">
        <f>O208*H208</f>
        <v>0</v>
      </c>
      <c r="Q208" s="203">
        <v>0</v>
      </c>
      <c r="R208" s="203">
        <f>Q208*H208</f>
        <v>0</v>
      </c>
      <c r="S208" s="203">
        <v>0</v>
      </c>
      <c r="T208" s="204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205" t="s">
        <v>314</v>
      </c>
      <c r="AT208" s="205" t="s">
        <v>653</v>
      </c>
      <c r="AU208" s="205" t="s">
        <v>79</v>
      </c>
      <c r="AY208" s="19" t="s">
        <v>239</v>
      </c>
      <c r="BE208" s="206">
        <f>IF(N208="základní",J208,0)</f>
        <v>0</v>
      </c>
      <c r="BF208" s="206">
        <f>IF(N208="snížená",J208,0)</f>
        <v>0</v>
      </c>
      <c r="BG208" s="206">
        <f>IF(N208="zákl. přenesená",J208,0)</f>
        <v>0</v>
      </c>
      <c r="BH208" s="206">
        <f>IF(N208="sníž. přenesená",J208,0)</f>
        <v>0</v>
      </c>
      <c r="BI208" s="206">
        <f>IF(N208="nulová",J208,0)</f>
        <v>0</v>
      </c>
      <c r="BJ208" s="19" t="s">
        <v>79</v>
      </c>
      <c r="BK208" s="206">
        <f>ROUND(I208*H208,2)</f>
        <v>0</v>
      </c>
      <c r="BL208" s="19" t="s">
        <v>246</v>
      </c>
      <c r="BM208" s="205" t="s">
        <v>1065</v>
      </c>
    </row>
    <row r="209" spans="1:65" s="2" customFormat="1" ht="11.25">
      <c r="A209" s="36"/>
      <c r="B209" s="37"/>
      <c r="C209" s="38"/>
      <c r="D209" s="207" t="s">
        <v>248</v>
      </c>
      <c r="E209" s="38"/>
      <c r="F209" s="208" t="s">
        <v>1165</v>
      </c>
      <c r="G209" s="38"/>
      <c r="H209" s="38"/>
      <c r="I209" s="117"/>
      <c r="J209" s="38"/>
      <c r="K209" s="38"/>
      <c r="L209" s="41"/>
      <c r="M209" s="209"/>
      <c r="N209" s="210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248</v>
      </c>
      <c r="AU209" s="19" t="s">
        <v>79</v>
      </c>
    </row>
    <row r="210" spans="1:65" s="2" customFormat="1" ht="16.5" customHeight="1">
      <c r="A210" s="36"/>
      <c r="B210" s="37"/>
      <c r="C210" s="240" t="s">
        <v>1066</v>
      </c>
      <c r="D210" s="240" t="s">
        <v>653</v>
      </c>
      <c r="E210" s="241" t="s">
        <v>1105</v>
      </c>
      <c r="F210" s="242" t="s">
        <v>1106</v>
      </c>
      <c r="G210" s="243" t="s">
        <v>664</v>
      </c>
      <c r="H210" s="244">
        <v>4</v>
      </c>
      <c r="I210" s="245"/>
      <c r="J210" s="246">
        <f>ROUND(I210*H210,2)</f>
        <v>0</v>
      </c>
      <c r="K210" s="242" t="s">
        <v>19</v>
      </c>
      <c r="L210" s="247"/>
      <c r="M210" s="248" t="s">
        <v>19</v>
      </c>
      <c r="N210" s="249" t="s">
        <v>43</v>
      </c>
      <c r="O210" s="66"/>
      <c r="P210" s="203">
        <f>O210*H210</f>
        <v>0</v>
      </c>
      <c r="Q210" s="203">
        <v>0</v>
      </c>
      <c r="R210" s="203">
        <f>Q210*H210</f>
        <v>0</v>
      </c>
      <c r="S210" s="203">
        <v>0</v>
      </c>
      <c r="T210" s="204">
        <f>S210*H210</f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205" t="s">
        <v>314</v>
      </c>
      <c r="AT210" s="205" t="s">
        <v>653</v>
      </c>
      <c r="AU210" s="205" t="s">
        <v>79</v>
      </c>
      <c r="AY210" s="19" t="s">
        <v>239</v>
      </c>
      <c r="BE210" s="206">
        <f>IF(N210="základní",J210,0)</f>
        <v>0</v>
      </c>
      <c r="BF210" s="206">
        <f>IF(N210="snížená",J210,0)</f>
        <v>0</v>
      </c>
      <c r="BG210" s="206">
        <f>IF(N210="zákl. přenesená",J210,0)</f>
        <v>0</v>
      </c>
      <c r="BH210" s="206">
        <f>IF(N210="sníž. přenesená",J210,0)</f>
        <v>0</v>
      </c>
      <c r="BI210" s="206">
        <f>IF(N210="nulová",J210,0)</f>
        <v>0</v>
      </c>
      <c r="BJ210" s="19" t="s">
        <v>79</v>
      </c>
      <c r="BK210" s="206">
        <f>ROUND(I210*H210,2)</f>
        <v>0</v>
      </c>
      <c r="BL210" s="19" t="s">
        <v>246</v>
      </c>
      <c r="BM210" s="205" t="s">
        <v>1069</v>
      </c>
    </row>
    <row r="211" spans="1:65" s="2" customFormat="1" ht="11.25">
      <c r="A211" s="36"/>
      <c r="B211" s="37"/>
      <c r="C211" s="38"/>
      <c r="D211" s="207" t="s">
        <v>248</v>
      </c>
      <c r="E211" s="38"/>
      <c r="F211" s="208" t="s">
        <v>1106</v>
      </c>
      <c r="G211" s="38"/>
      <c r="H211" s="38"/>
      <c r="I211" s="117"/>
      <c r="J211" s="38"/>
      <c r="K211" s="38"/>
      <c r="L211" s="41"/>
      <c r="M211" s="209"/>
      <c r="N211" s="210"/>
      <c r="O211" s="66"/>
      <c r="P211" s="66"/>
      <c r="Q211" s="66"/>
      <c r="R211" s="66"/>
      <c r="S211" s="66"/>
      <c r="T211" s="67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T211" s="19" t="s">
        <v>248</v>
      </c>
      <c r="AU211" s="19" t="s">
        <v>79</v>
      </c>
    </row>
    <row r="212" spans="1:65" s="2" customFormat="1" ht="16.5" customHeight="1">
      <c r="A212" s="36"/>
      <c r="B212" s="37"/>
      <c r="C212" s="240" t="s">
        <v>985</v>
      </c>
      <c r="D212" s="240" t="s">
        <v>653</v>
      </c>
      <c r="E212" s="241" t="s">
        <v>1166</v>
      </c>
      <c r="F212" s="242" t="s">
        <v>1167</v>
      </c>
      <c r="G212" s="243" t="s">
        <v>664</v>
      </c>
      <c r="H212" s="244">
        <v>2</v>
      </c>
      <c r="I212" s="245"/>
      <c r="J212" s="246">
        <f>ROUND(I212*H212,2)</f>
        <v>0</v>
      </c>
      <c r="K212" s="242" t="s">
        <v>19</v>
      </c>
      <c r="L212" s="247"/>
      <c r="M212" s="248" t="s">
        <v>19</v>
      </c>
      <c r="N212" s="249" t="s">
        <v>43</v>
      </c>
      <c r="O212" s="66"/>
      <c r="P212" s="203">
        <f>O212*H212</f>
        <v>0</v>
      </c>
      <c r="Q212" s="203">
        <v>0</v>
      </c>
      <c r="R212" s="203">
        <f>Q212*H212</f>
        <v>0</v>
      </c>
      <c r="S212" s="203">
        <v>0</v>
      </c>
      <c r="T212" s="204">
        <f>S212*H212</f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205" t="s">
        <v>314</v>
      </c>
      <c r="AT212" s="205" t="s">
        <v>653</v>
      </c>
      <c r="AU212" s="205" t="s">
        <v>79</v>
      </c>
      <c r="AY212" s="19" t="s">
        <v>239</v>
      </c>
      <c r="BE212" s="206">
        <f>IF(N212="základní",J212,0)</f>
        <v>0</v>
      </c>
      <c r="BF212" s="206">
        <f>IF(N212="snížená",J212,0)</f>
        <v>0</v>
      </c>
      <c r="BG212" s="206">
        <f>IF(N212="zákl. přenesená",J212,0)</f>
        <v>0</v>
      </c>
      <c r="BH212" s="206">
        <f>IF(N212="sníž. přenesená",J212,0)</f>
        <v>0</v>
      </c>
      <c r="BI212" s="206">
        <f>IF(N212="nulová",J212,0)</f>
        <v>0</v>
      </c>
      <c r="BJ212" s="19" t="s">
        <v>79</v>
      </c>
      <c r="BK212" s="206">
        <f>ROUND(I212*H212,2)</f>
        <v>0</v>
      </c>
      <c r="BL212" s="19" t="s">
        <v>246</v>
      </c>
      <c r="BM212" s="205" t="s">
        <v>1074</v>
      </c>
    </row>
    <row r="213" spans="1:65" s="2" customFormat="1" ht="11.25">
      <c r="A213" s="36"/>
      <c r="B213" s="37"/>
      <c r="C213" s="38"/>
      <c r="D213" s="207" t="s">
        <v>248</v>
      </c>
      <c r="E213" s="38"/>
      <c r="F213" s="208" t="s">
        <v>1167</v>
      </c>
      <c r="G213" s="38"/>
      <c r="H213" s="38"/>
      <c r="I213" s="117"/>
      <c r="J213" s="38"/>
      <c r="K213" s="38"/>
      <c r="L213" s="41"/>
      <c r="M213" s="209"/>
      <c r="N213" s="210"/>
      <c r="O213" s="66"/>
      <c r="P213" s="66"/>
      <c r="Q213" s="66"/>
      <c r="R213" s="66"/>
      <c r="S213" s="66"/>
      <c r="T213" s="67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T213" s="19" t="s">
        <v>248</v>
      </c>
      <c r="AU213" s="19" t="s">
        <v>79</v>
      </c>
    </row>
    <row r="214" spans="1:65" s="2" customFormat="1" ht="16.5" customHeight="1">
      <c r="A214" s="36"/>
      <c r="B214" s="37"/>
      <c r="C214" s="240" t="s">
        <v>1096</v>
      </c>
      <c r="D214" s="240" t="s">
        <v>653</v>
      </c>
      <c r="E214" s="241" t="s">
        <v>1168</v>
      </c>
      <c r="F214" s="242" t="s">
        <v>1169</v>
      </c>
      <c r="G214" s="243" t="s">
        <v>664</v>
      </c>
      <c r="H214" s="244">
        <v>9</v>
      </c>
      <c r="I214" s="245"/>
      <c r="J214" s="246">
        <f>ROUND(I214*H214,2)</f>
        <v>0</v>
      </c>
      <c r="K214" s="242" t="s">
        <v>19</v>
      </c>
      <c r="L214" s="247"/>
      <c r="M214" s="248" t="s">
        <v>19</v>
      </c>
      <c r="N214" s="249" t="s">
        <v>43</v>
      </c>
      <c r="O214" s="66"/>
      <c r="P214" s="203">
        <f>O214*H214</f>
        <v>0</v>
      </c>
      <c r="Q214" s="203">
        <v>0</v>
      </c>
      <c r="R214" s="203">
        <f>Q214*H214</f>
        <v>0</v>
      </c>
      <c r="S214" s="203">
        <v>0</v>
      </c>
      <c r="T214" s="204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205" t="s">
        <v>314</v>
      </c>
      <c r="AT214" s="205" t="s">
        <v>653</v>
      </c>
      <c r="AU214" s="205" t="s">
        <v>79</v>
      </c>
      <c r="AY214" s="19" t="s">
        <v>239</v>
      </c>
      <c r="BE214" s="206">
        <f>IF(N214="základní",J214,0)</f>
        <v>0</v>
      </c>
      <c r="BF214" s="206">
        <f>IF(N214="snížená",J214,0)</f>
        <v>0</v>
      </c>
      <c r="BG214" s="206">
        <f>IF(N214="zákl. přenesená",J214,0)</f>
        <v>0</v>
      </c>
      <c r="BH214" s="206">
        <f>IF(N214="sníž. přenesená",J214,0)</f>
        <v>0</v>
      </c>
      <c r="BI214" s="206">
        <f>IF(N214="nulová",J214,0)</f>
        <v>0</v>
      </c>
      <c r="BJ214" s="19" t="s">
        <v>79</v>
      </c>
      <c r="BK214" s="206">
        <f>ROUND(I214*H214,2)</f>
        <v>0</v>
      </c>
      <c r="BL214" s="19" t="s">
        <v>246</v>
      </c>
      <c r="BM214" s="205" t="s">
        <v>1099</v>
      </c>
    </row>
    <row r="215" spans="1:65" s="2" customFormat="1" ht="11.25">
      <c r="A215" s="36"/>
      <c r="B215" s="37"/>
      <c r="C215" s="38"/>
      <c r="D215" s="207" t="s">
        <v>248</v>
      </c>
      <c r="E215" s="38"/>
      <c r="F215" s="208" t="s">
        <v>1169</v>
      </c>
      <c r="G215" s="38"/>
      <c r="H215" s="38"/>
      <c r="I215" s="117"/>
      <c r="J215" s="38"/>
      <c r="K215" s="38"/>
      <c r="L215" s="41"/>
      <c r="M215" s="209"/>
      <c r="N215" s="210"/>
      <c r="O215" s="66"/>
      <c r="P215" s="66"/>
      <c r="Q215" s="66"/>
      <c r="R215" s="66"/>
      <c r="S215" s="66"/>
      <c r="T215" s="67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T215" s="19" t="s">
        <v>248</v>
      </c>
      <c r="AU215" s="19" t="s">
        <v>79</v>
      </c>
    </row>
    <row r="216" spans="1:65" s="2" customFormat="1" ht="16.5" customHeight="1">
      <c r="A216" s="36"/>
      <c r="B216" s="37"/>
      <c r="C216" s="240" t="s">
        <v>988</v>
      </c>
      <c r="D216" s="240" t="s">
        <v>653</v>
      </c>
      <c r="E216" s="241" t="s">
        <v>1170</v>
      </c>
      <c r="F216" s="242" t="s">
        <v>1171</v>
      </c>
      <c r="G216" s="243" t="s">
        <v>664</v>
      </c>
      <c r="H216" s="244">
        <v>2</v>
      </c>
      <c r="I216" s="245"/>
      <c r="J216" s="246">
        <f>ROUND(I216*H216,2)</f>
        <v>0</v>
      </c>
      <c r="K216" s="242" t="s">
        <v>19</v>
      </c>
      <c r="L216" s="247"/>
      <c r="M216" s="248" t="s">
        <v>19</v>
      </c>
      <c r="N216" s="249" t="s">
        <v>43</v>
      </c>
      <c r="O216" s="66"/>
      <c r="P216" s="203">
        <f>O216*H216</f>
        <v>0</v>
      </c>
      <c r="Q216" s="203">
        <v>0</v>
      </c>
      <c r="R216" s="203">
        <f>Q216*H216</f>
        <v>0</v>
      </c>
      <c r="S216" s="203">
        <v>0</v>
      </c>
      <c r="T216" s="204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205" t="s">
        <v>314</v>
      </c>
      <c r="AT216" s="205" t="s">
        <v>653</v>
      </c>
      <c r="AU216" s="205" t="s">
        <v>79</v>
      </c>
      <c r="AY216" s="19" t="s">
        <v>239</v>
      </c>
      <c r="BE216" s="206">
        <f>IF(N216="základní",J216,0)</f>
        <v>0</v>
      </c>
      <c r="BF216" s="206">
        <f>IF(N216="snížená",J216,0)</f>
        <v>0</v>
      </c>
      <c r="BG216" s="206">
        <f>IF(N216="zákl. přenesená",J216,0)</f>
        <v>0</v>
      </c>
      <c r="BH216" s="206">
        <f>IF(N216="sníž. přenesená",J216,0)</f>
        <v>0</v>
      </c>
      <c r="BI216" s="206">
        <f>IF(N216="nulová",J216,0)</f>
        <v>0</v>
      </c>
      <c r="BJ216" s="19" t="s">
        <v>79</v>
      </c>
      <c r="BK216" s="206">
        <f>ROUND(I216*H216,2)</f>
        <v>0</v>
      </c>
      <c r="BL216" s="19" t="s">
        <v>246</v>
      </c>
      <c r="BM216" s="205" t="s">
        <v>1102</v>
      </c>
    </row>
    <row r="217" spans="1:65" s="2" customFormat="1" ht="11.25">
      <c r="A217" s="36"/>
      <c r="B217" s="37"/>
      <c r="C217" s="38"/>
      <c r="D217" s="207" t="s">
        <v>248</v>
      </c>
      <c r="E217" s="38"/>
      <c r="F217" s="208" t="s">
        <v>1171</v>
      </c>
      <c r="G217" s="38"/>
      <c r="H217" s="38"/>
      <c r="I217" s="117"/>
      <c r="J217" s="38"/>
      <c r="K217" s="38"/>
      <c r="L217" s="41"/>
      <c r="M217" s="209"/>
      <c r="N217" s="210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248</v>
      </c>
      <c r="AU217" s="19" t="s">
        <v>79</v>
      </c>
    </row>
    <row r="218" spans="1:65" s="2" customFormat="1" ht="16.5" customHeight="1">
      <c r="A218" s="36"/>
      <c r="B218" s="37"/>
      <c r="C218" s="240" t="s">
        <v>1103</v>
      </c>
      <c r="D218" s="240" t="s">
        <v>653</v>
      </c>
      <c r="E218" s="241" t="s">
        <v>1109</v>
      </c>
      <c r="F218" s="242" t="s">
        <v>1110</v>
      </c>
      <c r="G218" s="243" t="s">
        <v>664</v>
      </c>
      <c r="H218" s="244">
        <v>2</v>
      </c>
      <c r="I218" s="245"/>
      <c r="J218" s="246">
        <f>ROUND(I218*H218,2)</f>
        <v>0</v>
      </c>
      <c r="K218" s="242" t="s">
        <v>19</v>
      </c>
      <c r="L218" s="247"/>
      <c r="M218" s="248" t="s">
        <v>19</v>
      </c>
      <c r="N218" s="249" t="s">
        <v>43</v>
      </c>
      <c r="O218" s="66"/>
      <c r="P218" s="203">
        <f>O218*H218</f>
        <v>0</v>
      </c>
      <c r="Q218" s="203">
        <v>0</v>
      </c>
      <c r="R218" s="203">
        <f>Q218*H218</f>
        <v>0</v>
      </c>
      <c r="S218" s="203">
        <v>0</v>
      </c>
      <c r="T218" s="204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314</v>
      </c>
      <c r="AT218" s="205" t="s">
        <v>653</v>
      </c>
      <c r="AU218" s="205" t="s">
        <v>79</v>
      </c>
      <c r="AY218" s="19" t="s">
        <v>239</v>
      </c>
      <c r="BE218" s="206">
        <f>IF(N218="základní",J218,0)</f>
        <v>0</v>
      </c>
      <c r="BF218" s="206">
        <f>IF(N218="snížená",J218,0)</f>
        <v>0</v>
      </c>
      <c r="BG218" s="206">
        <f>IF(N218="zákl. přenesená",J218,0)</f>
        <v>0</v>
      </c>
      <c r="BH218" s="206">
        <f>IF(N218="sníž. přenesená",J218,0)</f>
        <v>0</v>
      </c>
      <c r="BI218" s="206">
        <f>IF(N218="nulová",J218,0)</f>
        <v>0</v>
      </c>
      <c r="BJ218" s="19" t="s">
        <v>79</v>
      </c>
      <c r="BK218" s="206">
        <f>ROUND(I218*H218,2)</f>
        <v>0</v>
      </c>
      <c r="BL218" s="19" t="s">
        <v>246</v>
      </c>
      <c r="BM218" s="205" t="s">
        <v>1104</v>
      </c>
    </row>
    <row r="219" spans="1:65" s="2" customFormat="1" ht="11.25">
      <c r="A219" s="36"/>
      <c r="B219" s="37"/>
      <c r="C219" s="38"/>
      <c r="D219" s="207" t="s">
        <v>248</v>
      </c>
      <c r="E219" s="38"/>
      <c r="F219" s="208" t="s">
        <v>1110</v>
      </c>
      <c r="G219" s="38"/>
      <c r="H219" s="38"/>
      <c r="I219" s="117"/>
      <c r="J219" s="38"/>
      <c r="K219" s="38"/>
      <c r="L219" s="41"/>
      <c r="M219" s="209"/>
      <c r="N219" s="210"/>
      <c r="O219" s="66"/>
      <c r="P219" s="66"/>
      <c r="Q219" s="66"/>
      <c r="R219" s="66"/>
      <c r="S219" s="66"/>
      <c r="T219" s="67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T219" s="19" t="s">
        <v>248</v>
      </c>
      <c r="AU219" s="19" t="s">
        <v>79</v>
      </c>
    </row>
    <row r="220" spans="1:65" s="12" customFormat="1" ht="25.9" customHeight="1">
      <c r="B220" s="178"/>
      <c r="C220" s="179"/>
      <c r="D220" s="180" t="s">
        <v>71</v>
      </c>
      <c r="E220" s="181" t="s">
        <v>1070</v>
      </c>
      <c r="F220" s="181" t="s">
        <v>1071</v>
      </c>
      <c r="G220" s="179"/>
      <c r="H220" s="179"/>
      <c r="I220" s="182"/>
      <c r="J220" s="183">
        <f>BK220</f>
        <v>0</v>
      </c>
      <c r="K220" s="179"/>
      <c r="L220" s="184"/>
      <c r="M220" s="185"/>
      <c r="N220" s="186"/>
      <c r="O220" s="186"/>
      <c r="P220" s="187">
        <f>SUM(P221:P236)</f>
        <v>0</v>
      </c>
      <c r="Q220" s="186"/>
      <c r="R220" s="187">
        <f>SUM(R221:R236)</f>
        <v>0</v>
      </c>
      <c r="S220" s="186"/>
      <c r="T220" s="188">
        <f>SUM(T221:T236)</f>
        <v>0</v>
      </c>
      <c r="AR220" s="189" t="s">
        <v>79</v>
      </c>
      <c r="AT220" s="190" t="s">
        <v>71</v>
      </c>
      <c r="AU220" s="190" t="s">
        <v>72</v>
      </c>
      <c r="AY220" s="189" t="s">
        <v>239</v>
      </c>
      <c r="BK220" s="191">
        <f>SUM(BK221:BK236)</f>
        <v>0</v>
      </c>
    </row>
    <row r="221" spans="1:65" s="2" customFormat="1" ht="16.5" customHeight="1">
      <c r="A221" s="36"/>
      <c r="B221" s="37"/>
      <c r="C221" s="240" t="s">
        <v>992</v>
      </c>
      <c r="D221" s="240" t="s">
        <v>653</v>
      </c>
      <c r="E221" s="241" t="s">
        <v>1172</v>
      </c>
      <c r="F221" s="242" t="s">
        <v>1173</v>
      </c>
      <c r="G221" s="243" t="s">
        <v>664</v>
      </c>
      <c r="H221" s="244">
        <v>7</v>
      </c>
      <c r="I221" s="245"/>
      <c r="J221" s="246">
        <f>ROUND(I221*H221,2)</f>
        <v>0</v>
      </c>
      <c r="K221" s="242" t="s">
        <v>19</v>
      </c>
      <c r="L221" s="247"/>
      <c r="M221" s="248" t="s">
        <v>19</v>
      </c>
      <c r="N221" s="249" t="s">
        <v>43</v>
      </c>
      <c r="O221" s="66"/>
      <c r="P221" s="203">
        <f>O221*H221</f>
        <v>0</v>
      </c>
      <c r="Q221" s="203">
        <v>0</v>
      </c>
      <c r="R221" s="203">
        <f>Q221*H221</f>
        <v>0</v>
      </c>
      <c r="S221" s="203">
        <v>0</v>
      </c>
      <c r="T221" s="204">
        <f>S221*H221</f>
        <v>0</v>
      </c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R221" s="205" t="s">
        <v>314</v>
      </c>
      <c r="AT221" s="205" t="s">
        <v>653</v>
      </c>
      <c r="AU221" s="205" t="s">
        <v>79</v>
      </c>
      <c r="AY221" s="19" t="s">
        <v>239</v>
      </c>
      <c r="BE221" s="206">
        <f>IF(N221="základní",J221,0)</f>
        <v>0</v>
      </c>
      <c r="BF221" s="206">
        <f>IF(N221="snížená",J221,0)</f>
        <v>0</v>
      </c>
      <c r="BG221" s="206">
        <f>IF(N221="zákl. přenesená",J221,0)</f>
        <v>0</v>
      </c>
      <c r="BH221" s="206">
        <f>IF(N221="sníž. přenesená",J221,0)</f>
        <v>0</v>
      </c>
      <c r="BI221" s="206">
        <f>IF(N221="nulová",J221,0)</f>
        <v>0</v>
      </c>
      <c r="BJ221" s="19" t="s">
        <v>79</v>
      </c>
      <c r="BK221" s="206">
        <f>ROUND(I221*H221,2)</f>
        <v>0</v>
      </c>
      <c r="BL221" s="19" t="s">
        <v>246</v>
      </c>
      <c r="BM221" s="205" t="s">
        <v>1107</v>
      </c>
    </row>
    <row r="222" spans="1:65" s="2" customFormat="1" ht="11.25">
      <c r="A222" s="36"/>
      <c r="B222" s="37"/>
      <c r="C222" s="38"/>
      <c r="D222" s="207" t="s">
        <v>248</v>
      </c>
      <c r="E222" s="38"/>
      <c r="F222" s="208" t="s">
        <v>1173</v>
      </c>
      <c r="G222" s="38"/>
      <c r="H222" s="38"/>
      <c r="I222" s="117"/>
      <c r="J222" s="38"/>
      <c r="K222" s="38"/>
      <c r="L222" s="41"/>
      <c r="M222" s="209"/>
      <c r="N222" s="210"/>
      <c r="O222" s="66"/>
      <c r="P222" s="66"/>
      <c r="Q222" s="66"/>
      <c r="R222" s="66"/>
      <c r="S222" s="66"/>
      <c r="T222" s="67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T222" s="19" t="s">
        <v>248</v>
      </c>
      <c r="AU222" s="19" t="s">
        <v>79</v>
      </c>
    </row>
    <row r="223" spans="1:65" s="2" customFormat="1" ht="16.5" customHeight="1">
      <c r="A223" s="36"/>
      <c r="B223" s="37"/>
      <c r="C223" s="240" t="s">
        <v>1108</v>
      </c>
      <c r="D223" s="240" t="s">
        <v>653</v>
      </c>
      <c r="E223" s="241" t="s">
        <v>1174</v>
      </c>
      <c r="F223" s="242" t="s">
        <v>1175</v>
      </c>
      <c r="G223" s="243" t="s">
        <v>664</v>
      </c>
      <c r="H223" s="244">
        <v>22</v>
      </c>
      <c r="I223" s="245"/>
      <c r="J223" s="246">
        <f>ROUND(I223*H223,2)</f>
        <v>0</v>
      </c>
      <c r="K223" s="242" t="s">
        <v>19</v>
      </c>
      <c r="L223" s="247"/>
      <c r="M223" s="248" t="s">
        <v>19</v>
      </c>
      <c r="N223" s="249" t="s">
        <v>43</v>
      </c>
      <c r="O223" s="66"/>
      <c r="P223" s="203">
        <f>O223*H223</f>
        <v>0</v>
      </c>
      <c r="Q223" s="203">
        <v>0</v>
      </c>
      <c r="R223" s="203">
        <f>Q223*H223</f>
        <v>0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314</v>
      </c>
      <c r="AT223" s="205" t="s">
        <v>653</v>
      </c>
      <c r="AU223" s="205" t="s">
        <v>79</v>
      </c>
      <c r="AY223" s="19" t="s">
        <v>239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246</v>
      </c>
      <c r="BM223" s="205" t="s">
        <v>1111</v>
      </c>
    </row>
    <row r="224" spans="1:65" s="2" customFormat="1" ht="11.25">
      <c r="A224" s="36"/>
      <c r="B224" s="37"/>
      <c r="C224" s="38"/>
      <c r="D224" s="207" t="s">
        <v>248</v>
      </c>
      <c r="E224" s="38"/>
      <c r="F224" s="208" t="s">
        <v>1175</v>
      </c>
      <c r="G224" s="38"/>
      <c r="H224" s="38"/>
      <c r="I224" s="117"/>
      <c r="J224" s="38"/>
      <c r="K224" s="38"/>
      <c r="L224" s="41"/>
      <c r="M224" s="209"/>
      <c r="N224" s="210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248</v>
      </c>
      <c r="AU224" s="19" t="s">
        <v>79</v>
      </c>
    </row>
    <row r="225" spans="1:65" s="2" customFormat="1" ht="16.5" customHeight="1">
      <c r="A225" s="36"/>
      <c r="B225" s="37"/>
      <c r="C225" s="240" t="s">
        <v>995</v>
      </c>
      <c r="D225" s="240" t="s">
        <v>653</v>
      </c>
      <c r="E225" s="241" t="s">
        <v>1176</v>
      </c>
      <c r="F225" s="242" t="s">
        <v>1177</v>
      </c>
      <c r="G225" s="243" t="s">
        <v>664</v>
      </c>
      <c r="H225" s="244">
        <v>7</v>
      </c>
      <c r="I225" s="245"/>
      <c r="J225" s="246">
        <f>ROUND(I225*H225,2)</f>
        <v>0</v>
      </c>
      <c r="K225" s="242" t="s">
        <v>19</v>
      </c>
      <c r="L225" s="247"/>
      <c r="M225" s="248" t="s">
        <v>19</v>
      </c>
      <c r="N225" s="249" t="s">
        <v>43</v>
      </c>
      <c r="O225" s="66"/>
      <c r="P225" s="203">
        <f>O225*H225</f>
        <v>0</v>
      </c>
      <c r="Q225" s="203">
        <v>0</v>
      </c>
      <c r="R225" s="203">
        <f>Q225*H225</f>
        <v>0</v>
      </c>
      <c r="S225" s="203">
        <v>0</v>
      </c>
      <c r="T225" s="204">
        <f>S225*H225</f>
        <v>0</v>
      </c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R225" s="205" t="s">
        <v>314</v>
      </c>
      <c r="AT225" s="205" t="s">
        <v>653</v>
      </c>
      <c r="AU225" s="205" t="s">
        <v>79</v>
      </c>
      <c r="AY225" s="19" t="s">
        <v>239</v>
      </c>
      <c r="BE225" s="206">
        <f>IF(N225="základní",J225,0)</f>
        <v>0</v>
      </c>
      <c r="BF225" s="206">
        <f>IF(N225="snížená",J225,0)</f>
        <v>0</v>
      </c>
      <c r="BG225" s="206">
        <f>IF(N225="zákl. přenesená",J225,0)</f>
        <v>0</v>
      </c>
      <c r="BH225" s="206">
        <f>IF(N225="sníž. přenesená",J225,0)</f>
        <v>0</v>
      </c>
      <c r="BI225" s="206">
        <f>IF(N225="nulová",J225,0)</f>
        <v>0</v>
      </c>
      <c r="BJ225" s="19" t="s">
        <v>79</v>
      </c>
      <c r="BK225" s="206">
        <f>ROUND(I225*H225,2)</f>
        <v>0</v>
      </c>
      <c r="BL225" s="19" t="s">
        <v>246</v>
      </c>
      <c r="BM225" s="205" t="s">
        <v>1114</v>
      </c>
    </row>
    <row r="226" spans="1:65" s="2" customFormat="1" ht="11.25">
      <c r="A226" s="36"/>
      <c r="B226" s="37"/>
      <c r="C226" s="38"/>
      <c r="D226" s="207" t="s">
        <v>248</v>
      </c>
      <c r="E226" s="38"/>
      <c r="F226" s="208" t="s">
        <v>1177</v>
      </c>
      <c r="G226" s="38"/>
      <c r="H226" s="38"/>
      <c r="I226" s="117"/>
      <c r="J226" s="38"/>
      <c r="K226" s="38"/>
      <c r="L226" s="41"/>
      <c r="M226" s="209"/>
      <c r="N226" s="210"/>
      <c r="O226" s="66"/>
      <c r="P226" s="66"/>
      <c r="Q226" s="66"/>
      <c r="R226" s="66"/>
      <c r="S226" s="66"/>
      <c r="T226" s="67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T226" s="19" t="s">
        <v>248</v>
      </c>
      <c r="AU226" s="19" t="s">
        <v>79</v>
      </c>
    </row>
    <row r="227" spans="1:65" s="2" customFormat="1" ht="16.5" customHeight="1">
      <c r="A227" s="36"/>
      <c r="B227" s="37"/>
      <c r="C227" s="240" t="s">
        <v>1115</v>
      </c>
      <c r="D227" s="240" t="s">
        <v>653</v>
      </c>
      <c r="E227" s="241" t="s">
        <v>1178</v>
      </c>
      <c r="F227" s="242" t="s">
        <v>1179</v>
      </c>
      <c r="G227" s="243" t="s">
        <v>664</v>
      </c>
      <c r="H227" s="244">
        <v>22</v>
      </c>
      <c r="I227" s="245"/>
      <c r="J227" s="246">
        <f>ROUND(I227*H227,2)</f>
        <v>0</v>
      </c>
      <c r="K227" s="242" t="s">
        <v>19</v>
      </c>
      <c r="L227" s="247"/>
      <c r="M227" s="248" t="s">
        <v>19</v>
      </c>
      <c r="N227" s="249" t="s">
        <v>43</v>
      </c>
      <c r="O227" s="66"/>
      <c r="P227" s="203">
        <f>O227*H227</f>
        <v>0</v>
      </c>
      <c r="Q227" s="203">
        <v>0</v>
      </c>
      <c r="R227" s="203">
        <f>Q227*H227</f>
        <v>0</v>
      </c>
      <c r="S227" s="203">
        <v>0</v>
      </c>
      <c r="T227" s="204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205" t="s">
        <v>314</v>
      </c>
      <c r="AT227" s="205" t="s">
        <v>653</v>
      </c>
      <c r="AU227" s="205" t="s">
        <v>79</v>
      </c>
      <c r="AY227" s="19" t="s">
        <v>239</v>
      </c>
      <c r="BE227" s="206">
        <f>IF(N227="základní",J227,0)</f>
        <v>0</v>
      </c>
      <c r="BF227" s="206">
        <f>IF(N227="snížená",J227,0)</f>
        <v>0</v>
      </c>
      <c r="BG227" s="206">
        <f>IF(N227="zákl. přenesená",J227,0)</f>
        <v>0</v>
      </c>
      <c r="BH227" s="206">
        <f>IF(N227="sníž. přenesená",J227,0)</f>
        <v>0</v>
      </c>
      <c r="BI227" s="206">
        <f>IF(N227="nulová",J227,0)</f>
        <v>0</v>
      </c>
      <c r="BJ227" s="19" t="s">
        <v>79</v>
      </c>
      <c r="BK227" s="206">
        <f>ROUND(I227*H227,2)</f>
        <v>0</v>
      </c>
      <c r="BL227" s="19" t="s">
        <v>246</v>
      </c>
      <c r="BM227" s="205" t="s">
        <v>1180</v>
      </c>
    </row>
    <row r="228" spans="1:65" s="2" customFormat="1" ht="11.25">
      <c r="A228" s="36"/>
      <c r="B228" s="37"/>
      <c r="C228" s="38"/>
      <c r="D228" s="207" t="s">
        <v>248</v>
      </c>
      <c r="E228" s="38"/>
      <c r="F228" s="208" t="s">
        <v>1179</v>
      </c>
      <c r="G228" s="38"/>
      <c r="H228" s="38"/>
      <c r="I228" s="117"/>
      <c r="J228" s="38"/>
      <c r="K228" s="38"/>
      <c r="L228" s="41"/>
      <c r="M228" s="209"/>
      <c r="N228" s="210"/>
      <c r="O228" s="66"/>
      <c r="P228" s="66"/>
      <c r="Q228" s="66"/>
      <c r="R228" s="66"/>
      <c r="S228" s="66"/>
      <c r="T228" s="67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T228" s="19" t="s">
        <v>248</v>
      </c>
      <c r="AU228" s="19" t="s">
        <v>79</v>
      </c>
    </row>
    <row r="229" spans="1:65" s="2" customFormat="1" ht="16.5" customHeight="1">
      <c r="A229" s="36"/>
      <c r="B229" s="37"/>
      <c r="C229" s="240" t="s">
        <v>998</v>
      </c>
      <c r="D229" s="240" t="s">
        <v>653</v>
      </c>
      <c r="E229" s="241" t="s">
        <v>1181</v>
      </c>
      <c r="F229" s="242" t="s">
        <v>1182</v>
      </c>
      <c r="G229" s="243" t="s">
        <v>664</v>
      </c>
      <c r="H229" s="244">
        <v>1</v>
      </c>
      <c r="I229" s="245"/>
      <c r="J229" s="246">
        <f>ROUND(I229*H229,2)</f>
        <v>0</v>
      </c>
      <c r="K229" s="242" t="s">
        <v>19</v>
      </c>
      <c r="L229" s="247"/>
      <c r="M229" s="248" t="s">
        <v>19</v>
      </c>
      <c r="N229" s="249" t="s">
        <v>43</v>
      </c>
      <c r="O229" s="66"/>
      <c r="P229" s="203">
        <f>O229*H229</f>
        <v>0</v>
      </c>
      <c r="Q229" s="203">
        <v>0</v>
      </c>
      <c r="R229" s="203">
        <f>Q229*H229</f>
        <v>0</v>
      </c>
      <c r="S229" s="203">
        <v>0</v>
      </c>
      <c r="T229" s="204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205" t="s">
        <v>314</v>
      </c>
      <c r="AT229" s="205" t="s">
        <v>653</v>
      </c>
      <c r="AU229" s="205" t="s">
        <v>79</v>
      </c>
      <c r="AY229" s="19" t="s">
        <v>239</v>
      </c>
      <c r="BE229" s="206">
        <f>IF(N229="základní",J229,0)</f>
        <v>0</v>
      </c>
      <c r="BF229" s="206">
        <f>IF(N229="snížená",J229,0)</f>
        <v>0</v>
      </c>
      <c r="BG229" s="206">
        <f>IF(N229="zákl. přenesená",J229,0)</f>
        <v>0</v>
      </c>
      <c r="BH229" s="206">
        <f>IF(N229="sníž. přenesená",J229,0)</f>
        <v>0</v>
      </c>
      <c r="BI229" s="206">
        <f>IF(N229="nulová",J229,0)</f>
        <v>0</v>
      </c>
      <c r="BJ229" s="19" t="s">
        <v>79</v>
      </c>
      <c r="BK229" s="206">
        <f>ROUND(I229*H229,2)</f>
        <v>0</v>
      </c>
      <c r="BL229" s="19" t="s">
        <v>246</v>
      </c>
      <c r="BM229" s="205" t="s">
        <v>1183</v>
      </c>
    </row>
    <row r="230" spans="1:65" s="2" customFormat="1" ht="11.25">
      <c r="A230" s="36"/>
      <c r="B230" s="37"/>
      <c r="C230" s="38"/>
      <c r="D230" s="207" t="s">
        <v>248</v>
      </c>
      <c r="E230" s="38"/>
      <c r="F230" s="208" t="s">
        <v>1182</v>
      </c>
      <c r="G230" s="38"/>
      <c r="H230" s="38"/>
      <c r="I230" s="117"/>
      <c r="J230" s="38"/>
      <c r="K230" s="38"/>
      <c r="L230" s="41"/>
      <c r="M230" s="209"/>
      <c r="N230" s="210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248</v>
      </c>
      <c r="AU230" s="19" t="s">
        <v>79</v>
      </c>
    </row>
    <row r="231" spans="1:65" s="2" customFormat="1" ht="16.5" customHeight="1">
      <c r="A231" s="36"/>
      <c r="B231" s="37"/>
      <c r="C231" s="240" t="s">
        <v>1184</v>
      </c>
      <c r="D231" s="240" t="s">
        <v>653</v>
      </c>
      <c r="E231" s="241" t="s">
        <v>1185</v>
      </c>
      <c r="F231" s="242" t="s">
        <v>1186</v>
      </c>
      <c r="G231" s="243" t="s">
        <v>664</v>
      </c>
      <c r="H231" s="244">
        <v>2</v>
      </c>
      <c r="I231" s="245"/>
      <c r="J231" s="246">
        <f>ROUND(I231*H231,2)</f>
        <v>0</v>
      </c>
      <c r="K231" s="242" t="s">
        <v>19</v>
      </c>
      <c r="L231" s="247"/>
      <c r="M231" s="248" t="s">
        <v>19</v>
      </c>
      <c r="N231" s="249" t="s">
        <v>43</v>
      </c>
      <c r="O231" s="66"/>
      <c r="P231" s="203">
        <f>O231*H231</f>
        <v>0</v>
      </c>
      <c r="Q231" s="203">
        <v>0</v>
      </c>
      <c r="R231" s="203">
        <f>Q231*H231</f>
        <v>0</v>
      </c>
      <c r="S231" s="203">
        <v>0</v>
      </c>
      <c r="T231" s="204">
        <f>S231*H231</f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205" t="s">
        <v>314</v>
      </c>
      <c r="AT231" s="205" t="s">
        <v>653</v>
      </c>
      <c r="AU231" s="205" t="s">
        <v>79</v>
      </c>
      <c r="AY231" s="19" t="s">
        <v>239</v>
      </c>
      <c r="BE231" s="206">
        <f>IF(N231="základní",J231,0)</f>
        <v>0</v>
      </c>
      <c r="BF231" s="206">
        <f>IF(N231="snížená",J231,0)</f>
        <v>0</v>
      </c>
      <c r="BG231" s="206">
        <f>IF(N231="zákl. přenesená",J231,0)</f>
        <v>0</v>
      </c>
      <c r="BH231" s="206">
        <f>IF(N231="sníž. přenesená",J231,0)</f>
        <v>0</v>
      </c>
      <c r="BI231" s="206">
        <f>IF(N231="nulová",J231,0)</f>
        <v>0</v>
      </c>
      <c r="BJ231" s="19" t="s">
        <v>79</v>
      </c>
      <c r="BK231" s="206">
        <f>ROUND(I231*H231,2)</f>
        <v>0</v>
      </c>
      <c r="BL231" s="19" t="s">
        <v>246</v>
      </c>
      <c r="BM231" s="205" t="s">
        <v>1187</v>
      </c>
    </row>
    <row r="232" spans="1:65" s="2" customFormat="1" ht="11.25">
      <c r="A232" s="36"/>
      <c r="B232" s="37"/>
      <c r="C232" s="38"/>
      <c r="D232" s="207" t="s">
        <v>248</v>
      </c>
      <c r="E232" s="38"/>
      <c r="F232" s="208" t="s">
        <v>1186</v>
      </c>
      <c r="G232" s="38"/>
      <c r="H232" s="38"/>
      <c r="I232" s="117"/>
      <c r="J232" s="38"/>
      <c r="K232" s="38"/>
      <c r="L232" s="41"/>
      <c r="M232" s="209"/>
      <c r="N232" s="210"/>
      <c r="O232" s="66"/>
      <c r="P232" s="66"/>
      <c r="Q232" s="66"/>
      <c r="R232" s="66"/>
      <c r="S232" s="66"/>
      <c r="T232" s="67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T232" s="19" t="s">
        <v>248</v>
      </c>
      <c r="AU232" s="19" t="s">
        <v>79</v>
      </c>
    </row>
    <row r="233" spans="1:65" s="2" customFormat="1" ht="16.5" customHeight="1">
      <c r="A233" s="36"/>
      <c r="B233" s="37"/>
      <c r="C233" s="240" t="s">
        <v>1002</v>
      </c>
      <c r="D233" s="240" t="s">
        <v>653</v>
      </c>
      <c r="E233" s="241" t="s">
        <v>1188</v>
      </c>
      <c r="F233" s="242" t="s">
        <v>1189</v>
      </c>
      <c r="G233" s="243" t="s">
        <v>664</v>
      </c>
      <c r="H233" s="244">
        <v>7</v>
      </c>
      <c r="I233" s="245"/>
      <c r="J233" s="246">
        <f>ROUND(I233*H233,2)</f>
        <v>0</v>
      </c>
      <c r="K233" s="242" t="s">
        <v>19</v>
      </c>
      <c r="L233" s="247"/>
      <c r="M233" s="248" t="s">
        <v>19</v>
      </c>
      <c r="N233" s="249" t="s">
        <v>43</v>
      </c>
      <c r="O233" s="66"/>
      <c r="P233" s="203">
        <f>O233*H233</f>
        <v>0</v>
      </c>
      <c r="Q233" s="203">
        <v>0</v>
      </c>
      <c r="R233" s="203">
        <f>Q233*H233</f>
        <v>0</v>
      </c>
      <c r="S233" s="203">
        <v>0</v>
      </c>
      <c r="T233" s="204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205" t="s">
        <v>314</v>
      </c>
      <c r="AT233" s="205" t="s">
        <v>653</v>
      </c>
      <c r="AU233" s="205" t="s">
        <v>79</v>
      </c>
      <c r="AY233" s="19" t="s">
        <v>239</v>
      </c>
      <c r="BE233" s="206">
        <f>IF(N233="základní",J233,0)</f>
        <v>0</v>
      </c>
      <c r="BF233" s="206">
        <f>IF(N233="snížená",J233,0)</f>
        <v>0</v>
      </c>
      <c r="BG233" s="206">
        <f>IF(N233="zákl. přenesená",J233,0)</f>
        <v>0</v>
      </c>
      <c r="BH233" s="206">
        <f>IF(N233="sníž. přenesená",J233,0)</f>
        <v>0</v>
      </c>
      <c r="BI233" s="206">
        <f>IF(N233="nulová",J233,0)</f>
        <v>0</v>
      </c>
      <c r="BJ233" s="19" t="s">
        <v>79</v>
      </c>
      <c r="BK233" s="206">
        <f>ROUND(I233*H233,2)</f>
        <v>0</v>
      </c>
      <c r="BL233" s="19" t="s">
        <v>246</v>
      </c>
      <c r="BM233" s="205" t="s">
        <v>1190</v>
      </c>
    </row>
    <row r="234" spans="1:65" s="2" customFormat="1" ht="11.25">
      <c r="A234" s="36"/>
      <c r="B234" s="37"/>
      <c r="C234" s="38"/>
      <c r="D234" s="207" t="s">
        <v>248</v>
      </c>
      <c r="E234" s="38"/>
      <c r="F234" s="208" t="s">
        <v>1189</v>
      </c>
      <c r="G234" s="38"/>
      <c r="H234" s="38"/>
      <c r="I234" s="117"/>
      <c r="J234" s="38"/>
      <c r="K234" s="38"/>
      <c r="L234" s="41"/>
      <c r="M234" s="209"/>
      <c r="N234" s="210"/>
      <c r="O234" s="66"/>
      <c r="P234" s="66"/>
      <c r="Q234" s="66"/>
      <c r="R234" s="66"/>
      <c r="S234" s="66"/>
      <c r="T234" s="67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T234" s="19" t="s">
        <v>248</v>
      </c>
      <c r="AU234" s="19" t="s">
        <v>79</v>
      </c>
    </row>
    <row r="235" spans="1:65" s="2" customFormat="1" ht="16.5" customHeight="1">
      <c r="A235" s="36"/>
      <c r="B235" s="37"/>
      <c r="C235" s="240" t="s">
        <v>1191</v>
      </c>
      <c r="D235" s="240" t="s">
        <v>653</v>
      </c>
      <c r="E235" s="241" t="s">
        <v>1192</v>
      </c>
      <c r="F235" s="242" t="s">
        <v>1193</v>
      </c>
      <c r="G235" s="243" t="s">
        <v>664</v>
      </c>
      <c r="H235" s="244">
        <v>3</v>
      </c>
      <c r="I235" s="245"/>
      <c r="J235" s="246">
        <f>ROUND(I235*H235,2)</f>
        <v>0</v>
      </c>
      <c r="K235" s="242" t="s">
        <v>19</v>
      </c>
      <c r="L235" s="247"/>
      <c r="M235" s="248" t="s">
        <v>19</v>
      </c>
      <c r="N235" s="249" t="s">
        <v>43</v>
      </c>
      <c r="O235" s="66"/>
      <c r="P235" s="203">
        <f>O235*H235</f>
        <v>0</v>
      </c>
      <c r="Q235" s="203">
        <v>0</v>
      </c>
      <c r="R235" s="203">
        <f>Q235*H235</f>
        <v>0</v>
      </c>
      <c r="S235" s="203">
        <v>0</v>
      </c>
      <c r="T235" s="204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205" t="s">
        <v>314</v>
      </c>
      <c r="AT235" s="205" t="s">
        <v>653</v>
      </c>
      <c r="AU235" s="205" t="s">
        <v>79</v>
      </c>
      <c r="AY235" s="19" t="s">
        <v>239</v>
      </c>
      <c r="BE235" s="206">
        <f>IF(N235="základní",J235,0)</f>
        <v>0</v>
      </c>
      <c r="BF235" s="206">
        <f>IF(N235="snížená",J235,0)</f>
        <v>0</v>
      </c>
      <c r="BG235" s="206">
        <f>IF(N235="zákl. přenesená",J235,0)</f>
        <v>0</v>
      </c>
      <c r="BH235" s="206">
        <f>IF(N235="sníž. přenesená",J235,0)</f>
        <v>0</v>
      </c>
      <c r="BI235" s="206">
        <f>IF(N235="nulová",J235,0)</f>
        <v>0</v>
      </c>
      <c r="BJ235" s="19" t="s">
        <v>79</v>
      </c>
      <c r="BK235" s="206">
        <f>ROUND(I235*H235,2)</f>
        <v>0</v>
      </c>
      <c r="BL235" s="19" t="s">
        <v>246</v>
      </c>
      <c r="BM235" s="205" t="s">
        <v>1118</v>
      </c>
    </row>
    <row r="236" spans="1:65" s="2" customFormat="1" ht="11.25">
      <c r="A236" s="36"/>
      <c r="B236" s="37"/>
      <c r="C236" s="38"/>
      <c r="D236" s="207" t="s">
        <v>248</v>
      </c>
      <c r="E236" s="38"/>
      <c r="F236" s="208" t="s">
        <v>1193</v>
      </c>
      <c r="G236" s="38"/>
      <c r="H236" s="38"/>
      <c r="I236" s="117"/>
      <c r="J236" s="38"/>
      <c r="K236" s="38"/>
      <c r="L236" s="41"/>
      <c r="M236" s="226"/>
      <c r="N236" s="227"/>
      <c r="O236" s="228"/>
      <c r="P236" s="228"/>
      <c r="Q236" s="228"/>
      <c r="R236" s="228"/>
      <c r="S236" s="228"/>
      <c r="T236" s="229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T236" s="19" t="s">
        <v>248</v>
      </c>
      <c r="AU236" s="19" t="s">
        <v>79</v>
      </c>
    </row>
    <row r="237" spans="1:65" s="2" customFormat="1" ht="6.95" customHeight="1">
      <c r="A237" s="36"/>
      <c r="B237" s="49"/>
      <c r="C237" s="50"/>
      <c r="D237" s="50"/>
      <c r="E237" s="50"/>
      <c r="F237" s="50"/>
      <c r="G237" s="50"/>
      <c r="H237" s="50"/>
      <c r="I237" s="144"/>
      <c r="J237" s="50"/>
      <c r="K237" s="50"/>
      <c r="L237" s="41"/>
      <c r="M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</row>
  </sheetData>
  <sheetProtection algorithmName="SHA-512" hashValue="rcb6wlKRmrrwmC5Yr2lw/WCBAugqeXLuFJ3YjP9Sj/lj9mRfjAaAxVcydofcPtgVhWOIt7iCBeZJ8nLIxbS04g==" saltValue="oR+2OffGaojwypnnioDbn6JzOiF68EO/NTKaqzkwBVmP/1LIKEumY5K/C+O3NXSN+j3KLSq1uA3zBGF49fcqrw==" spinCount="100000" sheet="1" objects="1" scenarios="1" formatColumns="0" formatRows="0" autoFilter="0"/>
  <autoFilter ref="C95:K236" xr:uid="{00000000-0009-0000-0000-00000C000000}"/>
  <mergeCells count="12">
    <mergeCell ref="E88:H88"/>
    <mergeCell ref="L2:V2"/>
    <mergeCell ref="E50:H50"/>
    <mergeCell ref="E52:H52"/>
    <mergeCell ref="E54:H54"/>
    <mergeCell ref="E84:H84"/>
    <mergeCell ref="E86:H8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48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132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914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1194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tr">
        <f>IF('Rekapitulace stavby'!AN19="","",'Rekapitulace stavby'!AN19)</f>
        <v/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9" t="s">
        <v>28</v>
      </c>
      <c r="J26" s="105" t="str">
        <f>IF('Rekapitulace stavby'!AN20="","",'Rekapitulace stavby'!AN20)</f>
        <v/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23.25" customHeight="1">
      <c r="A29" s="121"/>
      <c r="B29" s="122"/>
      <c r="C29" s="121"/>
      <c r="D29" s="121"/>
      <c r="E29" s="403" t="s">
        <v>1195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ROUND(J89,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ROUND((SUM(BE89:BE147)),  2)</f>
        <v>0</v>
      </c>
      <c r="G35" s="36"/>
      <c r="H35" s="36"/>
      <c r="I35" s="133">
        <v>0.21</v>
      </c>
      <c r="J35" s="132">
        <f>ROUND(((SUM(BE89:BE147))*I35),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ROUND((SUM(BF89:BF147)),  2)</f>
        <v>0</v>
      </c>
      <c r="G36" s="36"/>
      <c r="H36" s="36"/>
      <c r="I36" s="133">
        <v>0.15</v>
      </c>
      <c r="J36" s="132">
        <f>ROUND(((SUM(BF89:BF147))*I36),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ROUND((SUM(BG89:BG147)),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ROUND((SUM(BH89:BH147)),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ROUND((SUM(BI89:BI147)),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914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SO 04.4 - Přeložka kabelů Net4Gas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 xml:space="preserve"> 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J89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1196</v>
      </c>
      <c r="E64" s="156"/>
      <c r="F64" s="156"/>
      <c r="G64" s="156"/>
      <c r="H64" s="156"/>
      <c r="I64" s="157"/>
      <c r="J64" s="158">
        <f>J90</f>
        <v>0</v>
      </c>
      <c r="K64" s="154"/>
      <c r="L64" s="159"/>
    </row>
    <row r="65" spans="1:31" s="9" customFormat="1" ht="24.95" customHeight="1">
      <c r="B65" s="153"/>
      <c r="C65" s="154"/>
      <c r="D65" s="155" t="s">
        <v>1197</v>
      </c>
      <c r="E65" s="156"/>
      <c r="F65" s="156"/>
      <c r="G65" s="156"/>
      <c r="H65" s="156"/>
      <c r="I65" s="157"/>
      <c r="J65" s="158">
        <f>J107</f>
        <v>0</v>
      </c>
      <c r="K65" s="154"/>
      <c r="L65" s="159"/>
    </row>
    <row r="66" spans="1:31" s="9" customFormat="1" ht="24.95" customHeight="1">
      <c r="B66" s="153"/>
      <c r="C66" s="154"/>
      <c r="D66" s="155" t="s">
        <v>1198</v>
      </c>
      <c r="E66" s="156"/>
      <c r="F66" s="156"/>
      <c r="G66" s="156"/>
      <c r="H66" s="156"/>
      <c r="I66" s="157"/>
      <c r="J66" s="158">
        <f>J124</f>
        <v>0</v>
      </c>
      <c r="K66" s="154"/>
      <c r="L66" s="159"/>
    </row>
    <row r="67" spans="1:31" s="9" customFormat="1" ht="24.95" customHeight="1">
      <c r="B67" s="153"/>
      <c r="C67" s="154"/>
      <c r="D67" s="155" t="s">
        <v>1199</v>
      </c>
      <c r="E67" s="156"/>
      <c r="F67" s="156"/>
      <c r="G67" s="156"/>
      <c r="H67" s="156"/>
      <c r="I67" s="157"/>
      <c r="J67" s="158">
        <f>J133</f>
        <v>0</v>
      </c>
      <c r="K67" s="154"/>
      <c r="L67" s="159"/>
    </row>
    <row r="68" spans="1:31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117"/>
      <c r="J68" s="38"/>
      <c r="K68" s="38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144"/>
      <c r="J69" s="50"/>
      <c r="K69" s="50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31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147"/>
      <c r="J73" s="52"/>
      <c r="K73" s="52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24.95" customHeight="1">
      <c r="A74" s="36"/>
      <c r="B74" s="37"/>
      <c r="C74" s="25" t="s">
        <v>224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404" t="str">
        <f>E7</f>
        <v>Horoměřická S 071 - most, Praha 6, č. akce 999615</v>
      </c>
      <c r="F77" s="405"/>
      <c r="G77" s="405"/>
      <c r="H77" s="405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1" customFormat="1" ht="12" customHeight="1">
      <c r="B78" s="23"/>
      <c r="C78" s="31" t="s">
        <v>214</v>
      </c>
      <c r="D78" s="24"/>
      <c r="E78" s="24"/>
      <c r="F78" s="24"/>
      <c r="G78" s="24"/>
      <c r="H78" s="24"/>
      <c r="I78" s="110"/>
      <c r="J78" s="24"/>
      <c r="K78" s="24"/>
      <c r="L78" s="22"/>
    </row>
    <row r="79" spans="1:31" s="2" customFormat="1" ht="16.5" customHeight="1">
      <c r="A79" s="36"/>
      <c r="B79" s="37"/>
      <c r="C79" s="38"/>
      <c r="D79" s="38"/>
      <c r="E79" s="404" t="s">
        <v>914</v>
      </c>
      <c r="F79" s="406"/>
      <c r="G79" s="406"/>
      <c r="H79" s="406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6.5" customHeight="1">
      <c r="A81" s="36"/>
      <c r="B81" s="37"/>
      <c r="C81" s="38"/>
      <c r="D81" s="38"/>
      <c r="E81" s="378" t="str">
        <f>E11</f>
        <v>SO 04.4 - Přeložka kabelů Net4Gas</v>
      </c>
      <c r="F81" s="406"/>
      <c r="G81" s="406"/>
      <c r="H81" s="406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2" customHeight="1">
      <c r="A83" s="36"/>
      <c r="B83" s="37"/>
      <c r="C83" s="31" t="s">
        <v>21</v>
      </c>
      <c r="D83" s="38"/>
      <c r="E83" s="38"/>
      <c r="F83" s="29" t="str">
        <f>F14</f>
        <v>ul. Horoměřická / Pod Habrovkou</v>
      </c>
      <c r="G83" s="38"/>
      <c r="H83" s="38"/>
      <c r="I83" s="119" t="s">
        <v>23</v>
      </c>
      <c r="J83" s="61" t="str">
        <f>IF(J14="","",J14)</f>
        <v>12. 6. 2020</v>
      </c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25.7" customHeight="1">
      <c r="A85" s="36"/>
      <c r="B85" s="37"/>
      <c r="C85" s="31" t="s">
        <v>25</v>
      </c>
      <c r="D85" s="38"/>
      <c r="E85" s="38"/>
      <c r="F85" s="29" t="str">
        <f>E17</f>
        <v>TSK hl.m. Prahy, a.s.</v>
      </c>
      <c r="G85" s="38"/>
      <c r="H85" s="38"/>
      <c r="I85" s="119" t="s">
        <v>31</v>
      </c>
      <c r="J85" s="34" t="str">
        <f>E23</f>
        <v>AGA Letiště, spol. s r.o.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5.2" customHeight="1">
      <c r="A86" s="36"/>
      <c r="B86" s="37"/>
      <c r="C86" s="31" t="s">
        <v>29</v>
      </c>
      <c r="D86" s="38"/>
      <c r="E86" s="38"/>
      <c r="F86" s="29" t="str">
        <f>IF(E20="","",E20)</f>
        <v>Vyplň údaj</v>
      </c>
      <c r="G86" s="38"/>
      <c r="H86" s="38"/>
      <c r="I86" s="119" t="s">
        <v>34</v>
      </c>
      <c r="J86" s="34" t="str">
        <f>E26</f>
        <v xml:space="preserve"> </v>
      </c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10.35" customHeight="1">
      <c r="A87" s="36"/>
      <c r="B87" s="37"/>
      <c r="C87" s="38"/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11" customFormat="1" ht="29.25" customHeight="1">
      <c r="A88" s="166"/>
      <c r="B88" s="167"/>
      <c r="C88" s="168" t="s">
        <v>225</v>
      </c>
      <c r="D88" s="169" t="s">
        <v>57</v>
      </c>
      <c r="E88" s="169" t="s">
        <v>53</v>
      </c>
      <c r="F88" s="169" t="s">
        <v>54</v>
      </c>
      <c r="G88" s="169" t="s">
        <v>226</v>
      </c>
      <c r="H88" s="169" t="s">
        <v>227</v>
      </c>
      <c r="I88" s="170" t="s">
        <v>228</v>
      </c>
      <c r="J88" s="169" t="s">
        <v>220</v>
      </c>
      <c r="K88" s="171" t="s">
        <v>229</v>
      </c>
      <c r="L88" s="172"/>
      <c r="M88" s="70" t="s">
        <v>19</v>
      </c>
      <c r="N88" s="71" t="s">
        <v>42</v>
      </c>
      <c r="O88" s="71" t="s">
        <v>230</v>
      </c>
      <c r="P88" s="71" t="s">
        <v>231</v>
      </c>
      <c r="Q88" s="71" t="s">
        <v>232</v>
      </c>
      <c r="R88" s="71" t="s">
        <v>233</v>
      </c>
      <c r="S88" s="71" t="s">
        <v>234</v>
      </c>
      <c r="T88" s="72" t="s">
        <v>235</v>
      </c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</row>
    <row r="89" spans="1:65" s="2" customFormat="1" ht="22.9" customHeight="1">
      <c r="A89" s="36"/>
      <c r="B89" s="37"/>
      <c r="C89" s="77" t="s">
        <v>236</v>
      </c>
      <c r="D89" s="38"/>
      <c r="E89" s="38"/>
      <c r="F89" s="38"/>
      <c r="G89" s="38"/>
      <c r="H89" s="38"/>
      <c r="I89" s="117"/>
      <c r="J89" s="173">
        <f>BK89</f>
        <v>0</v>
      </c>
      <c r="K89" s="38"/>
      <c r="L89" s="41"/>
      <c r="M89" s="73"/>
      <c r="N89" s="174"/>
      <c r="O89" s="74"/>
      <c r="P89" s="175">
        <f>P90+P107+P124+P133</f>
        <v>0</v>
      </c>
      <c r="Q89" s="74"/>
      <c r="R89" s="175">
        <f>R90+R107+R124+R133</f>
        <v>0</v>
      </c>
      <c r="S89" s="74"/>
      <c r="T89" s="176">
        <f>T90+T107+T124+T133</f>
        <v>0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T89" s="19" t="s">
        <v>71</v>
      </c>
      <c r="AU89" s="19" t="s">
        <v>221</v>
      </c>
      <c r="BK89" s="177">
        <f>BK90+BK107+BK124+BK133</f>
        <v>0</v>
      </c>
    </row>
    <row r="90" spans="1:65" s="12" customFormat="1" ht="25.9" customHeight="1">
      <c r="B90" s="178"/>
      <c r="C90" s="179"/>
      <c r="D90" s="180" t="s">
        <v>71</v>
      </c>
      <c r="E90" s="181" t="s">
        <v>1200</v>
      </c>
      <c r="F90" s="181" t="s">
        <v>240</v>
      </c>
      <c r="G90" s="179"/>
      <c r="H90" s="179"/>
      <c r="I90" s="182"/>
      <c r="J90" s="183">
        <f>BK90</f>
        <v>0</v>
      </c>
      <c r="K90" s="179"/>
      <c r="L90" s="184"/>
      <c r="M90" s="185"/>
      <c r="N90" s="186"/>
      <c r="O90" s="186"/>
      <c r="P90" s="187">
        <f>SUM(P91:P106)</f>
        <v>0</v>
      </c>
      <c r="Q90" s="186"/>
      <c r="R90" s="187">
        <f>SUM(R91:R106)</f>
        <v>0</v>
      </c>
      <c r="S90" s="186"/>
      <c r="T90" s="188">
        <f>SUM(T91:T106)</f>
        <v>0</v>
      </c>
      <c r="AR90" s="189" t="s">
        <v>79</v>
      </c>
      <c r="AT90" s="190" t="s">
        <v>71</v>
      </c>
      <c r="AU90" s="190" t="s">
        <v>72</v>
      </c>
      <c r="AY90" s="189" t="s">
        <v>239</v>
      </c>
      <c r="BK90" s="191">
        <f>SUM(BK91:BK106)</f>
        <v>0</v>
      </c>
    </row>
    <row r="91" spans="1:65" s="2" customFormat="1" ht="16.5" customHeight="1">
      <c r="A91" s="36"/>
      <c r="B91" s="37"/>
      <c r="C91" s="194" t="s">
        <v>79</v>
      </c>
      <c r="D91" s="194" t="s">
        <v>241</v>
      </c>
      <c r="E91" s="195" t="s">
        <v>1201</v>
      </c>
      <c r="F91" s="196" t="s">
        <v>1202</v>
      </c>
      <c r="G91" s="197" t="s">
        <v>664</v>
      </c>
      <c r="H91" s="198">
        <v>2</v>
      </c>
      <c r="I91" s="199"/>
      <c r="J91" s="200">
        <f>ROUND(I91*H91,2)</f>
        <v>0</v>
      </c>
      <c r="K91" s="196" t="s">
        <v>19</v>
      </c>
      <c r="L91" s="41"/>
      <c r="M91" s="201" t="s">
        <v>19</v>
      </c>
      <c r="N91" s="202" t="s">
        <v>43</v>
      </c>
      <c r="O91" s="66"/>
      <c r="P91" s="203">
        <f>O91*H91</f>
        <v>0</v>
      </c>
      <c r="Q91" s="203">
        <v>0</v>
      </c>
      <c r="R91" s="203">
        <f>Q91*H91</f>
        <v>0</v>
      </c>
      <c r="S91" s="203">
        <v>0</v>
      </c>
      <c r="T91" s="204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205" t="s">
        <v>246</v>
      </c>
      <c r="AT91" s="205" t="s">
        <v>241</v>
      </c>
      <c r="AU91" s="205" t="s">
        <v>79</v>
      </c>
      <c r="AY91" s="19" t="s">
        <v>239</v>
      </c>
      <c r="BE91" s="206">
        <f>IF(N91="základní",J91,0)</f>
        <v>0</v>
      </c>
      <c r="BF91" s="206">
        <f>IF(N91="snížená",J91,0)</f>
        <v>0</v>
      </c>
      <c r="BG91" s="206">
        <f>IF(N91="zákl. přenesená",J91,0)</f>
        <v>0</v>
      </c>
      <c r="BH91" s="206">
        <f>IF(N91="sníž. přenesená",J91,0)</f>
        <v>0</v>
      </c>
      <c r="BI91" s="206">
        <f>IF(N91="nulová",J91,0)</f>
        <v>0</v>
      </c>
      <c r="BJ91" s="19" t="s">
        <v>79</v>
      </c>
      <c r="BK91" s="206">
        <f>ROUND(I91*H91,2)</f>
        <v>0</v>
      </c>
      <c r="BL91" s="19" t="s">
        <v>246</v>
      </c>
      <c r="BM91" s="205" t="s">
        <v>81</v>
      </c>
    </row>
    <row r="92" spans="1:65" s="2" customFormat="1" ht="11.25">
      <c r="A92" s="36"/>
      <c r="B92" s="37"/>
      <c r="C92" s="38"/>
      <c r="D92" s="207" t="s">
        <v>248</v>
      </c>
      <c r="E92" s="38"/>
      <c r="F92" s="208" t="s">
        <v>1202</v>
      </c>
      <c r="G92" s="38"/>
      <c r="H92" s="38"/>
      <c r="I92" s="117"/>
      <c r="J92" s="38"/>
      <c r="K92" s="38"/>
      <c r="L92" s="41"/>
      <c r="M92" s="209"/>
      <c r="N92" s="210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248</v>
      </c>
      <c r="AU92" s="19" t="s">
        <v>79</v>
      </c>
    </row>
    <row r="93" spans="1:65" s="2" customFormat="1" ht="21.75" customHeight="1">
      <c r="A93" s="36"/>
      <c r="B93" s="37"/>
      <c r="C93" s="194" t="s">
        <v>81</v>
      </c>
      <c r="D93" s="194" t="s">
        <v>241</v>
      </c>
      <c r="E93" s="195" t="s">
        <v>1203</v>
      </c>
      <c r="F93" s="196" t="s">
        <v>1204</v>
      </c>
      <c r="G93" s="197" t="s">
        <v>664</v>
      </c>
      <c r="H93" s="198">
        <v>24</v>
      </c>
      <c r="I93" s="199"/>
      <c r="J93" s="200">
        <f>ROUND(I93*H93,2)</f>
        <v>0</v>
      </c>
      <c r="K93" s="196" t="s">
        <v>19</v>
      </c>
      <c r="L93" s="41"/>
      <c r="M93" s="201" t="s">
        <v>19</v>
      </c>
      <c r="N93" s="202" t="s">
        <v>43</v>
      </c>
      <c r="O93" s="66"/>
      <c r="P93" s="203">
        <f>O93*H93</f>
        <v>0</v>
      </c>
      <c r="Q93" s="203">
        <v>0</v>
      </c>
      <c r="R93" s="203">
        <f>Q93*H93</f>
        <v>0</v>
      </c>
      <c r="S93" s="203">
        <v>0</v>
      </c>
      <c r="T93" s="204">
        <f>S93*H93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205" t="s">
        <v>246</v>
      </c>
      <c r="AT93" s="205" t="s">
        <v>241</v>
      </c>
      <c r="AU93" s="205" t="s">
        <v>79</v>
      </c>
      <c r="AY93" s="19" t="s">
        <v>239</v>
      </c>
      <c r="BE93" s="206">
        <f>IF(N93="základní",J93,0)</f>
        <v>0</v>
      </c>
      <c r="BF93" s="206">
        <f>IF(N93="snížená",J93,0)</f>
        <v>0</v>
      </c>
      <c r="BG93" s="206">
        <f>IF(N93="zákl. přenesená",J93,0)</f>
        <v>0</v>
      </c>
      <c r="BH93" s="206">
        <f>IF(N93="sníž. přenesená",J93,0)</f>
        <v>0</v>
      </c>
      <c r="BI93" s="206">
        <f>IF(N93="nulová",J93,0)</f>
        <v>0</v>
      </c>
      <c r="BJ93" s="19" t="s">
        <v>79</v>
      </c>
      <c r="BK93" s="206">
        <f>ROUND(I93*H93,2)</f>
        <v>0</v>
      </c>
      <c r="BL93" s="19" t="s">
        <v>246</v>
      </c>
      <c r="BM93" s="205" t="s">
        <v>246</v>
      </c>
    </row>
    <row r="94" spans="1:65" s="2" customFormat="1" ht="19.5">
      <c r="A94" s="36"/>
      <c r="B94" s="37"/>
      <c r="C94" s="38"/>
      <c r="D94" s="207" t="s">
        <v>248</v>
      </c>
      <c r="E94" s="38"/>
      <c r="F94" s="208" t="s">
        <v>1204</v>
      </c>
      <c r="G94" s="38"/>
      <c r="H94" s="38"/>
      <c r="I94" s="117"/>
      <c r="J94" s="38"/>
      <c r="K94" s="38"/>
      <c r="L94" s="41"/>
      <c r="M94" s="209"/>
      <c r="N94" s="210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248</v>
      </c>
      <c r="AU94" s="19" t="s">
        <v>79</v>
      </c>
    </row>
    <row r="95" spans="1:65" s="2" customFormat="1" ht="16.5" customHeight="1">
      <c r="A95" s="36"/>
      <c r="B95" s="37"/>
      <c r="C95" s="194" t="s">
        <v>101</v>
      </c>
      <c r="D95" s="194" t="s">
        <v>241</v>
      </c>
      <c r="E95" s="195" t="s">
        <v>1205</v>
      </c>
      <c r="F95" s="196" t="s">
        <v>1206</v>
      </c>
      <c r="G95" s="197" t="s">
        <v>664</v>
      </c>
      <c r="H95" s="198">
        <v>24</v>
      </c>
      <c r="I95" s="199"/>
      <c r="J95" s="200">
        <f>ROUND(I95*H95,2)</f>
        <v>0</v>
      </c>
      <c r="K95" s="196" t="s">
        <v>19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0</v>
      </c>
      <c r="R95" s="203">
        <f>Q95*H95</f>
        <v>0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246</v>
      </c>
      <c r="AT95" s="205" t="s">
        <v>241</v>
      </c>
      <c r="AU95" s="205" t="s">
        <v>79</v>
      </c>
      <c r="AY95" s="19" t="s">
        <v>239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246</v>
      </c>
      <c r="BM95" s="205" t="s">
        <v>301</v>
      </c>
    </row>
    <row r="96" spans="1:65" s="2" customFormat="1" ht="11.25">
      <c r="A96" s="36"/>
      <c r="B96" s="37"/>
      <c r="C96" s="38"/>
      <c r="D96" s="207" t="s">
        <v>248</v>
      </c>
      <c r="E96" s="38"/>
      <c r="F96" s="208" t="s">
        <v>1206</v>
      </c>
      <c r="G96" s="38"/>
      <c r="H96" s="38"/>
      <c r="I96" s="117"/>
      <c r="J96" s="38"/>
      <c r="K96" s="38"/>
      <c r="L96" s="41"/>
      <c r="M96" s="209"/>
      <c r="N96" s="210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248</v>
      </c>
      <c r="AU96" s="19" t="s">
        <v>79</v>
      </c>
    </row>
    <row r="97" spans="1:65" s="2" customFormat="1" ht="16.5" customHeight="1">
      <c r="A97" s="36"/>
      <c r="B97" s="37"/>
      <c r="C97" s="194" t="s">
        <v>246</v>
      </c>
      <c r="D97" s="194" t="s">
        <v>241</v>
      </c>
      <c r="E97" s="195" t="s">
        <v>1207</v>
      </c>
      <c r="F97" s="196" t="s">
        <v>1208</v>
      </c>
      <c r="G97" s="197" t="s">
        <v>254</v>
      </c>
      <c r="H97" s="198">
        <v>3</v>
      </c>
      <c r="I97" s="199"/>
      <c r="J97" s="200">
        <f>ROUND(I97*H97,2)</f>
        <v>0</v>
      </c>
      <c r="K97" s="196" t="s">
        <v>19</v>
      </c>
      <c r="L97" s="41"/>
      <c r="M97" s="201" t="s">
        <v>19</v>
      </c>
      <c r="N97" s="202" t="s">
        <v>43</v>
      </c>
      <c r="O97" s="66"/>
      <c r="P97" s="203">
        <f>O97*H97</f>
        <v>0</v>
      </c>
      <c r="Q97" s="203">
        <v>0</v>
      </c>
      <c r="R97" s="203">
        <f>Q97*H97</f>
        <v>0</v>
      </c>
      <c r="S97" s="203">
        <v>0</v>
      </c>
      <c r="T97" s="204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246</v>
      </c>
      <c r="AT97" s="205" t="s">
        <v>241</v>
      </c>
      <c r="AU97" s="205" t="s">
        <v>79</v>
      </c>
      <c r="AY97" s="19" t="s">
        <v>239</v>
      </c>
      <c r="BE97" s="206">
        <f>IF(N97="základní",J97,0)</f>
        <v>0</v>
      </c>
      <c r="BF97" s="206">
        <f>IF(N97="snížená",J97,0)</f>
        <v>0</v>
      </c>
      <c r="BG97" s="206">
        <f>IF(N97="zákl. přenesená",J97,0)</f>
        <v>0</v>
      </c>
      <c r="BH97" s="206">
        <f>IF(N97="sníž. přenesená",J97,0)</f>
        <v>0</v>
      </c>
      <c r="BI97" s="206">
        <f>IF(N97="nulová",J97,0)</f>
        <v>0</v>
      </c>
      <c r="BJ97" s="19" t="s">
        <v>79</v>
      </c>
      <c r="BK97" s="206">
        <f>ROUND(I97*H97,2)</f>
        <v>0</v>
      </c>
      <c r="BL97" s="19" t="s">
        <v>246</v>
      </c>
      <c r="BM97" s="205" t="s">
        <v>314</v>
      </c>
    </row>
    <row r="98" spans="1:65" s="2" customFormat="1" ht="11.25">
      <c r="A98" s="36"/>
      <c r="B98" s="37"/>
      <c r="C98" s="38"/>
      <c r="D98" s="207" t="s">
        <v>248</v>
      </c>
      <c r="E98" s="38"/>
      <c r="F98" s="208" t="s">
        <v>1208</v>
      </c>
      <c r="G98" s="38"/>
      <c r="H98" s="38"/>
      <c r="I98" s="117"/>
      <c r="J98" s="38"/>
      <c r="K98" s="38"/>
      <c r="L98" s="41"/>
      <c r="M98" s="209"/>
      <c r="N98" s="210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248</v>
      </c>
      <c r="AU98" s="19" t="s">
        <v>79</v>
      </c>
    </row>
    <row r="99" spans="1:65" s="2" customFormat="1" ht="16.5" customHeight="1">
      <c r="A99" s="36"/>
      <c r="B99" s="37"/>
      <c r="C99" s="194" t="s">
        <v>295</v>
      </c>
      <c r="D99" s="194" t="s">
        <v>241</v>
      </c>
      <c r="E99" s="195" t="s">
        <v>1209</v>
      </c>
      <c r="F99" s="196" t="s">
        <v>1210</v>
      </c>
      <c r="G99" s="197" t="s">
        <v>327</v>
      </c>
      <c r="H99" s="198">
        <v>48</v>
      </c>
      <c r="I99" s="199"/>
      <c r="J99" s="200">
        <f>ROUND(I99*H99,2)</f>
        <v>0</v>
      </c>
      <c r="K99" s="196" t="s">
        <v>19</v>
      </c>
      <c r="L99" s="41"/>
      <c r="M99" s="201" t="s">
        <v>19</v>
      </c>
      <c r="N99" s="202" t="s">
        <v>43</v>
      </c>
      <c r="O99" s="66"/>
      <c r="P99" s="203">
        <f>O99*H99</f>
        <v>0</v>
      </c>
      <c r="Q99" s="203">
        <v>0</v>
      </c>
      <c r="R99" s="203">
        <f>Q99*H99</f>
        <v>0</v>
      </c>
      <c r="S99" s="203">
        <v>0</v>
      </c>
      <c r="T99" s="204">
        <f>S99*H99</f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205" t="s">
        <v>246</v>
      </c>
      <c r="AT99" s="205" t="s">
        <v>241</v>
      </c>
      <c r="AU99" s="205" t="s">
        <v>79</v>
      </c>
      <c r="AY99" s="19" t="s">
        <v>239</v>
      </c>
      <c r="BE99" s="206">
        <f>IF(N99="základní",J99,0)</f>
        <v>0</v>
      </c>
      <c r="BF99" s="206">
        <f>IF(N99="snížená",J99,0)</f>
        <v>0</v>
      </c>
      <c r="BG99" s="206">
        <f>IF(N99="zákl. přenesená",J99,0)</f>
        <v>0</v>
      </c>
      <c r="BH99" s="206">
        <f>IF(N99="sníž. přenesená",J99,0)</f>
        <v>0</v>
      </c>
      <c r="BI99" s="206">
        <f>IF(N99="nulová",J99,0)</f>
        <v>0</v>
      </c>
      <c r="BJ99" s="19" t="s">
        <v>79</v>
      </c>
      <c r="BK99" s="206">
        <f>ROUND(I99*H99,2)</f>
        <v>0</v>
      </c>
      <c r="BL99" s="19" t="s">
        <v>246</v>
      </c>
      <c r="BM99" s="205" t="s">
        <v>324</v>
      </c>
    </row>
    <row r="100" spans="1:65" s="2" customFormat="1" ht="11.25">
      <c r="A100" s="36"/>
      <c r="B100" s="37"/>
      <c r="C100" s="38"/>
      <c r="D100" s="207" t="s">
        <v>248</v>
      </c>
      <c r="E100" s="38"/>
      <c r="F100" s="208" t="s">
        <v>1210</v>
      </c>
      <c r="G100" s="38"/>
      <c r="H100" s="38"/>
      <c r="I100" s="117"/>
      <c r="J100" s="38"/>
      <c r="K100" s="38"/>
      <c r="L100" s="41"/>
      <c r="M100" s="209"/>
      <c r="N100" s="210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248</v>
      </c>
      <c r="AU100" s="19" t="s">
        <v>79</v>
      </c>
    </row>
    <row r="101" spans="1:65" s="2" customFormat="1" ht="16.5" customHeight="1">
      <c r="A101" s="36"/>
      <c r="B101" s="37"/>
      <c r="C101" s="194" t="s">
        <v>301</v>
      </c>
      <c r="D101" s="194" t="s">
        <v>241</v>
      </c>
      <c r="E101" s="195" t="s">
        <v>1211</v>
      </c>
      <c r="F101" s="196" t="s">
        <v>1212</v>
      </c>
      <c r="G101" s="197" t="s">
        <v>327</v>
      </c>
      <c r="H101" s="198">
        <v>50</v>
      </c>
      <c r="I101" s="199"/>
      <c r="J101" s="200">
        <f>ROUND(I101*H101,2)</f>
        <v>0</v>
      </c>
      <c r="K101" s="196" t="s">
        <v>19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246</v>
      </c>
      <c r="AT101" s="205" t="s">
        <v>241</v>
      </c>
      <c r="AU101" s="205" t="s">
        <v>79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246</v>
      </c>
      <c r="BM101" s="205" t="s">
        <v>340</v>
      </c>
    </row>
    <row r="102" spans="1:65" s="2" customFormat="1" ht="11.25">
      <c r="A102" s="36"/>
      <c r="B102" s="37"/>
      <c r="C102" s="38"/>
      <c r="D102" s="207" t="s">
        <v>248</v>
      </c>
      <c r="E102" s="38"/>
      <c r="F102" s="208" t="s">
        <v>1212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79</v>
      </c>
    </row>
    <row r="103" spans="1:65" s="2" customFormat="1" ht="16.5" customHeight="1">
      <c r="A103" s="36"/>
      <c r="B103" s="37"/>
      <c r="C103" s="194" t="s">
        <v>309</v>
      </c>
      <c r="D103" s="194" t="s">
        <v>241</v>
      </c>
      <c r="E103" s="195" t="s">
        <v>1213</v>
      </c>
      <c r="F103" s="196" t="s">
        <v>1214</v>
      </c>
      <c r="G103" s="197" t="s">
        <v>327</v>
      </c>
      <c r="H103" s="198">
        <v>50</v>
      </c>
      <c r="I103" s="199"/>
      <c r="J103" s="200">
        <f>ROUND(I103*H103,2)</f>
        <v>0</v>
      </c>
      <c r="K103" s="196" t="s">
        <v>19</v>
      </c>
      <c r="L103" s="41"/>
      <c r="M103" s="201" t="s">
        <v>19</v>
      </c>
      <c r="N103" s="202" t="s">
        <v>43</v>
      </c>
      <c r="O103" s="66"/>
      <c r="P103" s="203">
        <f>O103*H103</f>
        <v>0</v>
      </c>
      <c r="Q103" s="203">
        <v>0</v>
      </c>
      <c r="R103" s="203">
        <f>Q103*H103</f>
        <v>0</v>
      </c>
      <c r="S103" s="203">
        <v>0</v>
      </c>
      <c r="T103" s="204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246</v>
      </c>
      <c r="AT103" s="205" t="s">
        <v>241</v>
      </c>
      <c r="AU103" s="205" t="s">
        <v>79</v>
      </c>
      <c r="AY103" s="19" t="s">
        <v>239</v>
      </c>
      <c r="BE103" s="206">
        <f>IF(N103="základní",J103,0)</f>
        <v>0</v>
      </c>
      <c r="BF103" s="206">
        <f>IF(N103="snížená",J103,0)</f>
        <v>0</v>
      </c>
      <c r="BG103" s="206">
        <f>IF(N103="zákl. přenesená",J103,0)</f>
        <v>0</v>
      </c>
      <c r="BH103" s="206">
        <f>IF(N103="sníž. přenesená",J103,0)</f>
        <v>0</v>
      </c>
      <c r="BI103" s="206">
        <f>IF(N103="nulová",J103,0)</f>
        <v>0</v>
      </c>
      <c r="BJ103" s="19" t="s">
        <v>79</v>
      </c>
      <c r="BK103" s="206">
        <f>ROUND(I103*H103,2)</f>
        <v>0</v>
      </c>
      <c r="BL103" s="19" t="s">
        <v>246</v>
      </c>
      <c r="BM103" s="205" t="s">
        <v>414</v>
      </c>
    </row>
    <row r="104" spans="1:65" s="2" customFormat="1" ht="11.25">
      <c r="A104" s="36"/>
      <c r="B104" s="37"/>
      <c r="C104" s="38"/>
      <c r="D104" s="207" t="s">
        <v>248</v>
      </c>
      <c r="E104" s="38"/>
      <c r="F104" s="208" t="s">
        <v>1214</v>
      </c>
      <c r="G104" s="38"/>
      <c r="H104" s="38"/>
      <c r="I104" s="117"/>
      <c r="J104" s="38"/>
      <c r="K104" s="38"/>
      <c r="L104" s="41"/>
      <c r="M104" s="209"/>
      <c r="N104" s="210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248</v>
      </c>
      <c r="AU104" s="19" t="s">
        <v>79</v>
      </c>
    </row>
    <row r="105" spans="1:65" s="2" customFormat="1" ht="16.5" customHeight="1">
      <c r="A105" s="36"/>
      <c r="B105" s="37"/>
      <c r="C105" s="194" t="s">
        <v>314</v>
      </c>
      <c r="D105" s="194" t="s">
        <v>241</v>
      </c>
      <c r="E105" s="195" t="s">
        <v>1215</v>
      </c>
      <c r="F105" s="196" t="s">
        <v>1216</v>
      </c>
      <c r="G105" s="197" t="s">
        <v>254</v>
      </c>
      <c r="H105" s="198">
        <v>3</v>
      </c>
      <c r="I105" s="199"/>
      <c r="J105" s="200">
        <f>ROUND(I105*H105,2)</f>
        <v>0</v>
      </c>
      <c r="K105" s="196" t="s">
        <v>19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246</v>
      </c>
      <c r="AT105" s="205" t="s">
        <v>241</v>
      </c>
      <c r="AU105" s="205" t="s">
        <v>79</v>
      </c>
      <c r="AY105" s="19" t="s">
        <v>239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246</v>
      </c>
      <c r="BM105" s="205" t="s">
        <v>426</v>
      </c>
    </row>
    <row r="106" spans="1:65" s="2" customFormat="1" ht="11.25">
      <c r="A106" s="36"/>
      <c r="B106" s="37"/>
      <c r="C106" s="38"/>
      <c r="D106" s="207" t="s">
        <v>248</v>
      </c>
      <c r="E106" s="38"/>
      <c r="F106" s="208" t="s">
        <v>1216</v>
      </c>
      <c r="G106" s="38"/>
      <c r="H106" s="38"/>
      <c r="I106" s="117"/>
      <c r="J106" s="38"/>
      <c r="K106" s="38"/>
      <c r="L106" s="41"/>
      <c r="M106" s="209"/>
      <c r="N106" s="210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248</v>
      </c>
      <c r="AU106" s="19" t="s">
        <v>79</v>
      </c>
    </row>
    <row r="107" spans="1:65" s="12" customFormat="1" ht="25.9" customHeight="1">
      <c r="B107" s="178"/>
      <c r="C107" s="179"/>
      <c r="D107" s="180" t="s">
        <v>71</v>
      </c>
      <c r="E107" s="181" t="s">
        <v>1217</v>
      </c>
      <c r="F107" s="181" t="s">
        <v>1218</v>
      </c>
      <c r="G107" s="179"/>
      <c r="H107" s="179"/>
      <c r="I107" s="182"/>
      <c r="J107" s="183">
        <f>BK107</f>
        <v>0</v>
      </c>
      <c r="K107" s="179"/>
      <c r="L107" s="184"/>
      <c r="M107" s="185"/>
      <c r="N107" s="186"/>
      <c r="O107" s="186"/>
      <c r="P107" s="187">
        <f>SUM(P108:P123)</f>
        <v>0</v>
      </c>
      <c r="Q107" s="186"/>
      <c r="R107" s="187">
        <f>SUM(R108:R123)</f>
        <v>0</v>
      </c>
      <c r="S107" s="186"/>
      <c r="T107" s="188">
        <f>SUM(T108:T123)</f>
        <v>0</v>
      </c>
      <c r="AR107" s="189" t="s">
        <v>79</v>
      </c>
      <c r="AT107" s="190" t="s">
        <v>71</v>
      </c>
      <c r="AU107" s="190" t="s">
        <v>72</v>
      </c>
      <c r="AY107" s="189" t="s">
        <v>239</v>
      </c>
      <c r="BK107" s="191">
        <f>SUM(BK108:BK123)</f>
        <v>0</v>
      </c>
    </row>
    <row r="108" spans="1:65" s="2" customFormat="1" ht="16.5" customHeight="1">
      <c r="A108" s="36"/>
      <c r="B108" s="37"/>
      <c r="C108" s="240" t="s">
        <v>319</v>
      </c>
      <c r="D108" s="240" t="s">
        <v>653</v>
      </c>
      <c r="E108" s="241" t="s">
        <v>1219</v>
      </c>
      <c r="F108" s="242" t="s">
        <v>1220</v>
      </c>
      <c r="G108" s="243" t="s">
        <v>327</v>
      </c>
      <c r="H108" s="244">
        <v>60</v>
      </c>
      <c r="I108" s="245"/>
      <c r="J108" s="246">
        <f>ROUND(I108*H108,2)</f>
        <v>0</v>
      </c>
      <c r="K108" s="242" t="s">
        <v>19</v>
      </c>
      <c r="L108" s="247"/>
      <c r="M108" s="248" t="s">
        <v>19</v>
      </c>
      <c r="N108" s="249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314</v>
      </c>
      <c r="AT108" s="205" t="s">
        <v>653</v>
      </c>
      <c r="AU108" s="205" t="s">
        <v>79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246</v>
      </c>
      <c r="BM108" s="205" t="s">
        <v>439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1220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79</v>
      </c>
    </row>
    <row r="110" spans="1:65" s="2" customFormat="1" ht="16.5" customHeight="1">
      <c r="A110" s="36"/>
      <c r="B110" s="37"/>
      <c r="C110" s="240" t="s">
        <v>324</v>
      </c>
      <c r="D110" s="240" t="s">
        <v>653</v>
      </c>
      <c r="E110" s="241" t="s">
        <v>1221</v>
      </c>
      <c r="F110" s="242" t="s">
        <v>1222</v>
      </c>
      <c r="G110" s="243" t="s">
        <v>664</v>
      </c>
      <c r="H110" s="244">
        <v>2</v>
      </c>
      <c r="I110" s="245"/>
      <c r="J110" s="246">
        <f>ROUND(I110*H110,2)</f>
        <v>0</v>
      </c>
      <c r="K110" s="242" t="s">
        <v>19</v>
      </c>
      <c r="L110" s="247"/>
      <c r="M110" s="248" t="s">
        <v>19</v>
      </c>
      <c r="N110" s="249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314</v>
      </c>
      <c r="AT110" s="205" t="s">
        <v>653</v>
      </c>
      <c r="AU110" s="205" t="s">
        <v>79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246</v>
      </c>
      <c r="BM110" s="205" t="s">
        <v>454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1222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79</v>
      </c>
    </row>
    <row r="112" spans="1:65" s="2" customFormat="1" ht="16.5" customHeight="1">
      <c r="A112" s="36"/>
      <c r="B112" s="37"/>
      <c r="C112" s="240" t="s">
        <v>333</v>
      </c>
      <c r="D112" s="240" t="s">
        <v>653</v>
      </c>
      <c r="E112" s="241" t="s">
        <v>1223</v>
      </c>
      <c r="F112" s="242" t="s">
        <v>1224</v>
      </c>
      <c r="G112" s="243" t="s">
        <v>664</v>
      </c>
      <c r="H112" s="244">
        <v>2</v>
      </c>
      <c r="I112" s="245"/>
      <c r="J112" s="246">
        <f>ROUND(I112*H112,2)</f>
        <v>0</v>
      </c>
      <c r="K112" s="242" t="s">
        <v>19</v>
      </c>
      <c r="L112" s="247"/>
      <c r="M112" s="248" t="s">
        <v>19</v>
      </c>
      <c r="N112" s="249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314</v>
      </c>
      <c r="AT112" s="205" t="s">
        <v>653</v>
      </c>
      <c r="AU112" s="205" t="s">
        <v>79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246</v>
      </c>
      <c r="BM112" s="205" t="s">
        <v>466</v>
      </c>
    </row>
    <row r="113" spans="1:65" s="2" customFormat="1" ht="11.25">
      <c r="A113" s="36"/>
      <c r="B113" s="37"/>
      <c r="C113" s="38"/>
      <c r="D113" s="207" t="s">
        <v>248</v>
      </c>
      <c r="E113" s="38"/>
      <c r="F113" s="208" t="s">
        <v>1224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79</v>
      </c>
    </row>
    <row r="114" spans="1:65" s="2" customFormat="1" ht="16.5" customHeight="1">
      <c r="A114" s="36"/>
      <c r="B114" s="37"/>
      <c r="C114" s="240" t="s">
        <v>340</v>
      </c>
      <c r="D114" s="240" t="s">
        <v>653</v>
      </c>
      <c r="E114" s="241" t="s">
        <v>1225</v>
      </c>
      <c r="F114" s="242" t="s">
        <v>1226</v>
      </c>
      <c r="G114" s="243" t="s">
        <v>664</v>
      </c>
      <c r="H114" s="244">
        <v>24</v>
      </c>
      <c r="I114" s="245"/>
      <c r="J114" s="246">
        <f>ROUND(I114*H114,2)</f>
        <v>0</v>
      </c>
      <c r="K114" s="242" t="s">
        <v>19</v>
      </c>
      <c r="L114" s="247"/>
      <c r="M114" s="248" t="s">
        <v>19</v>
      </c>
      <c r="N114" s="249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314</v>
      </c>
      <c r="AT114" s="205" t="s">
        <v>653</v>
      </c>
      <c r="AU114" s="205" t="s">
        <v>79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246</v>
      </c>
      <c r="BM114" s="205" t="s">
        <v>478</v>
      </c>
    </row>
    <row r="115" spans="1:65" s="2" customFormat="1" ht="11.25">
      <c r="A115" s="36"/>
      <c r="B115" s="37"/>
      <c r="C115" s="38"/>
      <c r="D115" s="207" t="s">
        <v>248</v>
      </c>
      <c r="E115" s="38"/>
      <c r="F115" s="208" t="s">
        <v>1226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79</v>
      </c>
    </row>
    <row r="116" spans="1:65" s="2" customFormat="1" ht="16.5" customHeight="1">
      <c r="A116" s="36"/>
      <c r="B116" s="37"/>
      <c r="C116" s="240" t="s">
        <v>408</v>
      </c>
      <c r="D116" s="240" t="s">
        <v>653</v>
      </c>
      <c r="E116" s="241" t="s">
        <v>1227</v>
      </c>
      <c r="F116" s="242" t="s">
        <v>1228</v>
      </c>
      <c r="G116" s="243" t="s">
        <v>664</v>
      </c>
      <c r="H116" s="244">
        <v>24</v>
      </c>
      <c r="I116" s="245"/>
      <c r="J116" s="246">
        <f>ROUND(I116*H116,2)</f>
        <v>0</v>
      </c>
      <c r="K116" s="242" t="s">
        <v>19</v>
      </c>
      <c r="L116" s="247"/>
      <c r="M116" s="248" t="s">
        <v>19</v>
      </c>
      <c r="N116" s="249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314</v>
      </c>
      <c r="AT116" s="205" t="s">
        <v>653</v>
      </c>
      <c r="AU116" s="205" t="s">
        <v>79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246</v>
      </c>
      <c r="BM116" s="205" t="s">
        <v>490</v>
      </c>
    </row>
    <row r="117" spans="1:65" s="2" customFormat="1" ht="11.25">
      <c r="A117" s="36"/>
      <c r="B117" s="37"/>
      <c r="C117" s="38"/>
      <c r="D117" s="207" t="s">
        <v>248</v>
      </c>
      <c r="E117" s="38"/>
      <c r="F117" s="208" t="s">
        <v>1228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79</v>
      </c>
    </row>
    <row r="118" spans="1:65" s="2" customFormat="1" ht="16.5" customHeight="1">
      <c r="A118" s="36"/>
      <c r="B118" s="37"/>
      <c r="C118" s="240" t="s">
        <v>414</v>
      </c>
      <c r="D118" s="240" t="s">
        <v>653</v>
      </c>
      <c r="E118" s="241" t="s">
        <v>1229</v>
      </c>
      <c r="F118" s="242" t="s">
        <v>1230</v>
      </c>
      <c r="G118" s="243" t="s">
        <v>327</v>
      </c>
      <c r="H118" s="244">
        <v>60</v>
      </c>
      <c r="I118" s="245"/>
      <c r="J118" s="246">
        <f>ROUND(I118*H118,2)</f>
        <v>0</v>
      </c>
      <c r="K118" s="242" t="s">
        <v>19</v>
      </c>
      <c r="L118" s="247"/>
      <c r="M118" s="248" t="s">
        <v>19</v>
      </c>
      <c r="N118" s="249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314</v>
      </c>
      <c r="AT118" s="205" t="s">
        <v>653</v>
      </c>
      <c r="AU118" s="205" t="s">
        <v>79</v>
      </c>
      <c r="AY118" s="19" t="s">
        <v>239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246</v>
      </c>
      <c r="BM118" s="205" t="s">
        <v>503</v>
      </c>
    </row>
    <row r="119" spans="1:65" s="2" customFormat="1" ht="11.25">
      <c r="A119" s="36"/>
      <c r="B119" s="37"/>
      <c r="C119" s="38"/>
      <c r="D119" s="207" t="s">
        <v>248</v>
      </c>
      <c r="E119" s="38"/>
      <c r="F119" s="208" t="s">
        <v>1230</v>
      </c>
      <c r="G119" s="38"/>
      <c r="H119" s="38"/>
      <c r="I119" s="117"/>
      <c r="J119" s="38"/>
      <c r="K119" s="38"/>
      <c r="L119" s="41"/>
      <c r="M119" s="209"/>
      <c r="N119" s="210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248</v>
      </c>
      <c r="AU119" s="19" t="s">
        <v>79</v>
      </c>
    </row>
    <row r="120" spans="1:65" s="2" customFormat="1" ht="16.5" customHeight="1">
      <c r="A120" s="36"/>
      <c r="B120" s="37"/>
      <c r="C120" s="240" t="s">
        <v>8</v>
      </c>
      <c r="D120" s="240" t="s">
        <v>653</v>
      </c>
      <c r="E120" s="241" t="s">
        <v>1231</v>
      </c>
      <c r="F120" s="242" t="s">
        <v>1232</v>
      </c>
      <c r="G120" s="243" t="s">
        <v>664</v>
      </c>
      <c r="H120" s="244">
        <v>2</v>
      </c>
      <c r="I120" s="245"/>
      <c r="J120" s="246">
        <f>ROUND(I120*H120,2)</f>
        <v>0</v>
      </c>
      <c r="K120" s="242" t="s">
        <v>19</v>
      </c>
      <c r="L120" s="247"/>
      <c r="M120" s="248" t="s">
        <v>19</v>
      </c>
      <c r="N120" s="249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314</v>
      </c>
      <c r="AT120" s="205" t="s">
        <v>653</v>
      </c>
      <c r="AU120" s="205" t="s">
        <v>79</v>
      </c>
      <c r="AY120" s="19" t="s">
        <v>239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246</v>
      </c>
      <c r="BM120" s="205" t="s">
        <v>518</v>
      </c>
    </row>
    <row r="121" spans="1:65" s="2" customFormat="1" ht="11.25">
      <c r="A121" s="36"/>
      <c r="B121" s="37"/>
      <c r="C121" s="38"/>
      <c r="D121" s="207" t="s">
        <v>248</v>
      </c>
      <c r="E121" s="38"/>
      <c r="F121" s="208" t="s">
        <v>1232</v>
      </c>
      <c r="G121" s="38"/>
      <c r="H121" s="38"/>
      <c r="I121" s="117"/>
      <c r="J121" s="38"/>
      <c r="K121" s="38"/>
      <c r="L121" s="41"/>
      <c r="M121" s="209"/>
      <c r="N121" s="210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248</v>
      </c>
      <c r="AU121" s="19" t="s">
        <v>79</v>
      </c>
    </row>
    <row r="122" spans="1:65" s="2" customFormat="1" ht="16.5" customHeight="1">
      <c r="A122" s="36"/>
      <c r="B122" s="37"/>
      <c r="C122" s="240" t="s">
        <v>426</v>
      </c>
      <c r="D122" s="240" t="s">
        <v>653</v>
      </c>
      <c r="E122" s="241" t="s">
        <v>1233</v>
      </c>
      <c r="F122" s="242" t="s">
        <v>1234</v>
      </c>
      <c r="G122" s="243" t="s">
        <v>327</v>
      </c>
      <c r="H122" s="244">
        <v>15</v>
      </c>
      <c r="I122" s="245"/>
      <c r="J122" s="246">
        <f>ROUND(I122*H122,2)</f>
        <v>0</v>
      </c>
      <c r="K122" s="242" t="s">
        <v>19</v>
      </c>
      <c r="L122" s="247"/>
      <c r="M122" s="248" t="s">
        <v>19</v>
      </c>
      <c r="N122" s="249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314</v>
      </c>
      <c r="AT122" s="205" t="s">
        <v>653</v>
      </c>
      <c r="AU122" s="205" t="s">
        <v>79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246</v>
      </c>
      <c r="BM122" s="205" t="s">
        <v>530</v>
      </c>
    </row>
    <row r="123" spans="1:65" s="2" customFormat="1" ht="11.25">
      <c r="A123" s="36"/>
      <c r="B123" s="37"/>
      <c r="C123" s="38"/>
      <c r="D123" s="207" t="s">
        <v>248</v>
      </c>
      <c r="E123" s="38"/>
      <c r="F123" s="208" t="s">
        <v>1234</v>
      </c>
      <c r="G123" s="38"/>
      <c r="H123" s="38"/>
      <c r="I123" s="117"/>
      <c r="J123" s="38"/>
      <c r="K123" s="38"/>
      <c r="L123" s="41"/>
      <c r="M123" s="209"/>
      <c r="N123" s="210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79</v>
      </c>
    </row>
    <row r="124" spans="1:65" s="12" customFormat="1" ht="25.9" customHeight="1">
      <c r="B124" s="178"/>
      <c r="C124" s="179"/>
      <c r="D124" s="180" t="s">
        <v>71</v>
      </c>
      <c r="E124" s="181" t="s">
        <v>1235</v>
      </c>
      <c r="F124" s="181" t="s">
        <v>1236</v>
      </c>
      <c r="G124" s="179"/>
      <c r="H124" s="179"/>
      <c r="I124" s="182"/>
      <c r="J124" s="183">
        <f>BK124</f>
        <v>0</v>
      </c>
      <c r="K124" s="179"/>
      <c r="L124" s="184"/>
      <c r="M124" s="185"/>
      <c r="N124" s="186"/>
      <c r="O124" s="186"/>
      <c r="P124" s="187">
        <f>SUM(P125:P132)</f>
        <v>0</v>
      </c>
      <c r="Q124" s="186"/>
      <c r="R124" s="187">
        <f>SUM(R125:R132)</f>
        <v>0</v>
      </c>
      <c r="S124" s="186"/>
      <c r="T124" s="188">
        <f>SUM(T125:T132)</f>
        <v>0</v>
      </c>
      <c r="AR124" s="189" t="s">
        <v>79</v>
      </c>
      <c r="AT124" s="190" t="s">
        <v>71</v>
      </c>
      <c r="AU124" s="190" t="s">
        <v>72</v>
      </c>
      <c r="AY124" s="189" t="s">
        <v>239</v>
      </c>
      <c r="BK124" s="191">
        <f>SUM(BK125:BK132)</f>
        <v>0</v>
      </c>
    </row>
    <row r="125" spans="1:65" s="2" customFormat="1" ht="16.5" customHeight="1">
      <c r="A125" s="36"/>
      <c r="B125" s="37"/>
      <c r="C125" s="194" t="s">
        <v>433</v>
      </c>
      <c r="D125" s="194" t="s">
        <v>241</v>
      </c>
      <c r="E125" s="195" t="s">
        <v>1237</v>
      </c>
      <c r="F125" s="196" t="s">
        <v>1238</v>
      </c>
      <c r="G125" s="197" t="s">
        <v>327</v>
      </c>
      <c r="H125" s="198">
        <v>60</v>
      </c>
      <c r="I125" s="199"/>
      <c r="J125" s="200">
        <f>ROUND(I125*H125,2)</f>
        <v>0</v>
      </c>
      <c r="K125" s="196" t="s">
        <v>19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0</v>
      </c>
      <c r="R125" s="203">
        <f>Q125*H125</f>
        <v>0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246</v>
      </c>
      <c r="AT125" s="205" t="s">
        <v>241</v>
      </c>
      <c r="AU125" s="205" t="s">
        <v>79</v>
      </c>
      <c r="AY125" s="19" t="s">
        <v>239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246</v>
      </c>
      <c r="BM125" s="205" t="s">
        <v>543</v>
      </c>
    </row>
    <row r="126" spans="1:65" s="2" customFormat="1" ht="11.25">
      <c r="A126" s="36"/>
      <c r="B126" s="37"/>
      <c r="C126" s="38"/>
      <c r="D126" s="207" t="s">
        <v>248</v>
      </c>
      <c r="E126" s="38"/>
      <c r="F126" s="208" t="s">
        <v>1238</v>
      </c>
      <c r="G126" s="38"/>
      <c r="H126" s="38"/>
      <c r="I126" s="117"/>
      <c r="J126" s="38"/>
      <c r="K126" s="38"/>
      <c r="L126" s="41"/>
      <c r="M126" s="209"/>
      <c r="N126" s="210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248</v>
      </c>
      <c r="AU126" s="19" t="s">
        <v>79</v>
      </c>
    </row>
    <row r="127" spans="1:65" s="2" customFormat="1" ht="16.5" customHeight="1">
      <c r="A127" s="36"/>
      <c r="B127" s="37"/>
      <c r="C127" s="194" t="s">
        <v>439</v>
      </c>
      <c r="D127" s="194" t="s">
        <v>241</v>
      </c>
      <c r="E127" s="195" t="s">
        <v>1239</v>
      </c>
      <c r="F127" s="196" t="s">
        <v>1240</v>
      </c>
      <c r="G127" s="197" t="s">
        <v>327</v>
      </c>
      <c r="H127" s="198">
        <v>60</v>
      </c>
      <c r="I127" s="199"/>
      <c r="J127" s="200">
        <f>ROUND(I127*H127,2)</f>
        <v>0</v>
      </c>
      <c r="K127" s="196" t="s">
        <v>19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246</v>
      </c>
      <c r="AT127" s="205" t="s">
        <v>241</v>
      </c>
      <c r="AU127" s="205" t="s">
        <v>79</v>
      </c>
      <c r="AY127" s="19" t="s">
        <v>239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246</v>
      </c>
      <c r="BM127" s="205" t="s">
        <v>558</v>
      </c>
    </row>
    <row r="128" spans="1:65" s="2" customFormat="1" ht="11.25">
      <c r="A128" s="36"/>
      <c r="B128" s="37"/>
      <c r="C128" s="38"/>
      <c r="D128" s="207" t="s">
        <v>248</v>
      </c>
      <c r="E128" s="38"/>
      <c r="F128" s="208" t="s">
        <v>1240</v>
      </c>
      <c r="G128" s="38"/>
      <c r="H128" s="38"/>
      <c r="I128" s="117"/>
      <c r="J128" s="38"/>
      <c r="K128" s="38"/>
      <c r="L128" s="41"/>
      <c r="M128" s="209"/>
      <c r="N128" s="210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248</v>
      </c>
      <c r="AU128" s="19" t="s">
        <v>79</v>
      </c>
    </row>
    <row r="129" spans="1:65" s="2" customFormat="1" ht="16.5" customHeight="1">
      <c r="A129" s="36"/>
      <c r="B129" s="37"/>
      <c r="C129" s="194" t="s">
        <v>444</v>
      </c>
      <c r="D129" s="194" t="s">
        <v>241</v>
      </c>
      <c r="E129" s="195" t="s">
        <v>1241</v>
      </c>
      <c r="F129" s="196" t="s">
        <v>1242</v>
      </c>
      <c r="G129" s="197" t="s">
        <v>664</v>
      </c>
      <c r="H129" s="198">
        <v>1</v>
      </c>
      <c r="I129" s="199"/>
      <c r="J129" s="200">
        <f>ROUND(I129*H129,2)</f>
        <v>0</v>
      </c>
      <c r="K129" s="196" t="s">
        <v>19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246</v>
      </c>
      <c r="AT129" s="205" t="s">
        <v>241</v>
      </c>
      <c r="AU129" s="205" t="s">
        <v>79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246</v>
      </c>
      <c r="BM129" s="205" t="s">
        <v>571</v>
      </c>
    </row>
    <row r="130" spans="1:65" s="2" customFormat="1" ht="11.25">
      <c r="A130" s="36"/>
      <c r="B130" s="37"/>
      <c r="C130" s="38"/>
      <c r="D130" s="207" t="s">
        <v>248</v>
      </c>
      <c r="E130" s="38"/>
      <c r="F130" s="208" t="s">
        <v>1242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79</v>
      </c>
    </row>
    <row r="131" spans="1:65" s="2" customFormat="1" ht="16.5" customHeight="1">
      <c r="A131" s="36"/>
      <c r="B131" s="37"/>
      <c r="C131" s="194" t="s">
        <v>454</v>
      </c>
      <c r="D131" s="194" t="s">
        <v>241</v>
      </c>
      <c r="E131" s="195" t="s">
        <v>1243</v>
      </c>
      <c r="F131" s="196" t="s">
        <v>1244</v>
      </c>
      <c r="G131" s="197" t="s">
        <v>664</v>
      </c>
      <c r="H131" s="198">
        <v>1</v>
      </c>
      <c r="I131" s="199"/>
      <c r="J131" s="200">
        <f>ROUND(I131*H131,2)</f>
        <v>0</v>
      </c>
      <c r="K131" s="196" t="s">
        <v>19</v>
      </c>
      <c r="L131" s="41"/>
      <c r="M131" s="201" t="s">
        <v>19</v>
      </c>
      <c r="N131" s="202" t="s">
        <v>43</v>
      </c>
      <c r="O131" s="66"/>
      <c r="P131" s="203">
        <f>O131*H131</f>
        <v>0</v>
      </c>
      <c r="Q131" s="203">
        <v>0</v>
      </c>
      <c r="R131" s="203">
        <f>Q131*H131</f>
        <v>0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246</v>
      </c>
      <c r="AT131" s="205" t="s">
        <v>241</v>
      </c>
      <c r="AU131" s="205" t="s">
        <v>79</v>
      </c>
      <c r="AY131" s="19" t="s">
        <v>239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246</v>
      </c>
      <c r="BM131" s="205" t="s">
        <v>581</v>
      </c>
    </row>
    <row r="132" spans="1:65" s="2" customFormat="1" ht="11.25">
      <c r="A132" s="36"/>
      <c r="B132" s="37"/>
      <c r="C132" s="38"/>
      <c r="D132" s="207" t="s">
        <v>248</v>
      </c>
      <c r="E132" s="38"/>
      <c r="F132" s="208" t="s">
        <v>1244</v>
      </c>
      <c r="G132" s="38"/>
      <c r="H132" s="38"/>
      <c r="I132" s="117"/>
      <c r="J132" s="38"/>
      <c r="K132" s="38"/>
      <c r="L132" s="41"/>
      <c r="M132" s="209"/>
      <c r="N132" s="210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248</v>
      </c>
      <c r="AU132" s="19" t="s">
        <v>79</v>
      </c>
    </row>
    <row r="133" spans="1:65" s="12" customFormat="1" ht="25.9" customHeight="1">
      <c r="B133" s="178"/>
      <c r="C133" s="179"/>
      <c r="D133" s="180" t="s">
        <v>71</v>
      </c>
      <c r="E133" s="181" t="s">
        <v>1245</v>
      </c>
      <c r="F133" s="181" t="s">
        <v>107</v>
      </c>
      <c r="G133" s="179"/>
      <c r="H133" s="179"/>
      <c r="I133" s="182"/>
      <c r="J133" s="183">
        <f>BK133</f>
        <v>0</v>
      </c>
      <c r="K133" s="179"/>
      <c r="L133" s="184"/>
      <c r="M133" s="185"/>
      <c r="N133" s="186"/>
      <c r="O133" s="186"/>
      <c r="P133" s="187">
        <f>SUM(P134:P147)</f>
        <v>0</v>
      </c>
      <c r="Q133" s="186"/>
      <c r="R133" s="187">
        <f>SUM(R134:R147)</f>
        <v>0</v>
      </c>
      <c r="S133" s="186"/>
      <c r="T133" s="188">
        <f>SUM(T134:T147)</f>
        <v>0</v>
      </c>
      <c r="AR133" s="189" t="s">
        <v>79</v>
      </c>
      <c r="AT133" s="190" t="s">
        <v>71</v>
      </c>
      <c r="AU133" s="190" t="s">
        <v>72</v>
      </c>
      <c r="AY133" s="189" t="s">
        <v>239</v>
      </c>
      <c r="BK133" s="191">
        <f>SUM(BK134:BK147)</f>
        <v>0</v>
      </c>
    </row>
    <row r="134" spans="1:65" s="2" customFormat="1" ht="16.5" customHeight="1">
      <c r="A134" s="36"/>
      <c r="B134" s="37"/>
      <c r="C134" s="194" t="s">
        <v>7</v>
      </c>
      <c r="D134" s="194" t="s">
        <v>241</v>
      </c>
      <c r="E134" s="195" t="s">
        <v>1246</v>
      </c>
      <c r="F134" s="196" t="s">
        <v>1247</v>
      </c>
      <c r="G134" s="197" t="s">
        <v>327</v>
      </c>
      <c r="H134" s="198">
        <v>8</v>
      </c>
      <c r="I134" s="199"/>
      <c r="J134" s="200">
        <f>ROUND(I134*H134,2)</f>
        <v>0</v>
      </c>
      <c r="K134" s="196" t="s">
        <v>19</v>
      </c>
      <c r="L134" s="41"/>
      <c r="M134" s="201" t="s">
        <v>19</v>
      </c>
      <c r="N134" s="202" t="s">
        <v>43</v>
      </c>
      <c r="O134" s="66"/>
      <c r="P134" s="203">
        <f>O134*H134</f>
        <v>0</v>
      </c>
      <c r="Q134" s="203">
        <v>0</v>
      </c>
      <c r="R134" s="203">
        <f>Q134*H134</f>
        <v>0</v>
      </c>
      <c r="S134" s="203">
        <v>0</v>
      </c>
      <c r="T134" s="204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246</v>
      </c>
      <c r="AT134" s="205" t="s">
        <v>241</v>
      </c>
      <c r="AU134" s="205" t="s">
        <v>79</v>
      </c>
      <c r="AY134" s="19" t="s">
        <v>239</v>
      </c>
      <c r="BE134" s="206">
        <f>IF(N134="základní",J134,0)</f>
        <v>0</v>
      </c>
      <c r="BF134" s="206">
        <f>IF(N134="snížená",J134,0)</f>
        <v>0</v>
      </c>
      <c r="BG134" s="206">
        <f>IF(N134="zákl. přenesená",J134,0)</f>
        <v>0</v>
      </c>
      <c r="BH134" s="206">
        <f>IF(N134="sníž. přenesená",J134,0)</f>
        <v>0</v>
      </c>
      <c r="BI134" s="206">
        <f>IF(N134="nulová",J134,0)</f>
        <v>0</v>
      </c>
      <c r="BJ134" s="19" t="s">
        <v>79</v>
      </c>
      <c r="BK134" s="206">
        <f>ROUND(I134*H134,2)</f>
        <v>0</v>
      </c>
      <c r="BL134" s="19" t="s">
        <v>246</v>
      </c>
      <c r="BM134" s="205" t="s">
        <v>596</v>
      </c>
    </row>
    <row r="135" spans="1:65" s="2" customFormat="1" ht="11.25">
      <c r="A135" s="36"/>
      <c r="B135" s="37"/>
      <c r="C135" s="38"/>
      <c r="D135" s="207" t="s">
        <v>248</v>
      </c>
      <c r="E135" s="38"/>
      <c r="F135" s="208" t="s">
        <v>1247</v>
      </c>
      <c r="G135" s="38"/>
      <c r="H135" s="38"/>
      <c r="I135" s="117"/>
      <c r="J135" s="38"/>
      <c r="K135" s="38"/>
      <c r="L135" s="41"/>
      <c r="M135" s="209"/>
      <c r="N135" s="210"/>
      <c r="O135" s="66"/>
      <c r="P135" s="66"/>
      <c r="Q135" s="66"/>
      <c r="R135" s="66"/>
      <c r="S135" s="66"/>
      <c r="T135" s="67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T135" s="19" t="s">
        <v>248</v>
      </c>
      <c r="AU135" s="19" t="s">
        <v>79</v>
      </c>
    </row>
    <row r="136" spans="1:65" s="2" customFormat="1" ht="16.5" customHeight="1">
      <c r="A136" s="36"/>
      <c r="B136" s="37"/>
      <c r="C136" s="194" t="s">
        <v>466</v>
      </c>
      <c r="D136" s="194" t="s">
        <v>241</v>
      </c>
      <c r="E136" s="195" t="s">
        <v>1248</v>
      </c>
      <c r="F136" s="196" t="s">
        <v>1249</v>
      </c>
      <c r="G136" s="197" t="s">
        <v>481</v>
      </c>
      <c r="H136" s="198">
        <v>1</v>
      </c>
      <c r="I136" s="199"/>
      <c r="J136" s="200">
        <f>ROUND(I136*H136,2)</f>
        <v>0</v>
      </c>
      <c r="K136" s="196" t="s">
        <v>19</v>
      </c>
      <c r="L136" s="41"/>
      <c r="M136" s="201" t="s">
        <v>19</v>
      </c>
      <c r="N136" s="202" t="s">
        <v>43</v>
      </c>
      <c r="O136" s="66"/>
      <c r="P136" s="203">
        <f>O136*H136</f>
        <v>0</v>
      </c>
      <c r="Q136" s="203">
        <v>0</v>
      </c>
      <c r="R136" s="203">
        <f>Q136*H136</f>
        <v>0</v>
      </c>
      <c r="S136" s="203">
        <v>0</v>
      </c>
      <c r="T136" s="204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246</v>
      </c>
      <c r="AT136" s="205" t="s">
        <v>241</v>
      </c>
      <c r="AU136" s="205" t="s">
        <v>79</v>
      </c>
      <c r="AY136" s="19" t="s">
        <v>239</v>
      </c>
      <c r="BE136" s="206">
        <f>IF(N136="základní",J136,0)</f>
        <v>0</v>
      </c>
      <c r="BF136" s="206">
        <f>IF(N136="snížená",J136,0)</f>
        <v>0</v>
      </c>
      <c r="BG136" s="206">
        <f>IF(N136="zákl. přenesená",J136,0)</f>
        <v>0</v>
      </c>
      <c r="BH136" s="206">
        <f>IF(N136="sníž. přenesená",J136,0)</f>
        <v>0</v>
      </c>
      <c r="BI136" s="206">
        <f>IF(N136="nulová",J136,0)</f>
        <v>0</v>
      </c>
      <c r="BJ136" s="19" t="s">
        <v>79</v>
      </c>
      <c r="BK136" s="206">
        <f>ROUND(I136*H136,2)</f>
        <v>0</v>
      </c>
      <c r="BL136" s="19" t="s">
        <v>246</v>
      </c>
      <c r="BM136" s="205" t="s">
        <v>610</v>
      </c>
    </row>
    <row r="137" spans="1:65" s="2" customFormat="1" ht="11.25">
      <c r="A137" s="36"/>
      <c r="B137" s="37"/>
      <c r="C137" s="38"/>
      <c r="D137" s="207" t="s">
        <v>248</v>
      </c>
      <c r="E137" s="38"/>
      <c r="F137" s="208" t="s">
        <v>1249</v>
      </c>
      <c r="G137" s="38"/>
      <c r="H137" s="38"/>
      <c r="I137" s="117"/>
      <c r="J137" s="38"/>
      <c r="K137" s="38"/>
      <c r="L137" s="41"/>
      <c r="M137" s="209"/>
      <c r="N137" s="210"/>
      <c r="O137" s="66"/>
      <c r="P137" s="66"/>
      <c r="Q137" s="66"/>
      <c r="R137" s="66"/>
      <c r="S137" s="66"/>
      <c r="T137" s="67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T137" s="19" t="s">
        <v>248</v>
      </c>
      <c r="AU137" s="19" t="s">
        <v>79</v>
      </c>
    </row>
    <row r="138" spans="1:65" s="2" customFormat="1" ht="16.5" customHeight="1">
      <c r="A138" s="36"/>
      <c r="B138" s="37"/>
      <c r="C138" s="194" t="s">
        <v>472</v>
      </c>
      <c r="D138" s="194" t="s">
        <v>241</v>
      </c>
      <c r="E138" s="195" t="s">
        <v>1250</v>
      </c>
      <c r="F138" s="196" t="s">
        <v>1251</v>
      </c>
      <c r="G138" s="197" t="s">
        <v>265</v>
      </c>
      <c r="H138" s="198">
        <v>0.1</v>
      </c>
      <c r="I138" s="199"/>
      <c r="J138" s="200">
        <f>ROUND(I138*H138,2)</f>
        <v>0</v>
      </c>
      <c r="K138" s="196" t="s">
        <v>19</v>
      </c>
      <c r="L138" s="41"/>
      <c r="M138" s="201" t="s">
        <v>19</v>
      </c>
      <c r="N138" s="202" t="s">
        <v>43</v>
      </c>
      <c r="O138" s="66"/>
      <c r="P138" s="203">
        <f>O138*H138</f>
        <v>0</v>
      </c>
      <c r="Q138" s="203">
        <v>0</v>
      </c>
      <c r="R138" s="203">
        <f>Q138*H138</f>
        <v>0</v>
      </c>
      <c r="S138" s="203">
        <v>0</v>
      </c>
      <c r="T138" s="204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246</v>
      </c>
      <c r="AT138" s="205" t="s">
        <v>241</v>
      </c>
      <c r="AU138" s="205" t="s">
        <v>79</v>
      </c>
      <c r="AY138" s="19" t="s">
        <v>239</v>
      </c>
      <c r="BE138" s="206">
        <f>IF(N138="základní",J138,0)</f>
        <v>0</v>
      </c>
      <c r="BF138" s="206">
        <f>IF(N138="snížená",J138,0)</f>
        <v>0</v>
      </c>
      <c r="BG138" s="206">
        <f>IF(N138="zákl. přenesená",J138,0)</f>
        <v>0</v>
      </c>
      <c r="BH138" s="206">
        <f>IF(N138="sníž. přenesená",J138,0)</f>
        <v>0</v>
      </c>
      <c r="BI138" s="206">
        <f>IF(N138="nulová",J138,0)</f>
        <v>0</v>
      </c>
      <c r="BJ138" s="19" t="s">
        <v>79</v>
      </c>
      <c r="BK138" s="206">
        <f>ROUND(I138*H138,2)</f>
        <v>0</v>
      </c>
      <c r="BL138" s="19" t="s">
        <v>246</v>
      </c>
      <c r="BM138" s="205" t="s">
        <v>620</v>
      </c>
    </row>
    <row r="139" spans="1:65" s="2" customFormat="1" ht="11.25">
      <c r="A139" s="36"/>
      <c r="B139" s="37"/>
      <c r="C139" s="38"/>
      <c r="D139" s="207" t="s">
        <v>248</v>
      </c>
      <c r="E139" s="38"/>
      <c r="F139" s="208" t="s">
        <v>1251</v>
      </c>
      <c r="G139" s="38"/>
      <c r="H139" s="38"/>
      <c r="I139" s="117"/>
      <c r="J139" s="38"/>
      <c r="K139" s="38"/>
      <c r="L139" s="41"/>
      <c r="M139" s="209"/>
      <c r="N139" s="210"/>
      <c r="O139" s="66"/>
      <c r="P139" s="66"/>
      <c r="Q139" s="66"/>
      <c r="R139" s="66"/>
      <c r="S139" s="66"/>
      <c r="T139" s="67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T139" s="19" t="s">
        <v>248</v>
      </c>
      <c r="AU139" s="19" t="s">
        <v>79</v>
      </c>
    </row>
    <row r="140" spans="1:65" s="2" customFormat="1" ht="16.5" customHeight="1">
      <c r="A140" s="36"/>
      <c r="B140" s="37"/>
      <c r="C140" s="194" t="s">
        <v>478</v>
      </c>
      <c r="D140" s="194" t="s">
        <v>241</v>
      </c>
      <c r="E140" s="195" t="s">
        <v>1252</v>
      </c>
      <c r="F140" s="196" t="s">
        <v>1253</v>
      </c>
      <c r="G140" s="197" t="s">
        <v>327</v>
      </c>
      <c r="H140" s="198">
        <v>54</v>
      </c>
      <c r="I140" s="199"/>
      <c r="J140" s="200">
        <f>ROUND(I140*H140,2)</f>
        <v>0</v>
      </c>
      <c r="K140" s="196" t="s">
        <v>19</v>
      </c>
      <c r="L140" s="41"/>
      <c r="M140" s="201" t="s">
        <v>19</v>
      </c>
      <c r="N140" s="202" t="s">
        <v>43</v>
      </c>
      <c r="O140" s="66"/>
      <c r="P140" s="203">
        <f>O140*H140</f>
        <v>0</v>
      </c>
      <c r="Q140" s="203">
        <v>0</v>
      </c>
      <c r="R140" s="203">
        <f>Q140*H140</f>
        <v>0</v>
      </c>
      <c r="S140" s="203">
        <v>0</v>
      </c>
      <c r="T140" s="204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246</v>
      </c>
      <c r="AT140" s="205" t="s">
        <v>241</v>
      </c>
      <c r="AU140" s="205" t="s">
        <v>79</v>
      </c>
      <c r="AY140" s="19" t="s">
        <v>239</v>
      </c>
      <c r="BE140" s="206">
        <f>IF(N140="základní",J140,0)</f>
        <v>0</v>
      </c>
      <c r="BF140" s="206">
        <f>IF(N140="snížená",J140,0)</f>
        <v>0</v>
      </c>
      <c r="BG140" s="206">
        <f>IF(N140="zákl. přenesená",J140,0)</f>
        <v>0</v>
      </c>
      <c r="BH140" s="206">
        <f>IF(N140="sníž. přenesená",J140,0)</f>
        <v>0</v>
      </c>
      <c r="BI140" s="206">
        <f>IF(N140="nulová",J140,0)</f>
        <v>0</v>
      </c>
      <c r="BJ140" s="19" t="s">
        <v>79</v>
      </c>
      <c r="BK140" s="206">
        <f>ROUND(I140*H140,2)</f>
        <v>0</v>
      </c>
      <c r="BL140" s="19" t="s">
        <v>246</v>
      </c>
      <c r="BM140" s="205" t="s">
        <v>626</v>
      </c>
    </row>
    <row r="141" spans="1:65" s="2" customFormat="1" ht="11.25">
      <c r="A141" s="36"/>
      <c r="B141" s="37"/>
      <c r="C141" s="38"/>
      <c r="D141" s="207" t="s">
        <v>248</v>
      </c>
      <c r="E141" s="38"/>
      <c r="F141" s="208" t="s">
        <v>1253</v>
      </c>
      <c r="G141" s="38"/>
      <c r="H141" s="38"/>
      <c r="I141" s="117"/>
      <c r="J141" s="38"/>
      <c r="K141" s="38"/>
      <c r="L141" s="41"/>
      <c r="M141" s="209"/>
      <c r="N141" s="210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248</v>
      </c>
      <c r="AU141" s="19" t="s">
        <v>79</v>
      </c>
    </row>
    <row r="142" spans="1:65" s="2" customFormat="1" ht="16.5" customHeight="1">
      <c r="A142" s="36"/>
      <c r="B142" s="37"/>
      <c r="C142" s="194" t="s">
        <v>484</v>
      </c>
      <c r="D142" s="194" t="s">
        <v>241</v>
      </c>
      <c r="E142" s="195" t="s">
        <v>1254</v>
      </c>
      <c r="F142" s="196" t="s">
        <v>1255</v>
      </c>
      <c r="G142" s="197" t="s">
        <v>664</v>
      </c>
      <c r="H142" s="198">
        <v>1</v>
      </c>
      <c r="I142" s="199"/>
      <c r="J142" s="200">
        <f>ROUND(I142*H142,2)</f>
        <v>0</v>
      </c>
      <c r="K142" s="196" t="s">
        <v>19</v>
      </c>
      <c r="L142" s="41"/>
      <c r="M142" s="201" t="s">
        <v>19</v>
      </c>
      <c r="N142" s="202" t="s">
        <v>43</v>
      </c>
      <c r="O142" s="66"/>
      <c r="P142" s="203">
        <f>O142*H142</f>
        <v>0</v>
      </c>
      <c r="Q142" s="203">
        <v>0</v>
      </c>
      <c r="R142" s="203">
        <f>Q142*H142</f>
        <v>0</v>
      </c>
      <c r="S142" s="203">
        <v>0</v>
      </c>
      <c r="T142" s="204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246</v>
      </c>
      <c r="AT142" s="205" t="s">
        <v>241</v>
      </c>
      <c r="AU142" s="205" t="s">
        <v>79</v>
      </c>
      <c r="AY142" s="19" t="s">
        <v>239</v>
      </c>
      <c r="BE142" s="206">
        <f>IF(N142="základní",J142,0)</f>
        <v>0</v>
      </c>
      <c r="BF142" s="206">
        <f>IF(N142="snížená",J142,0)</f>
        <v>0</v>
      </c>
      <c r="BG142" s="206">
        <f>IF(N142="zákl. přenesená",J142,0)</f>
        <v>0</v>
      </c>
      <c r="BH142" s="206">
        <f>IF(N142="sníž. přenesená",J142,0)</f>
        <v>0</v>
      </c>
      <c r="BI142" s="206">
        <f>IF(N142="nulová",J142,0)</f>
        <v>0</v>
      </c>
      <c r="BJ142" s="19" t="s">
        <v>79</v>
      </c>
      <c r="BK142" s="206">
        <f>ROUND(I142*H142,2)</f>
        <v>0</v>
      </c>
      <c r="BL142" s="19" t="s">
        <v>246</v>
      </c>
      <c r="BM142" s="205" t="s">
        <v>638</v>
      </c>
    </row>
    <row r="143" spans="1:65" s="2" customFormat="1" ht="11.25">
      <c r="A143" s="36"/>
      <c r="B143" s="37"/>
      <c r="C143" s="38"/>
      <c r="D143" s="207" t="s">
        <v>248</v>
      </c>
      <c r="E143" s="38"/>
      <c r="F143" s="208" t="s">
        <v>1255</v>
      </c>
      <c r="G143" s="38"/>
      <c r="H143" s="38"/>
      <c r="I143" s="117"/>
      <c r="J143" s="38"/>
      <c r="K143" s="38"/>
      <c r="L143" s="41"/>
      <c r="M143" s="209"/>
      <c r="N143" s="210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248</v>
      </c>
      <c r="AU143" s="19" t="s">
        <v>79</v>
      </c>
    </row>
    <row r="144" spans="1:65" s="2" customFormat="1" ht="16.5" customHeight="1">
      <c r="A144" s="36"/>
      <c r="B144" s="37"/>
      <c r="C144" s="194" t="s">
        <v>490</v>
      </c>
      <c r="D144" s="194" t="s">
        <v>241</v>
      </c>
      <c r="E144" s="195" t="s">
        <v>1256</v>
      </c>
      <c r="F144" s="196" t="s">
        <v>1257</v>
      </c>
      <c r="G144" s="197" t="s">
        <v>664</v>
      </c>
      <c r="H144" s="198">
        <v>1</v>
      </c>
      <c r="I144" s="199"/>
      <c r="J144" s="200">
        <f>ROUND(I144*H144,2)</f>
        <v>0</v>
      </c>
      <c r="K144" s="196" t="s">
        <v>19</v>
      </c>
      <c r="L144" s="41"/>
      <c r="M144" s="201" t="s">
        <v>19</v>
      </c>
      <c r="N144" s="202" t="s">
        <v>43</v>
      </c>
      <c r="O144" s="66"/>
      <c r="P144" s="203">
        <f>O144*H144</f>
        <v>0</v>
      </c>
      <c r="Q144" s="203">
        <v>0</v>
      </c>
      <c r="R144" s="203">
        <f>Q144*H144</f>
        <v>0</v>
      </c>
      <c r="S144" s="203">
        <v>0</v>
      </c>
      <c r="T144" s="204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246</v>
      </c>
      <c r="AT144" s="205" t="s">
        <v>241</v>
      </c>
      <c r="AU144" s="205" t="s">
        <v>79</v>
      </c>
      <c r="AY144" s="19" t="s">
        <v>239</v>
      </c>
      <c r="BE144" s="206">
        <f>IF(N144="základní",J144,0)</f>
        <v>0</v>
      </c>
      <c r="BF144" s="206">
        <f>IF(N144="snížená",J144,0)</f>
        <v>0</v>
      </c>
      <c r="BG144" s="206">
        <f>IF(N144="zákl. přenesená",J144,0)</f>
        <v>0</v>
      </c>
      <c r="BH144" s="206">
        <f>IF(N144="sníž. přenesená",J144,0)</f>
        <v>0</v>
      </c>
      <c r="BI144" s="206">
        <f>IF(N144="nulová",J144,0)</f>
        <v>0</v>
      </c>
      <c r="BJ144" s="19" t="s">
        <v>79</v>
      </c>
      <c r="BK144" s="206">
        <f>ROUND(I144*H144,2)</f>
        <v>0</v>
      </c>
      <c r="BL144" s="19" t="s">
        <v>246</v>
      </c>
      <c r="BM144" s="205" t="s">
        <v>985</v>
      </c>
    </row>
    <row r="145" spans="1:65" s="2" customFormat="1" ht="11.25">
      <c r="A145" s="36"/>
      <c r="B145" s="37"/>
      <c r="C145" s="38"/>
      <c r="D145" s="207" t="s">
        <v>248</v>
      </c>
      <c r="E145" s="38"/>
      <c r="F145" s="208" t="s">
        <v>1257</v>
      </c>
      <c r="G145" s="38"/>
      <c r="H145" s="38"/>
      <c r="I145" s="117"/>
      <c r="J145" s="38"/>
      <c r="K145" s="38"/>
      <c r="L145" s="41"/>
      <c r="M145" s="209"/>
      <c r="N145" s="210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248</v>
      </c>
      <c r="AU145" s="19" t="s">
        <v>79</v>
      </c>
    </row>
    <row r="146" spans="1:65" s="2" customFormat="1" ht="16.5" customHeight="1">
      <c r="A146" s="36"/>
      <c r="B146" s="37"/>
      <c r="C146" s="194" t="s">
        <v>497</v>
      </c>
      <c r="D146" s="194" t="s">
        <v>241</v>
      </c>
      <c r="E146" s="195" t="s">
        <v>1258</v>
      </c>
      <c r="F146" s="196" t="s">
        <v>1259</v>
      </c>
      <c r="G146" s="197" t="s">
        <v>664</v>
      </c>
      <c r="H146" s="198">
        <v>1</v>
      </c>
      <c r="I146" s="199"/>
      <c r="J146" s="200">
        <f>ROUND(I146*H146,2)</f>
        <v>0</v>
      </c>
      <c r="K146" s="196" t="s">
        <v>19</v>
      </c>
      <c r="L146" s="41"/>
      <c r="M146" s="201" t="s">
        <v>19</v>
      </c>
      <c r="N146" s="202" t="s">
        <v>43</v>
      </c>
      <c r="O146" s="66"/>
      <c r="P146" s="203">
        <f>O146*H146</f>
        <v>0</v>
      </c>
      <c r="Q146" s="203">
        <v>0</v>
      </c>
      <c r="R146" s="203">
        <f>Q146*H146</f>
        <v>0</v>
      </c>
      <c r="S146" s="203">
        <v>0</v>
      </c>
      <c r="T146" s="204">
        <f>S146*H146</f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246</v>
      </c>
      <c r="AT146" s="205" t="s">
        <v>241</v>
      </c>
      <c r="AU146" s="205" t="s">
        <v>79</v>
      </c>
      <c r="AY146" s="19" t="s">
        <v>239</v>
      </c>
      <c r="BE146" s="206">
        <f>IF(N146="základní",J146,0)</f>
        <v>0</v>
      </c>
      <c r="BF146" s="206">
        <f>IF(N146="snížená",J146,0)</f>
        <v>0</v>
      </c>
      <c r="BG146" s="206">
        <f>IF(N146="zákl. přenesená",J146,0)</f>
        <v>0</v>
      </c>
      <c r="BH146" s="206">
        <f>IF(N146="sníž. přenesená",J146,0)</f>
        <v>0</v>
      </c>
      <c r="BI146" s="206">
        <f>IF(N146="nulová",J146,0)</f>
        <v>0</v>
      </c>
      <c r="BJ146" s="19" t="s">
        <v>79</v>
      </c>
      <c r="BK146" s="206">
        <f>ROUND(I146*H146,2)</f>
        <v>0</v>
      </c>
      <c r="BL146" s="19" t="s">
        <v>246</v>
      </c>
      <c r="BM146" s="205" t="s">
        <v>988</v>
      </c>
    </row>
    <row r="147" spans="1:65" s="2" customFormat="1" ht="11.25">
      <c r="A147" s="36"/>
      <c r="B147" s="37"/>
      <c r="C147" s="38"/>
      <c r="D147" s="207" t="s">
        <v>248</v>
      </c>
      <c r="E147" s="38"/>
      <c r="F147" s="208" t="s">
        <v>1259</v>
      </c>
      <c r="G147" s="38"/>
      <c r="H147" s="38"/>
      <c r="I147" s="117"/>
      <c r="J147" s="38"/>
      <c r="K147" s="38"/>
      <c r="L147" s="41"/>
      <c r="M147" s="226"/>
      <c r="N147" s="227"/>
      <c r="O147" s="228"/>
      <c r="P147" s="228"/>
      <c r="Q147" s="228"/>
      <c r="R147" s="228"/>
      <c r="S147" s="228"/>
      <c r="T147" s="229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248</v>
      </c>
      <c r="AU147" s="19" t="s">
        <v>79</v>
      </c>
    </row>
    <row r="148" spans="1:65" s="2" customFormat="1" ht="6.95" customHeight="1">
      <c r="A148" s="36"/>
      <c r="B148" s="49"/>
      <c r="C148" s="50"/>
      <c r="D148" s="50"/>
      <c r="E148" s="50"/>
      <c r="F148" s="50"/>
      <c r="G148" s="50"/>
      <c r="H148" s="50"/>
      <c r="I148" s="144"/>
      <c r="J148" s="50"/>
      <c r="K148" s="50"/>
      <c r="L148" s="41"/>
      <c r="M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</row>
  </sheetData>
  <sheetProtection algorithmName="SHA-512" hashValue="ilSbqIUhFN/0CjF6tJwcC71p/oVfeEnmJJa6gs2QW6NOgUCBKIKZy0PwEUun0mtQNsNdaAarnPEQJ2ptDrfUQA==" saltValue="VKb1QE5woT9cZlNC6TFf+Cvz6jOSc963isf9/KGxPUCTcX1GtsE+x5YxXZAUBEFahVYlfjsc88hj/vEy/khWIg==" spinCount="100000" sheet="1" objects="1" scenarios="1" formatColumns="0" formatRows="0" autoFilter="0"/>
  <autoFilter ref="C88:K147" xr:uid="{00000000-0009-0000-0000-00000D000000}"/>
  <mergeCells count="12">
    <mergeCell ref="E81:H81"/>
    <mergeCell ref="L2:V2"/>
    <mergeCell ref="E50:H50"/>
    <mergeCell ref="E52:H52"/>
    <mergeCell ref="E54:H54"/>
    <mergeCell ref="E77:H77"/>
    <mergeCell ref="E79:H7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224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135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914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1260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tr">
        <f>IF('Rekapitulace stavby'!AN19="","",'Rekapitulace stavby'!AN19)</f>
        <v/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9" t="s">
        <v>28</v>
      </c>
      <c r="J26" s="105" t="str">
        <f>IF('Rekapitulace stavby'!AN20="","",'Rekapitulace stavby'!AN20)</f>
        <v/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03" t="s">
        <v>1261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ROUND(J90,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ROUND((SUM(BE90:BE223)),  2)</f>
        <v>0</v>
      </c>
      <c r="G35" s="36"/>
      <c r="H35" s="36"/>
      <c r="I35" s="133">
        <v>0.21</v>
      </c>
      <c r="J35" s="132">
        <f>ROUND(((SUM(BE90:BE223))*I35),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ROUND((SUM(BF90:BF223)),  2)</f>
        <v>0</v>
      </c>
      <c r="G36" s="36"/>
      <c r="H36" s="36"/>
      <c r="I36" s="133">
        <v>0.15</v>
      </c>
      <c r="J36" s="132">
        <f>ROUND(((SUM(BF90:BF223))*I36),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ROUND((SUM(BG90:BG223)),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ROUND((SUM(BH90:BH223)),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ROUND((SUM(BI90:BI223)),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914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SO 04.5 - Přeložka kabelů Sloane Park (UPC)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 xml:space="preserve"> 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J90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1196</v>
      </c>
      <c r="E64" s="156"/>
      <c r="F64" s="156"/>
      <c r="G64" s="156"/>
      <c r="H64" s="156"/>
      <c r="I64" s="157"/>
      <c r="J64" s="158">
        <f>J91</f>
        <v>0</v>
      </c>
      <c r="K64" s="154"/>
      <c r="L64" s="159"/>
    </row>
    <row r="65" spans="1:31" s="9" customFormat="1" ht="24.95" customHeight="1">
      <c r="B65" s="153"/>
      <c r="C65" s="154"/>
      <c r="D65" s="155" t="s">
        <v>1197</v>
      </c>
      <c r="E65" s="156"/>
      <c r="F65" s="156"/>
      <c r="G65" s="156"/>
      <c r="H65" s="156"/>
      <c r="I65" s="157"/>
      <c r="J65" s="158">
        <f>J124</f>
        <v>0</v>
      </c>
      <c r="K65" s="154"/>
      <c r="L65" s="159"/>
    </row>
    <row r="66" spans="1:31" s="9" customFormat="1" ht="24.95" customHeight="1">
      <c r="B66" s="153"/>
      <c r="C66" s="154"/>
      <c r="D66" s="155" t="s">
        <v>1262</v>
      </c>
      <c r="E66" s="156"/>
      <c r="F66" s="156"/>
      <c r="G66" s="156"/>
      <c r="H66" s="156"/>
      <c r="I66" s="157"/>
      <c r="J66" s="158">
        <f>J171</f>
        <v>0</v>
      </c>
      <c r="K66" s="154"/>
      <c r="L66" s="159"/>
    </row>
    <row r="67" spans="1:31" s="9" customFormat="1" ht="24.95" customHeight="1">
      <c r="B67" s="153"/>
      <c r="C67" s="154"/>
      <c r="D67" s="155" t="s">
        <v>1263</v>
      </c>
      <c r="E67" s="156"/>
      <c r="F67" s="156"/>
      <c r="G67" s="156"/>
      <c r="H67" s="156"/>
      <c r="I67" s="157"/>
      <c r="J67" s="158">
        <f>J196</f>
        <v>0</v>
      </c>
      <c r="K67" s="154"/>
      <c r="L67" s="159"/>
    </row>
    <row r="68" spans="1:31" s="9" customFormat="1" ht="24.95" customHeight="1">
      <c r="B68" s="153"/>
      <c r="C68" s="154"/>
      <c r="D68" s="155" t="s">
        <v>1264</v>
      </c>
      <c r="E68" s="156"/>
      <c r="F68" s="156"/>
      <c r="G68" s="156"/>
      <c r="H68" s="156"/>
      <c r="I68" s="157"/>
      <c r="J68" s="158">
        <f>J205</f>
        <v>0</v>
      </c>
      <c r="K68" s="154"/>
      <c r="L68" s="159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117"/>
      <c r="J69" s="38"/>
      <c r="K69" s="38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144"/>
      <c r="J70" s="50"/>
      <c r="K70" s="50"/>
      <c r="L70" s="11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147"/>
      <c r="J74" s="52"/>
      <c r="K74" s="52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224</v>
      </c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404" t="str">
        <f>E7</f>
        <v>Horoměřická S 071 - most, Praha 6, č. akce 999615</v>
      </c>
      <c r="F78" s="405"/>
      <c r="G78" s="405"/>
      <c r="H78" s="405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1" customFormat="1" ht="12" customHeight="1">
      <c r="B79" s="23"/>
      <c r="C79" s="31" t="s">
        <v>214</v>
      </c>
      <c r="D79" s="24"/>
      <c r="E79" s="24"/>
      <c r="F79" s="24"/>
      <c r="G79" s="24"/>
      <c r="H79" s="24"/>
      <c r="I79" s="110"/>
      <c r="J79" s="24"/>
      <c r="K79" s="24"/>
      <c r="L79" s="22"/>
    </row>
    <row r="80" spans="1:31" s="2" customFormat="1" ht="16.5" customHeight="1">
      <c r="A80" s="36"/>
      <c r="B80" s="37"/>
      <c r="C80" s="38"/>
      <c r="D80" s="38"/>
      <c r="E80" s="404" t="s">
        <v>914</v>
      </c>
      <c r="F80" s="406"/>
      <c r="G80" s="406"/>
      <c r="H80" s="406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216</v>
      </c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6.5" customHeight="1">
      <c r="A82" s="36"/>
      <c r="B82" s="37"/>
      <c r="C82" s="38"/>
      <c r="D82" s="38"/>
      <c r="E82" s="378" t="str">
        <f>E11</f>
        <v>SO 04.5 - Přeložka kabelů Sloane Park (UPC)</v>
      </c>
      <c r="F82" s="406"/>
      <c r="G82" s="406"/>
      <c r="H82" s="406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2" customHeight="1">
      <c r="A84" s="36"/>
      <c r="B84" s="37"/>
      <c r="C84" s="31" t="s">
        <v>21</v>
      </c>
      <c r="D84" s="38"/>
      <c r="E84" s="38"/>
      <c r="F84" s="29" t="str">
        <f>F14</f>
        <v>ul. Horoměřická / Pod Habrovkou</v>
      </c>
      <c r="G84" s="38"/>
      <c r="H84" s="38"/>
      <c r="I84" s="119" t="s">
        <v>23</v>
      </c>
      <c r="J84" s="61" t="str">
        <f>IF(J14="","",J14)</f>
        <v>12. 6. 2020</v>
      </c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6.95" customHeight="1">
      <c r="A85" s="36"/>
      <c r="B85" s="37"/>
      <c r="C85" s="38"/>
      <c r="D85" s="38"/>
      <c r="E85" s="38"/>
      <c r="F85" s="38"/>
      <c r="G85" s="38"/>
      <c r="H85" s="38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25.7" customHeight="1">
      <c r="A86" s="36"/>
      <c r="B86" s="37"/>
      <c r="C86" s="31" t="s">
        <v>25</v>
      </c>
      <c r="D86" s="38"/>
      <c r="E86" s="38"/>
      <c r="F86" s="29" t="str">
        <f>E17</f>
        <v>TSK hl.m. Prahy, a.s.</v>
      </c>
      <c r="G86" s="38"/>
      <c r="H86" s="38"/>
      <c r="I86" s="119" t="s">
        <v>31</v>
      </c>
      <c r="J86" s="34" t="str">
        <f>E23</f>
        <v>AGA Letiště, spol. s r.o.</v>
      </c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15.2" customHeight="1">
      <c r="A87" s="36"/>
      <c r="B87" s="37"/>
      <c r="C87" s="31" t="s">
        <v>29</v>
      </c>
      <c r="D87" s="38"/>
      <c r="E87" s="38"/>
      <c r="F87" s="29" t="str">
        <f>IF(E20="","",E20)</f>
        <v>Vyplň údaj</v>
      </c>
      <c r="G87" s="38"/>
      <c r="H87" s="38"/>
      <c r="I87" s="119" t="s">
        <v>34</v>
      </c>
      <c r="J87" s="34" t="str">
        <f>E26</f>
        <v xml:space="preserve"> </v>
      </c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10.3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11" customFormat="1" ht="29.25" customHeight="1">
      <c r="A89" s="166"/>
      <c r="B89" s="167"/>
      <c r="C89" s="168" t="s">
        <v>225</v>
      </c>
      <c r="D89" s="169" t="s">
        <v>57</v>
      </c>
      <c r="E89" s="169" t="s">
        <v>53</v>
      </c>
      <c r="F89" s="169" t="s">
        <v>54</v>
      </c>
      <c r="G89" s="169" t="s">
        <v>226</v>
      </c>
      <c r="H89" s="169" t="s">
        <v>227</v>
      </c>
      <c r="I89" s="170" t="s">
        <v>228</v>
      </c>
      <c r="J89" s="169" t="s">
        <v>220</v>
      </c>
      <c r="K89" s="171" t="s">
        <v>229</v>
      </c>
      <c r="L89" s="172"/>
      <c r="M89" s="70" t="s">
        <v>19</v>
      </c>
      <c r="N89" s="71" t="s">
        <v>42</v>
      </c>
      <c r="O89" s="71" t="s">
        <v>230</v>
      </c>
      <c r="P89" s="71" t="s">
        <v>231</v>
      </c>
      <c r="Q89" s="71" t="s">
        <v>232</v>
      </c>
      <c r="R89" s="71" t="s">
        <v>233</v>
      </c>
      <c r="S89" s="71" t="s">
        <v>234</v>
      </c>
      <c r="T89" s="72" t="s">
        <v>235</v>
      </c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</row>
    <row r="90" spans="1:65" s="2" customFormat="1" ht="22.9" customHeight="1">
      <c r="A90" s="36"/>
      <c r="B90" s="37"/>
      <c r="C90" s="77" t="s">
        <v>236</v>
      </c>
      <c r="D90" s="38"/>
      <c r="E90" s="38"/>
      <c r="F90" s="38"/>
      <c r="G90" s="38"/>
      <c r="H90" s="38"/>
      <c r="I90" s="117"/>
      <c r="J90" s="173">
        <f>BK90</f>
        <v>0</v>
      </c>
      <c r="K90" s="38"/>
      <c r="L90" s="41"/>
      <c r="M90" s="73"/>
      <c r="N90" s="174"/>
      <c r="O90" s="74"/>
      <c r="P90" s="175">
        <f>P91+P124+P171+P196+P205</f>
        <v>0</v>
      </c>
      <c r="Q90" s="74"/>
      <c r="R90" s="175">
        <f>R91+R124+R171+R196+R205</f>
        <v>0</v>
      </c>
      <c r="S90" s="74"/>
      <c r="T90" s="176">
        <f>T91+T124+T171+T196+T205</f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T90" s="19" t="s">
        <v>71</v>
      </c>
      <c r="AU90" s="19" t="s">
        <v>221</v>
      </c>
      <c r="BK90" s="177">
        <f>BK91+BK124+BK171+BK196+BK205</f>
        <v>0</v>
      </c>
    </row>
    <row r="91" spans="1:65" s="12" customFormat="1" ht="25.9" customHeight="1">
      <c r="B91" s="178"/>
      <c r="C91" s="179"/>
      <c r="D91" s="180" t="s">
        <v>71</v>
      </c>
      <c r="E91" s="181" t="s">
        <v>1200</v>
      </c>
      <c r="F91" s="181" t="s">
        <v>240</v>
      </c>
      <c r="G91" s="179"/>
      <c r="H91" s="179"/>
      <c r="I91" s="182"/>
      <c r="J91" s="183">
        <f>BK91</f>
        <v>0</v>
      </c>
      <c r="K91" s="179"/>
      <c r="L91" s="184"/>
      <c r="M91" s="185"/>
      <c r="N91" s="186"/>
      <c r="O91" s="186"/>
      <c r="P91" s="187">
        <f>SUM(P92:P123)</f>
        <v>0</v>
      </c>
      <c r="Q91" s="186"/>
      <c r="R91" s="187">
        <f>SUM(R92:R123)</f>
        <v>0</v>
      </c>
      <c r="S91" s="186"/>
      <c r="T91" s="188">
        <f>SUM(T92:T123)</f>
        <v>0</v>
      </c>
      <c r="AR91" s="189" t="s">
        <v>79</v>
      </c>
      <c r="AT91" s="190" t="s">
        <v>71</v>
      </c>
      <c r="AU91" s="190" t="s">
        <v>72</v>
      </c>
      <c r="AY91" s="189" t="s">
        <v>239</v>
      </c>
      <c r="BK91" s="191">
        <f>SUM(BK92:BK123)</f>
        <v>0</v>
      </c>
    </row>
    <row r="92" spans="1:65" s="2" customFormat="1" ht="21.75" customHeight="1">
      <c r="A92" s="36"/>
      <c r="B92" s="37"/>
      <c r="C92" s="194" t="s">
        <v>79</v>
      </c>
      <c r="D92" s="194" t="s">
        <v>241</v>
      </c>
      <c r="E92" s="195" t="s">
        <v>1265</v>
      </c>
      <c r="F92" s="196" t="s">
        <v>1266</v>
      </c>
      <c r="G92" s="197" t="s">
        <v>327</v>
      </c>
      <c r="H92" s="198">
        <v>10</v>
      </c>
      <c r="I92" s="199"/>
      <c r="J92" s="200">
        <f>ROUND(I92*H92,2)</f>
        <v>0</v>
      </c>
      <c r="K92" s="196" t="s">
        <v>19</v>
      </c>
      <c r="L92" s="41"/>
      <c r="M92" s="201" t="s">
        <v>19</v>
      </c>
      <c r="N92" s="202" t="s">
        <v>43</v>
      </c>
      <c r="O92" s="66"/>
      <c r="P92" s="203">
        <f>O92*H92</f>
        <v>0</v>
      </c>
      <c r="Q92" s="203">
        <v>0</v>
      </c>
      <c r="R92" s="203">
        <f>Q92*H92</f>
        <v>0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246</v>
      </c>
      <c r="AT92" s="205" t="s">
        <v>241</v>
      </c>
      <c r="AU92" s="205" t="s">
        <v>79</v>
      </c>
      <c r="AY92" s="19" t="s">
        <v>239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246</v>
      </c>
      <c r="BM92" s="205" t="s">
        <v>81</v>
      </c>
    </row>
    <row r="93" spans="1:65" s="2" customFormat="1" ht="19.5">
      <c r="A93" s="36"/>
      <c r="B93" s="37"/>
      <c r="C93" s="38"/>
      <c r="D93" s="207" t="s">
        <v>248</v>
      </c>
      <c r="E93" s="38"/>
      <c r="F93" s="208" t="s">
        <v>1266</v>
      </c>
      <c r="G93" s="38"/>
      <c r="H93" s="38"/>
      <c r="I93" s="117"/>
      <c r="J93" s="38"/>
      <c r="K93" s="38"/>
      <c r="L93" s="41"/>
      <c r="M93" s="209"/>
      <c r="N93" s="210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248</v>
      </c>
      <c r="AU93" s="19" t="s">
        <v>79</v>
      </c>
    </row>
    <row r="94" spans="1:65" s="2" customFormat="1" ht="21.75" customHeight="1">
      <c r="A94" s="36"/>
      <c r="B94" s="37"/>
      <c r="C94" s="194" t="s">
        <v>81</v>
      </c>
      <c r="D94" s="194" t="s">
        <v>241</v>
      </c>
      <c r="E94" s="195" t="s">
        <v>1267</v>
      </c>
      <c r="F94" s="196" t="s">
        <v>1268</v>
      </c>
      <c r="G94" s="197" t="s">
        <v>327</v>
      </c>
      <c r="H94" s="198">
        <v>24</v>
      </c>
      <c r="I94" s="199"/>
      <c r="J94" s="200">
        <f>ROUND(I94*H94,2)</f>
        <v>0</v>
      </c>
      <c r="K94" s="196" t="s">
        <v>19</v>
      </c>
      <c r="L94" s="41"/>
      <c r="M94" s="201" t="s">
        <v>19</v>
      </c>
      <c r="N94" s="202" t="s">
        <v>43</v>
      </c>
      <c r="O94" s="66"/>
      <c r="P94" s="203">
        <f>O94*H94</f>
        <v>0</v>
      </c>
      <c r="Q94" s="203">
        <v>0</v>
      </c>
      <c r="R94" s="203">
        <f>Q94*H94</f>
        <v>0</v>
      </c>
      <c r="S94" s="203">
        <v>0</v>
      </c>
      <c r="T94" s="204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246</v>
      </c>
      <c r="AT94" s="205" t="s">
        <v>241</v>
      </c>
      <c r="AU94" s="205" t="s">
        <v>79</v>
      </c>
      <c r="AY94" s="19" t="s">
        <v>239</v>
      </c>
      <c r="BE94" s="206">
        <f>IF(N94="základní",J94,0)</f>
        <v>0</v>
      </c>
      <c r="BF94" s="206">
        <f>IF(N94="snížená",J94,0)</f>
        <v>0</v>
      </c>
      <c r="BG94" s="206">
        <f>IF(N94="zákl. přenesená",J94,0)</f>
        <v>0</v>
      </c>
      <c r="BH94" s="206">
        <f>IF(N94="sníž. přenesená",J94,0)</f>
        <v>0</v>
      </c>
      <c r="BI94" s="206">
        <f>IF(N94="nulová",J94,0)</f>
        <v>0</v>
      </c>
      <c r="BJ94" s="19" t="s">
        <v>79</v>
      </c>
      <c r="BK94" s="206">
        <f>ROUND(I94*H94,2)</f>
        <v>0</v>
      </c>
      <c r="BL94" s="19" t="s">
        <v>246</v>
      </c>
      <c r="BM94" s="205" t="s">
        <v>246</v>
      </c>
    </row>
    <row r="95" spans="1:65" s="2" customFormat="1" ht="19.5">
      <c r="A95" s="36"/>
      <c r="B95" s="37"/>
      <c r="C95" s="38"/>
      <c r="D95" s="207" t="s">
        <v>248</v>
      </c>
      <c r="E95" s="38"/>
      <c r="F95" s="208" t="s">
        <v>1268</v>
      </c>
      <c r="G95" s="38"/>
      <c r="H95" s="38"/>
      <c r="I95" s="117"/>
      <c r="J95" s="38"/>
      <c r="K95" s="38"/>
      <c r="L95" s="41"/>
      <c r="M95" s="209"/>
      <c r="N95" s="210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248</v>
      </c>
      <c r="AU95" s="19" t="s">
        <v>79</v>
      </c>
    </row>
    <row r="96" spans="1:65" s="2" customFormat="1" ht="21.75" customHeight="1">
      <c r="A96" s="36"/>
      <c r="B96" s="37"/>
      <c r="C96" s="194" t="s">
        <v>101</v>
      </c>
      <c r="D96" s="194" t="s">
        <v>241</v>
      </c>
      <c r="E96" s="195" t="s">
        <v>1269</v>
      </c>
      <c r="F96" s="196" t="s">
        <v>1270</v>
      </c>
      <c r="G96" s="197" t="s">
        <v>327</v>
      </c>
      <c r="H96" s="198">
        <v>10</v>
      </c>
      <c r="I96" s="199"/>
      <c r="J96" s="200">
        <f>ROUND(I96*H96,2)</f>
        <v>0</v>
      </c>
      <c r="K96" s="196" t="s">
        <v>19</v>
      </c>
      <c r="L96" s="41"/>
      <c r="M96" s="201" t="s">
        <v>19</v>
      </c>
      <c r="N96" s="202" t="s">
        <v>43</v>
      </c>
      <c r="O96" s="66"/>
      <c r="P96" s="203">
        <f>O96*H96</f>
        <v>0</v>
      </c>
      <c r="Q96" s="203">
        <v>0</v>
      </c>
      <c r="R96" s="203">
        <f>Q96*H96</f>
        <v>0</v>
      </c>
      <c r="S96" s="203">
        <v>0</v>
      </c>
      <c r="T96" s="204">
        <f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205" t="s">
        <v>246</v>
      </c>
      <c r="AT96" s="205" t="s">
        <v>241</v>
      </c>
      <c r="AU96" s="205" t="s">
        <v>79</v>
      </c>
      <c r="AY96" s="19" t="s">
        <v>239</v>
      </c>
      <c r="BE96" s="206">
        <f>IF(N96="základní",J96,0)</f>
        <v>0</v>
      </c>
      <c r="BF96" s="206">
        <f>IF(N96="snížená",J96,0)</f>
        <v>0</v>
      </c>
      <c r="BG96" s="206">
        <f>IF(N96="zákl. přenesená",J96,0)</f>
        <v>0</v>
      </c>
      <c r="BH96" s="206">
        <f>IF(N96="sníž. přenesená",J96,0)</f>
        <v>0</v>
      </c>
      <c r="BI96" s="206">
        <f>IF(N96="nulová",J96,0)</f>
        <v>0</v>
      </c>
      <c r="BJ96" s="19" t="s">
        <v>79</v>
      </c>
      <c r="BK96" s="206">
        <f>ROUND(I96*H96,2)</f>
        <v>0</v>
      </c>
      <c r="BL96" s="19" t="s">
        <v>246</v>
      </c>
      <c r="BM96" s="205" t="s">
        <v>301</v>
      </c>
    </row>
    <row r="97" spans="1:65" s="2" customFormat="1" ht="19.5">
      <c r="A97" s="36"/>
      <c r="B97" s="37"/>
      <c r="C97" s="38"/>
      <c r="D97" s="207" t="s">
        <v>248</v>
      </c>
      <c r="E97" s="38"/>
      <c r="F97" s="208" t="s">
        <v>1270</v>
      </c>
      <c r="G97" s="38"/>
      <c r="H97" s="38"/>
      <c r="I97" s="117"/>
      <c r="J97" s="38"/>
      <c r="K97" s="38"/>
      <c r="L97" s="41"/>
      <c r="M97" s="209"/>
      <c r="N97" s="210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248</v>
      </c>
      <c r="AU97" s="19" t="s">
        <v>79</v>
      </c>
    </row>
    <row r="98" spans="1:65" s="2" customFormat="1" ht="16.5" customHeight="1">
      <c r="A98" s="36"/>
      <c r="B98" s="37"/>
      <c r="C98" s="194" t="s">
        <v>246</v>
      </c>
      <c r="D98" s="194" t="s">
        <v>241</v>
      </c>
      <c r="E98" s="195" t="s">
        <v>1271</v>
      </c>
      <c r="F98" s="196" t="s">
        <v>1272</v>
      </c>
      <c r="G98" s="197" t="s">
        <v>327</v>
      </c>
      <c r="H98" s="198">
        <v>10</v>
      </c>
      <c r="I98" s="199"/>
      <c r="J98" s="200">
        <f>ROUND(I98*H98,2)</f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246</v>
      </c>
      <c r="AT98" s="205" t="s">
        <v>241</v>
      </c>
      <c r="AU98" s="205" t="s">
        <v>79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314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1272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79</v>
      </c>
    </row>
    <row r="100" spans="1:65" s="2" customFormat="1" ht="16.5" customHeight="1">
      <c r="A100" s="36"/>
      <c r="B100" s="37"/>
      <c r="C100" s="194" t="s">
        <v>295</v>
      </c>
      <c r="D100" s="194" t="s">
        <v>241</v>
      </c>
      <c r="E100" s="195" t="s">
        <v>1273</v>
      </c>
      <c r="F100" s="196" t="s">
        <v>1274</v>
      </c>
      <c r="G100" s="197" t="s">
        <v>327</v>
      </c>
      <c r="H100" s="198">
        <v>24</v>
      </c>
      <c r="I100" s="199"/>
      <c r="J100" s="200">
        <f>ROUND(I100*H100,2)</f>
        <v>0</v>
      </c>
      <c r="K100" s="196" t="s">
        <v>19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246</v>
      </c>
      <c r="AT100" s="205" t="s">
        <v>241</v>
      </c>
      <c r="AU100" s="205" t="s">
        <v>79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246</v>
      </c>
      <c r="BM100" s="205" t="s">
        <v>324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1274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79</v>
      </c>
    </row>
    <row r="102" spans="1:65" s="2" customFormat="1" ht="16.5" customHeight="1">
      <c r="A102" s="36"/>
      <c r="B102" s="37"/>
      <c r="C102" s="194" t="s">
        <v>301</v>
      </c>
      <c r="D102" s="194" t="s">
        <v>241</v>
      </c>
      <c r="E102" s="195" t="s">
        <v>1275</v>
      </c>
      <c r="F102" s="196" t="s">
        <v>1276</v>
      </c>
      <c r="G102" s="197" t="s">
        <v>327</v>
      </c>
      <c r="H102" s="198">
        <v>10</v>
      </c>
      <c r="I102" s="199"/>
      <c r="J102" s="200">
        <f>ROUND(I102*H102,2)</f>
        <v>0</v>
      </c>
      <c r="K102" s="196" t="s">
        <v>19</v>
      </c>
      <c r="L102" s="41"/>
      <c r="M102" s="201" t="s">
        <v>19</v>
      </c>
      <c r="N102" s="202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246</v>
      </c>
      <c r="AT102" s="205" t="s">
        <v>241</v>
      </c>
      <c r="AU102" s="205" t="s">
        <v>79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246</v>
      </c>
      <c r="BM102" s="205" t="s">
        <v>340</v>
      </c>
    </row>
    <row r="103" spans="1:65" s="2" customFormat="1" ht="11.25">
      <c r="A103" s="36"/>
      <c r="B103" s="37"/>
      <c r="C103" s="38"/>
      <c r="D103" s="207" t="s">
        <v>248</v>
      </c>
      <c r="E103" s="38"/>
      <c r="F103" s="208" t="s">
        <v>1276</v>
      </c>
      <c r="G103" s="38"/>
      <c r="H103" s="38"/>
      <c r="I103" s="117"/>
      <c r="J103" s="38"/>
      <c r="K103" s="38"/>
      <c r="L103" s="41"/>
      <c r="M103" s="209"/>
      <c r="N103" s="210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79</v>
      </c>
    </row>
    <row r="104" spans="1:65" s="2" customFormat="1" ht="16.5" customHeight="1">
      <c r="A104" s="36"/>
      <c r="B104" s="37"/>
      <c r="C104" s="194" t="s">
        <v>309</v>
      </c>
      <c r="D104" s="194" t="s">
        <v>241</v>
      </c>
      <c r="E104" s="195" t="s">
        <v>1201</v>
      </c>
      <c r="F104" s="196" t="s">
        <v>1202</v>
      </c>
      <c r="G104" s="197" t="s">
        <v>664</v>
      </c>
      <c r="H104" s="198">
        <v>11</v>
      </c>
      <c r="I104" s="199"/>
      <c r="J104" s="200">
        <f>ROUND(I104*H104,2)</f>
        <v>0</v>
      </c>
      <c r="K104" s="196" t="s">
        <v>19</v>
      </c>
      <c r="L104" s="41"/>
      <c r="M104" s="201" t="s">
        <v>19</v>
      </c>
      <c r="N104" s="202" t="s">
        <v>43</v>
      </c>
      <c r="O104" s="66"/>
      <c r="P104" s="203">
        <f>O104*H104</f>
        <v>0</v>
      </c>
      <c r="Q104" s="203">
        <v>0</v>
      </c>
      <c r="R104" s="203">
        <f>Q104*H104</f>
        <v>0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246</v>
      </c>
      <c r="AT104" s="205" t="s">
        <v>241</v>
      </c>
      <c r="AU104" s="205" t="s">
        <v>79</v>
      </c>
      <c r="AY104" s="19" t="s">
        <v>239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246</v>
      </c>
      <c r="BM104" s="205" t="s">
        <v>414</v>
      </c>
    </row>
    <row r="105" spans="1:65" s="2" customFormat="1" ht="11.25">
      <c r="A105" s="36"/>
      <c r="B105" s="37"/>
      <c r="C105" s="38"/>
      <c r="D105" s="207" t="s">
        <v>248</v>
      </c>
      <c r="E105" s="38"/>
      <c r="F105" s="208" t="s">
        <v>1202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248</v>
      </c>
      <c r="AU105" s="19" t="s">
        <v>79</v>
      </c>
    </row>
    <row r="106" spans="1:65" s="2" customFormat="1" ht="21.75" customHeight="1">
      <c r="A106" s="36"/>
      <c r="B106" s="37"/>
      <c r="C106" s="194" t="s">
        <v>314</v>
      </c>
      <c r="D106" s="194" t="s">
        <v>241</v>
      </c>
      <c r="E106" s="195" t="s">
        <v>1203</v>
      </c>
      <c r="F106" s="196" t="s">
        <v>1204</v>
      </c>
      <c r="G106" s="197" t="s">
        <v>664</v>
      </c>
      <c r="H106" s="198">
        <v>9</v>
      </c>
      <c r="I106" s="199"/>
      <c r="J106" s="200">
        <f>ROUND(I106*H106,2)</f>
        <v>0</v>
      </c>
      <c r="K106" s="196" t="s">
        <v>19</v>
      </c>
      <c r="L106" s="41"/>
      <c r="M106" s="201" t="s">
        <v>19</v>
      </c>
      <c r="N106" s="202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246</v>
      </c>
      <c r="AT106" s="205" t="s">
        <v>241</v>
      </c>
      <c r="AU106" s="205" t="s">
        <v>79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246</v>
      </c>
      <c r="BM106" s="205" t="s">
        <v>426</v>
      </c>
    </row>
    <row r="107" spans="1:65" s="2" customFormat="1" ht="19.5">
      <c r="A107" s="36"/>
      <c r="B107" s="37"/>
      <c r="C107" s="38"/>
      <c r="D107" s="207" t="s">
        <v>248</v>
      </c>
      <c r="E107" s="38"/>
      <c r="F107" s="208" t="s">
        <v>1204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79</v>
      </c>
    </row>
    <row r="108" spans="1:65" s="2" customFormat="1" ht="16.5" customHeight="1">
      <c r="A108" s="36"/>
      <c r="B108" s="37"/>
      <c r="C108" s="194" t="s">
        <v>319</v>
      </c>
      <c r="D108" s="194" t="s">
        <v>241</v>
      </c>
      <c r="E108" s="195" t="s">
        <v>1205</v>
      </c>
      <c r="F108" s="196" t="s">
        <v>1206</v>
      </c>
      <c r="G108" s="197" t="s">
        <v>664</v>
      </c>
      <c r="H108" s="198">
        <v>9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246</v>
      </c>
      <c r="AT108" s="205" t="s">
        <v>241</v>
      </c>
      <c r="AU108" s="205" t="s">
        <v>79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246</v>
      </c>
      <c r="BM108" s="205" t="s">
        <v>439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1206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79</v>
      </c>
    </row>
    <row r="110" spans="1:65" s="2" customFormat="1" ht="16.5" customHeight="1">
      <c r="A110" s="36"/>
      <c r="B110" s="37"/>
      <c r="C110" s="194" t="s">
        <v>324</v>
      </c>
      <c r="D110" s="194" t="s">
        <v>241</v>
      </c>
      <c r="E110" s="195" t="s">
        <v>1277</v>
      </c>
      <c r="F110" s="196" t="s">
        <v>1278</v>
      </c>
      <c r="G110" s="197" t="s">
        <v>664</v>
      </c>
      <c r="H110" s="198">
        <v>1</v>
      </c>
      <c r="I110" s="199"/>
      <c r="J110" s="200">
        <f>ROUND(I110*H110,2)</f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246</v>
      </c>
      <c r="AT110" s="205" t="s">
        <v>241</v>
      </c>
      <c r="AU110" s="205" t="s">
        <v>79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246</v>
      </c>
      <c r="BM110" s="205" t="s">
        <v>454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1278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79</v>
      </c>
    </row>
    <row r="112" spans="1:65" s="2" customFormat="1" ht="16.5" customHeight="1">
      <c r="A112" s="36"/>
      <c r="B112" s="37"/>
      <c r="C112" s="194" t="s">
        <v>333</v>
      </c>
      <c r="D112" s="194" t="s">
        <v>241</v>
      </c>
      <c r="E112" s="195" t="s">
        <v>1279</v>
      </c>
      <c r="F112" s="196" t="s">
        <v>1280</v>
      </c>
      <c r="G112" s="197" t="s">
        <v>664</v>
      </c>
      <c r="H112" s="198">
        <v>1</v>
      </c>
      <c r="I112" s="199"/>
      <c r="J112" s="200">
        <f>ROUND(I112*H112,2)</f>
        <v>0</v>
      </c>
      <c r="K112" s="196" t="s">
        <v>19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246</v>
      </c>
      <c r="AT112" s="205" t="s">
        <v>241</v>
      </c>
      <c r="AU112" s="205" t="s">
        <v>79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246</v>
      </c>
      <c r="BM112" s="205" t="s">
        <v>466</v>
      </c>
    </row>
    <row r="113" spans="1:65" s="2" customFormat="1" ht="11.25">
      <c r="A113" s="36"/>
      <c r="B113" s="37"/>
      <c r="C113" s="38"/>
      <c r="D113" s="207" t="s">
        <v>248</v>
      </c>
      <c r="E113" s="38"/>
      <c r="F113" s="208" t="s">
        <v>1280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79</v>
      </c>
    </row>
    <row r="114" spans="1:65" s="2" customFormat="1" ht="16.5" customHeight="1">
      <c r="A114" s="36"/>
      <c r="B114" s="37"/>
      <c r="C114" s="194" t="s">
        <v>340</v>
      </c>
      <c r="D114" s="194" t="s">
        <v>241</v>
      </c>
      <c r="E114" s="195" t="s">
        <v>1207</v>
      </c>
      <c r="F114" s="196" t="s">
        <v>1208</v>
      </c>
      <c r="G114" s="197" t="s">
        <v>254</v>
      </c>
      <c r="H114" s="198">
        <v>6</v>
      </c>
      <c r="I114" s="199"/>
      <c r="J114" s="200">
        <f>ROUND(I114*H114,2)</f>
        <v>0</v>
      </c>
      <c r="K114" s="196" t="s">
        <v>19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246</v>
      </c>
      <c r="AT114" s="205" t="s">
        <v>241</v>
      </c>
      <c r="AU114" s="205" t="s">
        <v>79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246</v>
      </c>
      <c r="BM114" s="205" t="s">
        <v>478</v>
      </c>
    </row>
    <row r="115" spans="1:65" s="2" customFormat="1" ht="11.25">
      <c r="A115" s="36"/>
      <c r="B115" s="37"/>
      <c r="C115" s="38"/>
      <c r="D115" s="207" t="s">
        <v>248</v>
      </c>
      <c r="E115" s="38"/>
      <c r="F115" s="208" t="s">
        <v>1208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79</v>
      </c>
    </row>
    <row r="116" spans="1:65" s="2" customFormat="1" ht="16.5" customHeight="1">
      <c r="A116" s="36"/>
      <c r="B116" s="37"/>
      <c r="C116" s="194" t="s">
        <v>408</v>
      </c>
      <c r="D116" s="194" t="s">
        <v>241</v>
      </c>
      <c r="E116" s="195" t="s">
        <v>1209</v>
      </c>
      <c r="F116" s="196" t="s">
        <v>1210</v>
      </c>
      <c r="G116" s="197" t="s">
        <v>327</v>
      </c>
      <c r="H116" s="198">
        <v>62</v>
      </c>
      <c r="I116" s="199"/>
      <c r="J116" s="200">
        <f>ROUND(I116*H116,2)</f>
        <v>0</v>
      </c>
      <c r="K116" s="196" t="s">
        <v>19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246</v>
      </c>
      <c r="AT116" s="205" t="s">
        <v>241</v>
      </c>
      <c r="AU116" s="205" t="s">
        <v>79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246</v>
      </c>
      <c r="BM116" s="205" t="s">
        <v>490</v>
      </c>
    </row>
    <row r="117" spans="1:65" s="2" customFormat="1" ht="11.25">
      <c r="A117" s="36"/>
      <c r="B117" s="37"/>
      <c r="C117" s="38"/>
      <c r="D117" s="207" t="s">
        <v>248</v>
      </c>
      <c r="E117" s="38"/>
      <c r="F117" s="208" t="s">
        <v>1210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79</v>
      </c>
    </row>
    <row r="118" spans="1:65" s="2" customFormat="1" ht="16.5" customHeight="1">
      <c r="A118" s="36"/>
      <c r="B118" s="37"/>
      <c r="C118" s="194" t="s">
        <v>414</v>
      </c>
      <c r="D118" s="194" t="s">
        <v>241</v>
      </c>
      <c r="E118" s="195" t="s">
        <v>1211</v>
      </c>
      <c r="F118" s="196" t="s">
        <v>1212</v>
      </c>
      <c r="G118" s="197" t="s">
        <v>327</v>
      </c>
      <c r="H118" s="198">
        <v>70</v>
      </c>
      <c r="I118" s="199"/>
      <c r="J118" s="200">
        <f>ROUND(I118*H118,2)</f>
        <v>0</v>
      </c>
      <c r="K118" s="196" t="s">
        <v>19</v>
      </c>
      <c r="L118" s="41"/>
      <c r="M118" s="201" t="s">
        <v>19</v>
      </c>
      <c r="N118" s="202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246</v>
      </c>
      <c r="AT118" s="205" t="s">
        <v>241</v>
      </c>
      <c r="AU118" s="205" t="s">
        <v>79</v>
      </c>
      <c r="AY118" s="19" t="s">
        <v>239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246</v>
      </c>
      <c r="BM118" s="205" t="s">
        <v>503</v>
      </c>
    </row>
    <row r="119" spans="1:65" s="2" customFormat="1" ht="11.25">
      <c r="A119" s="36"/>
      <c r="B119" s="37"/>
      <c r="C119" s="38"/>
      <c r="D119" s="207" t="s">
        <v>248</v>
      </c>
      <c r="E119" s="38"/>
      <c r="F119" s="208" t="s">
        <v>1212</v>
      </c>
      <c r="G119" s="38"/>
      <c r="H119" s="38"/>
      <c r="I119" s="117"/>
      <c r="J119" s="38"/>
      <c r="K119" s="38"/>
      <c r="L119" s="41"/>
      <c r="M119" s="209"/>
      <c r="N119" s="210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248</v>
      </c>
      <c r="AU119" s="19" t="s">
        <v>79</v>
      </c>
    </row>
    <row r="120" spans="1:65" s="2" customFormat="1" ht="16.5" customHeight="1">
      <c r="A120" s="36"/>
      <c r="B120" s="37"/>
      <c r="C120" s="194" t="s">
        <v>8</v>
      </c>
      <c r="D120" s="194" t="s">
        <v>241</v>
      </c>
      <c r="E120" s="195" t="s">
        <v>1213</v>
      </c>
      <c r="F120" s="196" t="s">
        <v>1214</v>
      </c>
      <c r="G120" s="197" t="s">
        <v>327</v>
      </c>
      <c r="H120" s="198">
        <v>70</v>
      </c>
      <c r="I120" s="199"/>
      <c r="J120" s="200">
        <f>ROUND(I120*H120,2)</f>
        <v>0</v>
      </c>
      <c r="K120" s="196" t="s">
        <v>19</v>
      </c>
      <c r="L120" s="41"/>
      <c r="M120" s="201" t="s">
        <v>19</v>
      </c>
      <c r="N120" s="202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246</v>
      </c>
      <c r="AT120" s="205" t="s">
        <v>241</v>
      </c>
      <c r="AU120" s="205" t="s">
        <v>79</v>
      </c>
      <c r="AY120" s="19" t="s">
        <v>239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246</v>
      </c>
      <c r="BM120" s="205" t="s">
        <v>518</v>
      </c>
    </row>
    <row r="121" spans="1:65" s="2" customFormat="1" ht="11.25">
      <c r="A121" s="36"/>
      <c r="B121" s="37"/>
      <c r="C121" s="38"/>
      <c r="D121" s="207" t="s">
        <v>248</v>
      </c>
      <c r="E121" s="38"/>
      <c r="F121" s="208" t="s">
        <v>1214</v>
      </c>
      <c r="G121" s="38"/>
      <c r="H121" s="38"/>
      <c r="I121" s="117"/>
      <c r="J121" s="38"/>
      <c r="K121" s="38"/>
      <c r="L121" s="41"/>
      <c r="M121" s="209"/>
      <c r="N121" s="210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248</v>
      </c>
      <c r="AU121" s="19" t="s">
        <v>79</v>
      </c>
    </row>
    <row r="122" spans="1:65" s="2" customFormat="1" ht="16.5" customHeight="1">
      <c r="A122" s="36"/>
      <c r="B122" s="37"/>
      <c r="C122" s="194" t="s">
        <v>426</v>
      </c>
      <c r="D122" s="194" t="s">
        <v>241</v>
      </c>
      <c r="E122" s="195" t="s">
        <v>1215</v>
      </c>
      <c r="F122" s="196" t="s">
        <v>1216</v>
      </c>
      <c r="G122" s="197" t="s">
        <v>254</v>
      </c>
      <c r="H122" s="198">
        <v>6</v>
      </c>
      <c r="I122" s="199"/>
      <c r="J122" s="200">
        <f>ROUND(I122*H122,2)</f>
        <v>0</v>
      </c>
      <c r="K122" s="196" t="s">
        <v>19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246</v>
      </c>
      <c r="AT122" s="205" t="s">
        <v>241</v>
      </c>
      <c r="AU122" s="205" t="s">
        <v>79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246</v>
      </c>
      <c r="BM122" s="205" t="s">
        <v>530</v>
      </c>
    </row>
    <row r="123" spans="1:65" s="2" customFormat="1" ht="11.25">
      <c r="A123" s="36"/>
      <c r="B123" s="37"/>
      <c r="C123" s="38"/>
      <c r="D123" s="207" t="s">
        <v>248</v>
      </c>
      <c r="E123" s="38"/>
      <c r="F123" s="208" t="s">
        <v>1216</v>
      </c>
      <c r="G123" s="38"/>
      <c r="H123" s="38"/>
      <c r="I123" s="117"/>
      <c r="J123" s="38"/>
      <c r="K123" s="38"/>
      <c r="L123" s="41"/>
      <c r="M123" s="209"/>
      <c r="N123" s="210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79</v>
      </c>
    </row>
    <row r="124" spans="1:65" s="12" customFormat="1" ht="25.9" customHeight="1">
      <c r="B124" s="178"/>
      <c r="C124" s="179"/>
      <c r="D124" s="180" t="s">
        <v>71</v>
      </c>
      <c r="E124" s="181" t="s">
        <v>1217</v>
      </c>
      <c r="F124" s="181" t="s">
        <v>1218</v>
      </c>
      <c r="G124" s="179"/>
      <c r="H124" s="179"/>
      <c r="I124" s="182"/>
      <c r="J124" s="183">
        <f>BK124</f>
        <v>0</v>
      </c>
      <c r="K124" s="179"/>
      <c r="L124" s="184"/>
      <c r="M124" s="185"/>
      <c r="N124" s="186"/>
      <c r="O124" s="186"/>
      <c r="P124" s="187">
        <f>SUM(P125:P170)</f>
        <v>0</v>
      </c>
      <c r="Q124" s="186"/>
      <c r="R124" s="187">
        <f>SUM(R125:R170)</f>
        <v>0</v>
      </c>
      <c r="S124" s="186"/>
      <c r="T124" s="188">
        <f>SUM(T125:T170)</f>
        <v>0</v>
      </c>
      <c r="AR124" s="189" t="s">
        <v>79</v>
      </c>
      <c r="AT124" s="190" t="s">
        <v>71</v>
      </c>
      <c r="AU124" s="190" t="s">
        <v>72</v>
      </c>
      <c r="AY124" s="189" t="s">
        <v>239</v>
      </c>
      <c r="BK124" s="191">
        <f>SUM(BK125:BK170)</f>
        <v>0</v>
      </c>
    </row>
    <row r="125" spans="1:65" s="2" customFormat="1" ht="16.5" customHeight="1">
      <c r="A125" s="36"/>
      <c r="B125" s="37"/>
      <c r="C125" s="240" t="s">
        <v>433</v>
      </c>
      <c r="D125" s="240" t="s">
        <v>653</v>
      </c>
      <c r="E125" s="241" t="s">
        <v>1281</v>
      </c>
      <c r="F125" s="242" t="s">
        <v>1282</v>
      </c>
      <c r="G125" s="243" t="s">
        <v>327</v>
      </c>
      <c r="H125" s="244">
        <v>60</v>
      </c>
      <c r="I125" s="245"/>
      <c r="J125" s="246">
        <f>ROUND(I125*H125,2)</f>
        <v>0</v>
      </c>
      <c r="K125" s="242" t="s">
        <v>19</v>
      </c>
      <c r="L125" s="247"/>
      <c r="M125" s="248" t="s">
        <v>19</v>
      </c>
      <c r="N125" s="249" t="s">
        <v>43</v>
      </c>
      <c r="O125" s="66"/>
      <c r="P125" s="203">
        <f>O125*H125</f>
        <v>0</v>
      </c>
      <c r="Q125" s="203">
        <v>0</v>
      </c>
      <c r="R125" s="203">
        <f>Q125*H125</f>
        <v>0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314</v>
      </c>
      <c r="AT125" s="205" t="s">
        <v>653</v>
      </c>
      <c r="AU125" s="205" t="s">
        <v>79</v>
      </c>
      <c r="AY125" s="19" t="s">
        <v>239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246</v>
      </c>
      <c r="BM125" s="205" t="s">
        <v>543</v>
      </c>
    </row>
    <row r="126" spans="1:65" s="2" customFormat="1" ht="11.25">
      <c r="A126" s="36"/>
      <c r="B126" s="37"/>
      <c r="C126" s="38"/>
      <c r="D126" s="207" t="s">
        <v>248</v>
      </c>
      <c r="E126" s="38"/>
      <c r="F126" s="208" t="s">
        <v>1282</v>
      </c>
      <c r="G126" s="38"/>
      <c r="H126" s="38"/>
      <c r="I126" s="117"/>
      <c r="J126" s="38"/>
      <c r="K126" s="38"/>
      <c r="L126" s="41"/>
      <c r="M126" s="209"/>
      <c r="N126" s="210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248</v>
      </c>
      <c r="AU126" s="19" t="s">
        <v>79</v>
      </c>
    </row>
    <row r="127" spans="1:65" s="2" customFormat="1" ht="16.5" customHeight="1">
      <c r="A127" s="36"/>
      <c r="B127" s="37"/>
      <c r="C127" s="240" t="s">
        <v>439</v>
      </c>
      <c r="D127" s="240" t="s">
        <v>653</v>
      </c>
      <c r="E127" s="241" t="s">
        <v>1283</v>
      </c>
      <c r="F127" s="242" t="s">
        <v>1284</v>
      </c>
      <c r="G127" s="243" t="s">
        <v>327</v>
      </c>
      <c r="H127" s="244">
        <v>60</v>
      </c>
      <c r="I127" s="245"/>
      <c r="J127" s="246">
        <f>ROUND(I127*H127,2)</f>
        <v>0</v>
      </c>
      <c r="K127" s="242" t="s">
        <v>19</v>
      </c>
      <c r="L127" s="247"/>
      <c r="M127" s="248" t="s">
        <v>19</v>
      </c>
      <c r="N127" s="249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314</v>
      </c>
      <c r="AT127" s="205" t="s">
        <v>653</v>
      </c>
      <c r="AU127" s="205" t="s">
        <v>79</v>
      </c>
      <c r="AY127" s="19" t="s">
        <v>239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246</v>
      </c>
      <c r="BM127" s="205" t="s">
        <v>558</v>
      </c>
    </row>
    <row r="128" spans="1:65" s="2" customFormat="1" ht="11.25">
      <c r="A128" s="36"/>
      <c r="B128" s="37"/>
      <c r="C128" s="38"/>
      <c r="D128" s="207" t="s">
        <v>248</v>
      </c>
      <c r="E128" s="38"/>
      <c r="F128" s="208" t="s">
        <v>1284</v>
      </c>
      <c r="G128" s="38"/>
      <c r="H128" s="38"/>
      <c r="I128" s="117"/>
      <c r="J128" s="38"/>
      <c r="K128" s="38"/>
      <c r="L128" s="41"/>
      <c r="M128" s="209"/>
      <c r="N128" s="210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248</v>
      </c>
      <c r="AU128" s="19" t="s">
        <v>79</v>
      </c>
    </row>
    <row r="129" spans="1:65" s="2" customFormat="1" ht="16.5" customHeight="1">
      <c r="A129" s="36"/>
      <c r="B129" s="37"/>
      <c r="C129" s="240" t="s">
        <v>444</v>
      </c>
      <c r="D129" s="240" t="s">
        <v>653</v>
      </c>
      <c r="E129" s="241" t="s">
        <v>1221</v>
      </c>
      <c r="F129" s="242" t="s">
        <v>1222</v>
      </c>
      <c r="G129" s="243" t="s">
        <v>664</v>
      </c>
      <c r="H129" s="244">
        <v>4</v>
      </c>
      <c r="I129" s="245"/>
      <c r="J129" s="246">
        <f>ROUND(I129*H129,2)</f>
        <v>0</v>
      </c>
      <c r="K129" s="242" t="s">
        <v>19</v>
      </c>
      <c r="L129" s="247"/>
      <c r="M129" s="248" t="s">
        <v>19</v>
      </c>
      <c r="N129" s="249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314</v>
      </c>
      <c r="AT129" s="205" t="s">
        <v>653</v>
      </c>
      <c r="AU129" s="205" t="s">
        <v>79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246</v>
      </c>
      <c r="BM129" s="205" t="s">
        <v>571</v>
      </c>
    </row>
    <row r="130" spans="1:65" s="2" customFormat="1" ht="11.25">
      <c r="A130" s="36"/>
      <c r="B130" s="37"/>
      <c r="C130" s="38"/>
      <c r="D130" s="207" t="s">
        <v>248</v>
      </c>
      <c r="E130" s="38"/>
      <c r="F130" s="208" t="s">
        <v>1222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79</v>
      </c>
    </row>
    <row r="131" spans="1:65" s="2" customFormat="1" ht="16.5" customHeight="1">
      <c r="A131" s="36"/>
      <c r="B131" s="37"/>
      <c r="C131" s="240" t="s">
        <v>454</v>
      </c>
      <c r="D131" s="240" t="s">
        <v>653</v>
      </c>
      <c r="E131" s="241" t="s">
        <v>1223</v>
      </c>
      <c r="F131" s="242" t="s">
        <v>1224</v>
      </c>
      <c r="G131" s="243" t="s">
        <v>664</v>
      </c>
      <c r="H131" s="244">
        <v>4</v>
      </c>
      <c r="I131" s="245"/>
      <c r="J131" s="246">
        <f>ROUND(I131*H131,2)</f>
        <v>0</v>
      </c>
      <c r="K131" s="242" t="s">
        <v>19</v>
      </c>
      <c r="L131" s="247"/>
      <c r="M131" s="248" t="s">
        <v>19</v>
      </c>
      <c r="N131" s="249" t="s">
        <v>43</v>
      </c>
      <c r="O131" s="66"/>
      <c r="P131" s="203">
        <f>O131*H131</f>
        <v>0</v>
      </c>
      <c r="Q131" s="203">
        <v>0</v>
      </c>
      <c r="R131" s="203">
        <f>Q131*H131</f>
        <v>0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314</v>
      </c>
      <c r="AT131" s="205" t="s">
        <v>653</v>
      </c>
      <c r="AU131" s="205" t="s">
        <v>79</v>
      </c>
      <c r="AY131" s="19" t="s">
        <v>239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246</v>
      </c>
      <c r="BM131" s="205" t="s">
        <v>581</v>
      </c>
    </row>
    <row r="132" spans="1:65" s="2" customFormat="1" ht="11.25">
      <c r="A132" s="36"/>
      <c r="B132" s="37"/>
      <c r="C132" s="38"/>
      <c r="D132" s="207" t="s">
        <v>248</v>
      </c>
      <c r="E132" s="38"/>
      <c r="F132" s="208" t="s">
        <v>1224</v>
      </c>
      <c r="G132" s="38"/>
      <c r="H132" s="38"/>
      <c r="I132" s="117"/>
      <c r="J132" s="38"/>
      <c r="K132" s="38"/>
      <c r="L132" s="41"/>
      <c r="M132" s="209"/>
      <c r="N132" s="210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248</v>
      </c>
      <c r="AU132" s="19" t="s">
        <v>79</v>
      </c>
    </row>
    <row r="133" spans="1:65" s="2" customFormat="1" ht="16.5" customHeight="1">
      <c r="A133" s="36"/>
      <c r="B133" s="37"/>
      <c r="C133" s="240" t="s">
        <v>7</v>
      </c>
      <c r="D133" s="240" t="s">
        <v>653</v>
      </c>
      <c r="E133" s="241" t="s">
        <v>1225</v>
      </c>
      <c r="F133" s="242" t="s">
        <v>1226</v>
      </c>
      <c r="G133" s="243" t="s">
        <v>664</v>
      </c>
      <c r="H133" s="244">
        <v>11</v>
      </c>
      <c r="I133" s="245"/>
      <c r="J133" s="246">
        <f>ROUND(I133*H133,2)</f>
        <v>0</v>
      </c>
      <c r="K133" s="242" t="s">
        <v>19</v>
      </c>
      <c r="L133" s="247"/>
      <c r="M133" s="248" t="s">
        <v>19</v>
      </c>
      <c r="N133" s="249" t="s">
        <v>43</v>
      </c>
      <c r="O133" s="66"/>
      <c r="P133" s="203">
        <f>O133*H133</f>
        <v>0</v>
      </c>
      <c r="Q133" s="203">
        <v>0</v>
      </c>
      <c r="R133" s="203">
        <f>Q133*H133</f>
        <v>0</v>
      </c>
      <c r="S133" s="203">
        <v>0</v>
      </c>
      <c r="T133" s="204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314</v>
      </c>
      <c r="AT133" s="205" t="s">
        <v>653</v>
      </c>
      <c r="AU133" s="205" t="s">
        <v>79</v>
      </c>
      <c r="AY133" s="19" t="s">
        <v>239</v>
      </c>
      <c r="BE133" s="206">
        <f>IF(N133="základní",J133,0)</f>
        <v>0</v>
      </c>
      <c r="BF133" s="206">
        <f>IF(N133="snížená",J133,0)</f>
        <v>0</v>
      </c>
      <c r="BG133" s="206">
        <f>IF(N133="zákl. přenesená",J133,0)</f>
        <v>0</v>
      </c>
      <c r="BH133" s="206">
        <f>IF(N133="sníž. přenesená",J133,0)</f>
        <v>0</v>
      </c>
      <c r="BI133" s="206">
        <f>IF(N133="nulová",J133,0)</f>
        <v>0</v>
      </c>
      <c r="BJ133" s="19" t="s">
        <v>79</v>
      </c>
      <c r="BK133" s="206">
        <f>ROUND(I133*H133,2)</f>
        <v>0</v>
      </c>
      <c r="BL133" s="19" t="s">
        <v>246</v>
      </c>
      <c r="BM133" s="205" t="s">
        <v>596</v>
      </c>
    </row>
    <row r="134" spans="1:65" s="2" customFormat="1" ht="11.25">
      <c r="A134" s="36"/>
      <c r="B134" s="37"/>
      <c r="C134" s="38"/>
      <c r="D134" s="207" t="s">
        <v>248</v>
      </c>
      <c r="E134" s="38"/>
      <c r="F134" s="208" t="s">
        <v>1226</v>
      </c>
      <c r="G134" s="38"/>
      <c r="H134" s="38"/>
      <c r="I134" s="117"/>
      <c r="J134" s="38"/>
      <c r="K134" s="38"/>
      <c r="L134" s="41"/>
      <c r="M134" s="209"/>
      <c r="N134" s="210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248</v>
      </c>
      <c r="AU134" s="19" t="s">
        <v>79</v>
      </c>
    </row>
    <row r="135" spans="1:65" s="2" customFormat="1" ht="16.5" customHeight="1">
      <c r="A135" s="36"/>
      <c r="B135" s="37"/>
      <c r="C135" s="240" t="s">
        <v>466</v>
      </c>
      <c r="D135" s="240" t="s">
        <v>653</v>
      </c>
      <c r="E135" s="241" t="s">
        <v>1227</v>
      </c>
      <c r="F135" s="242" t="s">
        <v>1228</v>
      </c>
      <c r="G135" s="243" t="s">
        <v>664</v>
      </c>
      <c r="H135" s="244">
        <v>11</v>
      </c>
      <c r="I135" s="245"/>
      <c r="J135" s="246">
        <f>ROUND(I135*H135,2)</f>
        <v>0</v>
      </c>
      <c r="K135" s="242" t="s">
        <v>19</v>
      </c>
      <c r="L135" s="247"/>
      <c r="M135" s="248" t="s">
        <v>19</v>
      </c>
      <c r="N135" s="249" t="s">
        <v>43</v>
      </c>
      <c r="O135" s="66"/>
      <c r="P135" s="203">
        <f>O135*H135</f>
        <v>0</v>
      </c>
      <c r="Q135" s="203">
        <v>0</v>
      </c>
      <c r="R135" s="203">
        <f>Q135*H135</f>
        <v>0</v>
      </c>
      <c r="S135" s="203">
        <v>0</v>
      </c>
      <c r="T135" s="204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314</v>
      </c>
      <c r="AT135" s="205" t="s">
        <v>653</v>
      </c>
      <c r="AU135" s="205" t="s">
        <v>79</v>
      </c>
      <c r="AY135" s="19" t="s">
        <v>239</v>
      </c>
      <c r="BE135" s="206">
        <f>IF(N135="základní",J135,0)</f>
        <v>0</v>
      </c>
      <c r="BF135" s="206">
        <f>IF(N135="snížená",J135,0)</f>
        <v>0</v>
      </c>
      <c r="BG135" s="206">
        <f>IF(N135="zákl. přenesená",J135,0)</f>
        <v>0</v>
      </c>
      <c r="BH135" s="206">
        <f>IF(N135="sníž. přenesená",J135,0)</f>
        <v>0</v>
      </c>
      <c r="BI135" s="206">
        <f>IF(N135="nulová",J135,0)</f>
        <v>0</v>
      </c>
      <c r="BJ135" s="19" t="s">
        <v>79</v>
      </c>
      <c r="BK135" s="206">
        <f>ROUND(I135*H135,2)</f>
        <v>0</v>
      </c>
      <c r="BL135" s="19" t="s">
        <v>246</v>
      </c>
      <c r="BM135" s="205" t="s">
        <v>610</v>
      </c>
    </row>
    <row r="136" spans="1:65" s="2" customFormat="1" ht="11.25">
      <c r="A136" s="36"/>
      <c r="B136" s="37"/>
      <c r="C136" s="38"/>
      <c r="D136" s="207" t="s">
        <v>248</v>
      </c>
      <c r="E136" s="38"/>
      <c r="F136" s="208" t="s">
        <v>1228</v>
      </c>
      <c r="G136" s="38"/>
      <c r="H136" s="38"/>
      <c r="I136" s="117"/>
      <c r="J136" s="38"/>
      <c r="K136" s="38"/>
      <c r="L136" s="41"/>
      <c r="M136" s="209"/>
      <c r="N136" s="210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248</v>
      </c>
      <c r="AU136" s="19" t="s">
        <v>79</v>
      </c>
    </row>
    <row r="137" spans="1:65" s="2" customFormat="1" ht="16.5" customHeight="1">
      <c r="A137" s="36"/>
      <c r="B137" s="37"/>
      <c r="C137" s="240" t="s">
        <v>472</v>
      </c>
      <c r="D137" s="240" t="s">
        <v>653</v>
      </c>
      <c r="E137" s="241" t="s">
        <v>1285</v>
      </c>
      <c r="F137" s="242" t="s">
        <v>1234</v>
      </c>
      <c r="G137" s="243" t="s">
        <v>327</v>
      </c>
      <c r="H137" s="244">
        <v>60</v>
      </c>
      <c r="I137" s="245"/>
      <c r="J137" s="246">
        <f>ROUND(I137*H137,2)</f>
        <v>0</v>
      </c>
      <c r="K137" s="242" t="s">
        <v>19</v>
      </c>
      <c r="L137" s="247"/>
      <c r="M137" s="248" t="s">
        <v>19</v>
      </c>
      <c r="N137" s="249" t="s">
        <v>43</v>
      </c>
      <c r="O137" s="66"/>
      <c r="P137" s="203">
        <f>O137*H137</f>
        <v>0</v>
      </c>
      <c r="Q137" s="203">
        <v>0</v>
      </c>
      <c r="R137" s="203">
        <f>Q137*H137</f>
        <v>0</v>
      </c>
      <c r="S137" s="203">
        <v>0</v>
      </c>
      <c r="T137" s="204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314</v>
      </c>
      <c r="AT137" s="205" t="s">
        <v>653</v>
      </c>
      <c r="AU137" s="205" t="s">
        <v>79</v>
      </c>
      <c r="AY137" s="19" t="s">
        <v>239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246</v>
      </c>
      <c r="BM137" s="205" t="s">
        <v>620</v>
      </c>
    </row>
    <row r="138" spans="1:65" s="2" customFormat="1" ht="11.25">
      <c r="A138" s="36"/>
      <c r="B138" s="37"/>
      <c r="C138" s="38"/>
      <c r="D138" s="207" t="s">
        <v>248</v>
      </c>
      <c r="E138" s="38"/>
      <c r="F138" s="208" t="s">
        <v>1234</v>
      </c>
      <c r="G138" s="38"/>
      <c r="H138" s="38"/>
      <c r="I138" s="117"/>
      <c r="J138" s="38"/>
      <c r="K138" s="38"/>
      <c r="L138" s="41"/>
      <c r="M138" s="209"/>
      <c r="N138" s="210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248</v>
      </c>
      <c r="AU138" s="19" t="s">
        <v>79</v>
      </c>
    </row>
    <row r="139" spans="1:65" s="2" customFormat="1" ht="16.5" customHeight="1">
      <c r="A139" s="36"/>
      <c r="B139" s="37"/>
      <c r="C139" s="240" t="s">
        <v>478</v>
      </c>
      <c r="D139" s="240" t="s">
        <v>653</v>
      </c>
      <c r="E139" s="241" t="s">
        <v>1286</v>
      </c>
      <c r="F139" s="242" t="s">
        <v>1287</v>
      </c>
      <c r="G139" s="243" t="s">
        <v>664</v>
      </c>
      <c r="H139" s="244">
        <v>4</v>
      </c>
      <c r="I139" s="245"/>
      <c r="J139" s="246">
        <f>ROUND(I139*H139,2)</f>
        <v>0</v>
      </c>
      <c r="K139" s="242" t="s">
        <v>19</v>
      </c>
      <c r="L139" s="247"/>
      <c r="M139" s="248" t="s">
        <v>19</v>
      </c>
      <c r="N139" s="249" t="s">
        <v>43</v>
      </c>
      <c r="O139" s="66"/>
      <c r="P139" s="203">
        <f>O139*H139</f>
        <v>0</v>
      </c>
      <c r="Q139" s="203">
        <v>0</v>
      </c>
      <c r="R139" s="203">
        <f>Q139*H139</f>
        <v>0</v>
      </c>
      <c r="S139" s="203">
        <v>0</v>
      </c>
      <c r="T139" s="204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314</v>
      </c>
      <c r="AT139" s="205" t="s">
        <v>653</v>
      </c>
      <c r="AU139" s="205" t="s">
        <v>79</v>
      </c>
      <c r="AY139" s="19" t="s">
        <v>239</v>
      </c>
      <c r="BE139" s="206">
        <f>IF(N139="základní",J139,0)</f>
        <v>0</v>
      </c>
      <c r="BF139" s="206">
        <f>IF(N139="snížená",J139,0)</f>
        <v>0</v>
      </c>
      <c r="BG139" s="206">
        <f>IF(N139="zákl. přenesená",J139,0)</f>
        <v>0</v>
      </c>
      <c r="BH139" s="206">
        <f>IF(N139="sníž. přenesená",J139,0)</f>
        <v>0</v>
      </c>
      <c r="BI139" s="206">
        <f>IF(N139="nulová",J139,0)</f>
        <v>0</v>
      </c>
      <c r="BJ139" s="19" t="s">
        <v>79</v>
      </c>
      <c r="BK139" s="206">
        <f>ROUND(I139*H139,2)</f>
        <v>0</v>
      </c>
      <c r="BL139" s="19" t="s">
        <v>246</v>
      </c>
      <c r="BM139" s="205" t="s">
        <v>626</v>
      </c>
    </row>
    <row r="140" spans="1:65" s="2" customFormat="1" ht="11.25">
      <c r="A140" s="36"/>
      <c r="B140" s="37"/>
      <c r="C140" s="38"/>
      <c r="D140" s="207" t="s">
        <v>248</v>
      </c>
      <c r="E140" s="38"/>
      <c r="F140" s="208" t="s">
        <v>1287</v>
      </c>
      <c r="G140" s="38"/>
      <c r="H140" s="38"/>
      <c r="I140" s="117"/>
      <c r="J140" s="38"/>
      <c r="K140" s="38"/>
      <c r="L140" s="41"/>
      <c r="M140" s="209"/>
      <c r="N140" s="210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248</v>
      </c>
      <c r="AU140" s="19" t="s">
        <v>79</v>
      </c>
    </row>
    <row r="141" spans="1:65" s="2" customFormat="1" ht="16.5" customHeight="1">
      <c r="A141" s="36"/>
      <c r="B141" s="37"/>
      <c r="C141" s="240" t="s">
        <v>484</v>
      </c>
      <c r="D141" s="240" t="s">
        <v>653</v>
      </c>
      <c r="E141" s="241" t="s">
        <v>1288</v>
      </c>
      <c r="F141" s="242" t="s">
        <v>1289</v>
      </c>
      <c r="G141" s="243" t="s">
        <v>327</v>
      </c>
      <c r="H141" s="244">
        <v>4806</v>
      </c>
      <c r="I141" s="245"/>
      <c r="J141" s="246">
        <f>ROUND(I141*H141,2)</f>
        <v>0</v>
      </c>
      <c r="K141" s="242" t="s">
        <v>19</v>
      </c>
      <c r="L141" s="247"/>
      <c r="M141" s="248" t="s">
        <v>19</v>
      </c>
      <c r="N141" s="249" t="s">
        <v>43</v>
      </c>
      <c r="O141" s="66"/>
      <c r="P141" s="203">
        <f>O141*H141</f>
        <v>0</v>
      </c>
      <c r="Q141" s="203">
        <v>0</v>
      </c>
      <c r="R141" s="203">
        <f>Q141*H141</f>
        <v>0</v>
      </c>
      <c r="S141" s="203">
        <v>0</v>
      </c>
      <c r="T141" s="204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314</v>
      </c>
      <c r="AT141" s="205" t="s">
        <v>653</v>
      </c>
      <c r="AU141" s="205" t="s">
        <v>79</v>
      </c>
      <c r="AY141" s="19" t="s">
        <v>239</v>
      </c>
      <c r="BE141" s="206">
        <f>IF(N141="základní",J141,0)</f>
        <v>0</v>
      </c>
      <c r="BF141" s="206">
        <f>IF(N141="snížená",J141,0)</f>
        <v>0</v>
      </c>
      <c r="BG141" s="206">
        <f>IF(N141="zákl. přenesená",J141,0)</f>
        <v>0</v>
      </c>
      <c r="BH141" s="206">
        <f>IF(N141="sníž. přenesená",J141,0)</f>
        <v>0</v>
      </c>
      <c r="BI141" s="206">
        <f>IF(N141="nulová",J141,0)</f>
        <v>0</v>
      </c>
      <c r="BJ141" s="19" t="s">
        <v>79</v>
      </c>
      <c r="BK141" s="206">
        <f>ROUND(I141*H141,2)</f>
        <v>0</v>
      </c>
      <c r="BL141" s="19" t="s">
        <v>246</v>
      </c>
      <c r="BM141" s="205" t="s">
        <v>638</v>
      </c>
    </row>
    <row r="142" spans="1:65" s="2" customFormat="1" ht="11.25">
      <c r="A142" s="36"/>
      <c r="B142" s="37"/>
      <c r="C142" s="38"/>
      <c r="D142" s="207" t="s">
        <v>248</v>
      </c>
      <c r="E142" s="38"/>
      <c r="F142" s="208" t="s">
        <v>1289</v>
      </c>
      <c r="G142" s="38"/>
      <c r="H142" s="38"/>
      <c r="I142" s="117"/>
      <c r="J142" s="38"/>
      <c r="K142" s="38"/>
      <c r="L142" s="41"/>
      <c r="M142" s="209"/>
      <c r="N142" s="210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248</v>
      </c>
      <c r="AU142" s="19" t="s">
        <v>79</v>
      </c>
    </row>
    <row r="143" spans="1:65" s="2" customFormat="1" ht="16.5" customHeight="1">
      <c r="A143" s="36"/>
      <c r="B143" s="37"/>
      <c r="C143" s="240" t="s">
        <v>490</v>
      </c>
      <c r="D143" s="240" t="s">
        <v>653</v>
      </c>
      <c r="E143" s="241" t="s">
        <v>1290</v>
      </c>
      <c r="F143" s="242" t="s">
        <v>1291</v>
      </c>
      <c r="G143" s="243" t="s">
        <v>327</v>
      </c>
      <c r="H143" s="244">
        <v>2993</v>
      </c>
      <c r="I143" s="245"/>
      <c r="J143" s="246">
        <f>ROUND(I143*H143,2)</f>
        <v>0</v>
      </c>
      <c r="K143" s="242" t="s">
        <v>19</v>
      </c>
      <c r="L143" s="247"/>
      <c r="M143" s="248" t="s">
        <v>19</v>
      </c>
      <c r="N143" s="249" t="s">
        <v>43</v>
      </c>
      <c r="O143" s="66"/>
      <c r="P143" s="203">
        <f>O143*H143</f>
        <v>0</v>
      </c>
      <c r="Q143" s="203">
        <v>0</v>
      </c>
      <c r="R143" s="203">
        <f>Q143*H143</f>
        <v>0</v>
      </c>
      <c r="S143" s="203">
        <v>0</v>
      </c>
      <c r="T143" s="204">
        <f>S143*H143</f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314</v>
      </c>
      <c r="AT143" s="205" t="s">
        <v>653</v>
      </c>
      <c r="AU143" s="205" t="s">
        <v>79</v>
      </c>
      <c r="AY143" s="19" t="s">
        <v>239</v>
      </c>
      <c r="BE143" s="206">
        <f>IF(N143="základní",J143,0)</f>
        <v>0</v>
      </c>
      <c r="BF143" s="206">
        <f>IF(N143="snížená",J143,0)</f>
        <v>0</v>
      </c>
      <c r="BG143" s="206">
        <f>IF(N143="zákl. přenesená",J143,0)</f>
        <v>0</v>
      </c>
      <c r="BH143" s="206">
        <f>IF(N143="sníž. přenesená",J143,0)</f>
        <v>0</v>
      </c>
      <c r="BI143" s="206">
        <f>IF(N143="nulová",J143,0)</f>
        <v>0</v>
      </c>
      <c r="BJ143" s="19" t="s">
        <v>79</v>
      </c>
      <c r="BK143" s="206">
        <f>ROUND(I143*H143,2)</f>
        <v>0</v>
      </c>
      <c r="BL143" s="19" t="s">
        <v>246</v>
      </c>
      <c r="BM143" s="205" t="s">
        <v>985</v>
      </c>
    </row>
    <row r="144" spans="1:65" s="2" customFormat="1" ht="11.25">
      <c r="A144" s="36"/>
      <c r="B144" s="37"/>
      <c r="C144" s="38"/>
      <c r="D144" s="207" t="s">
        <v>248</v>
      </c>
      <c r="E144" s="38"/>
      <c r="F144" s="208" t="s">
        <v>1291</v>
      </c>
      <c r="G144" s="38"/>
      <c r="H144" s="38"/>
      <c r="I144" s="117"/>
      <c r="J144" s="38"/>
      <c r="K144" s="38"/>
      <c r="L144" s="41"/>
      <c r="M144" s="209"/>
      <c r="N144" s="210"/>
      <c r="O144" s="66"/>
      <c r="P144" s="66"/>
      <c r="Q144" s="66"/>
      <c r="R144" s="66"/>
      <c r="S144" s="66"/>
      <c r="T144" s="67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T144" s="19" t="s">
        <v>248</v>
      </c>
      <c r="AU144" s="19" t="s">
        <v>79</v>
      </c>
    </row>
    <row r="145" spans="1:65" s="2" customFormat="1" ht="16.5" customHeight="1">
      <c r="A145" s="36"/>
      <c r="B145" s="37"/>
      <c r="C145" s="240" t="s">
        <v>497</v>
      </c>
      <c r="D145" s="240" t="s">
        <v>653</v>
      </c>
      <c r="E145" s="241" t="s">
        <v>1292</v>
      </c>
      <c r="F145" s="242" t="s">
        <v>1293</v>
      </c>
      <c r="G145" s="243" t="s">
        <v>664</v>
      </c>
      <c r="H145" s="244">
        <v>1</v>
      </c>
      <c r="I145" s="245"/>
      <c r="J145" s="246">
        <f>ROUND(I145*H145,2)</f>
        <v>0</v>
      </c>
      <c r="K145" s="242" t="s">
        <v>19</v>
      </c>
      <c r="L145" s="247"/>
      <c r="M145" s="248" t="s">
        <v>19</v>
      </c>
      <c r="N145" s="249" t="s">
        <v>43</v>
      </c>
      <c r="O145" s="66"/>
      <c r="P145" s="203">
        <f>O145*H145</f>
        <v>0</v>
      </c>
      <c r="Q145" s="203">
        <v>0</v>
      </c>
      <c r="R145" s="203">
        <f>Q145*H145</f>
        <v>0</v>
      </c>
      <c r="S145" s="203">
        <v>0</v>
      </c>
      <c r="T145" s="204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314</v>
      </c>
      <c r="AT145" s="205" t="s">
        <v>653</v>
      </c>
      <c r="AU145" s="205" t="s">
        <v>79</v>
      </c>
      <c r="AY145" s="19" t="s">
        <v>239</v>
      </c>
      <c r="BE145" s="206">
        <f>IF(N145="základní",J145,0)</f>
        <v>0</v>
      </c>
      <c r="BF145" s="206">
        <f>IF(N145="snížená",J145,0)</f>
        <v>0</v>
      </c>
      <c r="BG145" s="206">
        <f>IF(N145="zákl. přenesená",J145,0)</f>
        <v>0</v>
      </c>
      <c r="BH145" s="206">
        <f>IF(N145="sníž. přenesená",J145,0)</f>
        <v>0</v>
      </c>
      <c r="BI145" s="206">
        <f>IF(N145="nulová",J145,0)</f>
        <v>0</v>
      </c>
      <c r="BJ145" s="19" t="s">
        <v>79</v>
      </c>
      <c r="BK145" s="206">
        <f>ROUND(I145*H145,2)</f>
        <v>0</v>
      </c>
      <c r="BL145" s="19" t="s">
        <v>246</v>
      </c>
      <c r="BM145" s="205" t="s">
        <v>988</v>
      </c>
    </row>
    <row r="146" spans="1:65" s="2" customFormat="1" ht="11.25">
      <c r="A146" s="36"/>
      <c r="B146" s="37"/>
      <c r="C146" s="38"/>
      <c r="D146" s="207" t="s">
        <v>248</v>
      </c>
      <c r="E146" s="38"/>
      <c r="F146" s="208" t="s">
        <v>1293</v>
      </c>
      <c r="G146" s="38"/>
      <c r="H146" s="38"/>
      <c r="I146" s="117"/>
      <c r="J146" s="38"/>
      <c r="K146" s="38"/>
      <c r="L146" s="41"/>
      <c r="M146" s="209"/>
      <c r="N146" s="210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248</v>
      </c>
      <c r="AU146" s="19" t="s">
        <v>79</v>
      </c>
    </row>
    <row r="147" spans="1:65" s="2" customFormat="1" ht="16.5" customHeight="1">
      <c r="A147" s="36"/>
      <c r="B147" s="37"/>
      <c r="C147" s="240" t="s">
        <v>503</v>
      </c>
      <c r="D147" s="240" t="s">
        <v>653</v>
      </c>
      <c r="E147" s="241" t="s">
        <v>1294</v>
      </c>
      <c r="F147" s="242" t="s">
        <v>1295</v>
      </c>
      <c r="G147" s="243" t="s">
        <v>664</v>
      </c>
      <c r="H147" s="244">
        <v>216</v>
      </c>
      <c r="I147" s="245"/>
      <c r="J147" s="246">
        <f>ROUND(I147*H147,2)</f>
        <v>0</v>
      </c>
      <c r="K147" s="242" t="s">
        <v>19</v>
      </c>
      <c r="L147" s="247"/>
      <c r="M147" s="248" t="s">
        <v>19</v>
      </c>
      <c r="N147" s="249" t="s">
        <v>43</v>
      </c>
      <c r="O147" s="66"/>
      <c r="P147" s="203">
        <f>O147*H147</f>
        <v>0</v>
      </c>
      <c r="Q147" s="203">
        <v>0</v>
      </c>
      <c r="R147" s="203">
        <f>Q147*H147</f>
        <v>0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314</v>
      </c>
      <c r="AT147" s="205" t="s">
        <v>653</v>
      </c>
      <c r="AU147" s="205" t="s">
        <v>79</v>
      </c>
      <c r="AY147" s="19" t="s">
        <v>239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246</v>
      </c>
      <c r="BM147" s="205" t="s">
        <v>992</v>
      </c>
    </row>
    <row r="148" spans="1:65" s="2" customFormat="1" ht="11.25">
      <c r="A148" s="36"/>
      <c r="B148" s="37"/>
      <c r="C148" s="38"/>
      <c r="D148" s="207" t="s">
        <v>248</v>
      </c>
      <c r="E148" s="38"/>
      <c r="F148" s="208" t="s">
        <v>1295</v>
      </c>
      <c r="G148" s="38"/>
      <c r="H148" s="38"/>
      <c r="I148" s="117"/>
      <c r="J148" s="38"/>
      <c r="K148" s="38"/>
      <c r="L148" s="41"/>
      <c r="M148" s="209"/>
      <c r="N148" s="210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248</v>
      </c>
      <c r="AU148" s="19" t="s">
        <v>79</v>
      </c>
    </row>
    <row r="149" spans="1:65" s="2" customFormat="1" ht="16.5" customHeight="1">
      <c r="A149" s="36"/>
      <c r="B149" s="37"/>
      <c r="C149" s="240" t="s">
        <v>510</v>
      </c>
      <c r="D149" s="240" t="s">
        <v>653</v>
      </c>
      <c r="E149" s="241" t="s">
        <v>1296</v>
      </c>
      <c r="F149" s="242" t="s">
        <v>1297</v>
      </c>
      <c r="G149" s="243" t="s">
        <v>664</v>
      </c>
      <c r="H149" s="244">
        <v>72</v>
      </c>
      <c r="I149" s="245"/>
      <c r="J149" s="246">
        <f>ROUND(I149*H149,2)</f>
        <v>0</v>
      </c>
      <c r="K149" s="242" t="s">
        <v>19</v>
      </c>
      <c r="L149" s="247"/>
      <c r="M149" s="248" t="s">
        <v>19</v>
      </c>
      <c r="N149" s="249" t="s">
        <v>43</v>
      </c>
      <c r="O149" s="66"/>
      <c r="P149" s="203">
        <f>O149*H149</f>
        <v>0</v>
      </c>
      <c r="Q149" s="203">
        <v>0</v>
      </c>
      <c r="R149" s="203">
        <f>Q149*H149</f>
        <v>0</v>
      </c>
      <c r="S149" s="203">
        <v>0</v>
      </c>
      <c r="T149" s="204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314</v>
      </c>
      <c r="AT149" s="205" t="s">
        <v>653</v>
      </c>
      <c r="AU149" s="205" t="s">
        <v>79</v>
      </c>
      <c r="AY149" s="19" t="s">
        <v>239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246</v>
      </c>
      <c r="BM149" s="205" t="s">
        <v>995</v>
      </c>
    </row>
    <row r="150" spans="1:65" s="2" customFormat="1" ht="11.25">
      <c r="A150" s="36"/>
      <c r="B150" s="37"/>
      <c r="C150" s="38"/>
      <c r="D150" s="207" t="s">
        <v>248</v>
      </c>
      <c r="E150" s="38"/>
      <c r="F150" s="208" t="s">
        <v>1297</v>
      </c>
      <c r="G150" s="38"/>
      <c r="H150" s="38"/>
      <c r="I150" s="117"/>
      <c r="J150" s="38"/>
      <c r="K150" s="38"/>
      <c r="L150" s="41"/>
      <c r="M150" s="209"/>
      <c r="N150" s="210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248</v>
      </c>
      <c r="AU150" s="19" t="s">
        <v>79</v>
      </c>
    </row>
    <row r="151" spans="1:65" s="2" customFormat="1" ht="16.5" customHeight="1">
      <c r="A151" s="36"/>
      <c r="B151" s="37"/>
      <c r="C151" s="240" t="s">
        <v>518</v>
      </c>
      <c r="D151" s="240" t="s">
        <v>653</v>
      </c>
      <c r="E151" s="241" t="s">
        <v>1298</v>
      </c>
      <c r="F151" s="242" t="s">
        <v>1299</v>
      </c>
      <c r="G151" s="243" t="s">
        <v>664</v>
      </c>
      <c r="H151" s="244">
        <v>72</v>
      </c>
      <c r="I151" s="245"/>
      <c r="J151" s="246">
        <f>ROUND(I151*H151,2)</f>
        <v>0</v>
      </c>
      <c r="K151" s="242" t="s">
        <v>19</v>
      </c>
      <c r="L151" s="247"/>
      <c r="M151" s="248" t="s">
        <v>19</v>
      </c>
      <c r="N151" s="249" t="s">
        <v>43</v>
      </c>
      <c r="O151" s="66"/>
      <c r="P151" s="203">
        <f>O151*H151</f>
        <v>0</v>
      </c>
      <c r="Q151" s="203">
        <v>0</v>
      </c>
      <c r="R151" s="203">
        <f>Q151*H151</f>
        <v>0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314</v>
      </c>
      <c r="AT151" s="205" t="s">
        <v>653</v>
      </c>
      <c r="AU151" s="205" t="s">
        <v>79</v>
      </c>
      <c r="AY151" s="19" t="s">
        <v>239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246</v>
      </c>
      <c r="BM151" s="205" t="s">
        <v>998</v>
      </c>
    </row>
    <row r="152" spans="1:65" s="2" customFormat="1" ht="11.25">
      <c r="A152" s="36"/>
      <c r="B152" s="37"/>
      <c r="C152" s="38"/>
      <c r="D152" s="207" t="s">
        <v>248</v>
      </c>
      <c r="E152" s="38"/>
      <c r="F152" s="208" t="s">
        <v>1299</v>
      </c>
      <c r="G152" s="38"/>
      <c r="H152" s="38"/>
      <c r="I152" s="117"/>
      <c r="J152" s="38"/>
      <c r="K152" s="38"/>
      <c r="L152" s="41"/>
      <c r="M152" s="209"/>
      <c r="N152" s="210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248</v>
      </c>
      <c r="AU152" s="19" t="s">
        <v>79</v>
      </c>
    </row>
    <row r="153" spans="1:65" s="2" customFormat="1" ht="16.5" customHeight="1">
      <c r="A153" s="36"/>
      <c r="B153" s="37"/>
      <c r="C153" s="240" t="s">
        <v>524</v>
      </c>
      <c r="D153" s="240" t="s">
        <v>653</v>
      </c>
      <c r="E153" s="241" t="s">
        <v>1300</v>
      </c>
      <c r="F153" s="242" t="s">
        <v>1301</v>
      </c>
      <c r="G153" s="243" t="s">
        <v>664</v>
      </c>
      <c r="H153" s="244">
        <v>72</v>
      </c>
      <c r="I153" s="245"/>
      <c r="J153" s="246">
        <f>ROUND(I153*H153,2)</f>
        <v>0</v>
      </c>
      <c r="K153" s="242" t="s">
        <v>19</v>
      </c>
      <c r="L153" s="247"/>
      <c r="M153" s="248" t="s">
        <v>19</v>
      </c>
      <c r="N153" s="249" t="s">
        <v>43</v>
      </c>
      <c r="O153" s="66"/>
      <c r="P153" s="203">
        <f>O153*H153</f>
        <v>0</v>
      </c>
      <c r="Q153" s="203">
        <v>0</v>
      </c>
      <c r="R153" s="203">
        <f>Q153*H153</f>
        <v>0</v>
      </c>
      <c r="S153" s="203">
        <v>0</v>
      </c>
      <c r="T153" s="204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314</v>
      </c>
      <c r="AT153" s="205" t="s">
        <v>653</v>
      </c>
      <c r="AU153" s="205" t="s">
        <v>79</v>
      </c>
      <c r="AY153" s="19" t="s">
        <v>239</v>
      </c>
      <c r="BE153" s="206">
        <f>IF(N153="základní",J153,0)</f>
        <v>0</v>
      </c>
      <c r="BF153" s="206">
        <f>IF(N153="snížená",J153,0)</f>
        <v>0</v>
      </c>
      <c r="BG153" s="206">
        <f>IF(N153="zákl. přenesená",J153,0)</f>
        <v>0</v>
      </c>
      <c r="BH153" s="206">
        <f>IF(N153="sníž. přenesená",J153,0)</f>
        <v>0</v>
      </c>
      <c r="BI153" s="206">
        <f>IF(N153="nulová",J153,0)</f>
        <v>0</v>
      </c>
      <c r="BJ153" s="19" t="s">
        <v>79</v>
      </c>
      <c r="BK153" s="206">
        <f>ROUND(I153*H153,2)</f>
        <v>0</v>
      </c>
      <c r="BL153" s="19" t="s">
        <v>246</v>
      </c>
      <c r="BM153" s="205" t="s">
        <v>1002</v>
      </c>
    </row>
    <row r="154" spans="1:65" s="2" customFormat="1" ht="11.25">
      <c r="A154" s="36"/>
      <c r="B154" s="37"/>
      <c r="C154" s="38"/>
      <c r="D154" s="207" t="s">
        <v>248</v>
      </c>
      <c r="E154" s="38"/>
      <c r="F154" s="208" t="s">
        <v>1301</v>
      </c>
      <c r="G154" s="38"/>
      <c r="H154" s="38"/>
      <c r="I154" s="117"/>
      <c r="J154" s="38"/>
      <c r="K154" s="38"/>
      <c r="L154" s="41"/>
      <c r="M154" s="209"/>
      <c r="N154" s="210"/>
      <c r="O154" s="66"/>
      <c r="P154" s="66"/>
      <c r="Q154" s="66"/>
      <c r="R154" s="66"/>
      <c r="S154" s="66"/>
      <c r="T154" s="67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T154" s="19" t="s">
        <v>248</v>
      </c>
      <c r="AU154" s="19" t="s">
        <v>79</v>
      </c>
    </row>
    <row r="155" spans="1:65" s="2" customFormat="1" ht="16.5" customHeight="1">
      <c r="A155" s="36"/>
      <c r="B155" s="37"/>
      <c r="C155" s="240" t="s">
        <v>530</v>
      </c>
      <c r="D155" s="240" t="s">
        <v>653</v>
      </c>
      <c r="E155" s="241" t="s">
        <v>1302</v>
      </c>
      <c r="F155" s="242" t="s">
        <v>1303</v>
      </c>
      <c r="G155" s="243" t="s">
        <v>664</v>
      </c>
      <c r="H155" s="244">
        <v>2</v>
      </c>
      <c r="I155" s="245"/>
      <c r="J155" s="246">
        <f>ROUND(I155*H155,2)</f>
        <v>0</v>
      </c>
      <c r="K155" s="242" t="s">
        <v>19</v>
      </c>
      <c r="L155" s="247"/>
      <c r="M155" s="248" t="s">
        <v>19</v>
      </c>
      <c r="N155" s="249" t="s">
        <v>43</v>
      </c>
      <c r="O155" s="66"/>
      <c r="P155" s="203">
        <f>O155*H155</f>
        <v>0</v>
      </c>
      <c r="Q155" s="203">
        <v>0</v>
      </c>
      <c r="R155" s="203">
        <f>Q155*H155</f>
        <v>0</v>
      </c>
      <c r="S155" s="203">
        <v>0</v>
      </c>
      <c r="T155" s="204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314</v>
      </c>
      <c r="AT155" s="205" t="s">
        <v>653</v>
      </c>
      <c r="AU155" s="205" t="s">
        <v>79</v>
      </c>
      <c r="AY155" s="19" t="s">
        <v>239</v>
      </c>
      <c r="BE155" s="206">
        <f>IF(N155="základní",J155,0)</f>
        <v>0</v>
      </c>
      <c r="BF155" s="206">
        <f>IF(N155="snížená",J155,0)</f>
        <v>0</v>
      </c>
      <c r="BG155" s="206">
        <f>IF(N155="zákl. přenesená",J155,0)</f>
        <v>0</v>
      </c>
      <c r="BH155" s="206">
        <f>IF(N155="sníž. přenesená",J155,0)</f>
        <v>0</v>
      </c>
      <c r="BI155" s="206">
        <f>IF(N155="nulová",J155,0)</f>
        <v>0</v>
      </c>
      <c r="BJ155" s="19" t="s">
        <v>79</v>
      </c>
      <c r="BK155" s="206">
        <f>ROUND(I155*H155,2)</f>
        <v>0</v>
      </c>
      <c r="BL155" s="19" t="s">
        <v>246</v>
      </c>
      <c r="BM155" s="205" t="s">
        <v>659</v>
      </c>
    </row>
    <row r="156" spans="1:65" s="2" customFormat="1" ht="11.25">
      <c r="A156" s="36"/>
      <c r="B156" s="37"/>
      <c r="C156" s="38"/>
      <c r="D156" s="207" t="s">
        <v>248</v>
      </c>
      <c r="E156" s="38"/>
      <c r="F156" s="208" t="s">
        <v>1303</v>
      </c>
      <c r="G156" s="38"/>
      <c r="H156" s="38"/>
      <c r="I156" s="117"/>
      <c r="J156" s="38"/>
      <c r="K156" s="38"/>
      <c r="L156" s="41"/>
      <c r="M156" s="209"/>
      <c r="N156" s="210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248</v>
      </c>
      <c r="AU156" s="19" t="s">
        <v>79</v>
      </c>
    </row>
    <row r="157" spans="1:65" s="2" customFormat="1" ht="16.5" customHeight="1">
      <c r="A157" s="36"/>
      <c r="B157" s="37"/>
      <c r="C157" s="240" t="s">
        <v>536</v>
      </c>
      <c r="D157" s="240" t="s">
        <v>653</v>
      </c>
      <c r="E157" s="241" t="s">
        <v>1304</v>
      </c>
      <c r="F157" s="242" t="s">
        <v>1305</v>
      </c>
      <c r="G157" s="243" t="s">
        <v>664</v>
      </c>
      <c r="H157" s="244">
        <v>1</v>
      </c>
      <c r="I157" s="245"/>
      <c r="J157" s="246">
        <f>ROUND(I157*H157,2)</f>
        <v>0</v>
      </c>
      <c r="K157" s="242" t="s">
        <v>19</v>
      </c>
      <c r="L157" s="247"/>
      <c r="M157" s="248" t="s">
        <v>19</v>
      </c>
      <c r="N157" s="249" t="s">
        <v>43</v>
      </c>
      <c r="O157" s="66"/>
      <c r="P157" s="203">
        <f>O157*H157</f>
        <v>0</v>
      </c>
      <c r="Q157" s="203">
        <v>0</v>
      </c>
      <c r="R157" s="203">
        <f>Q157*H157</f>
        <v>0</v>
      </c>
      <c r="S157" s="203">
        <v>0</v>
      </c>
      <c r="T157" s="204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314</v>
      </c>
      <c r="AT157" s="205" t="s">
        <v>653</v>
      </c>
      <c r="AU157" s="205" t="s">
        <v>79</v>
      </c>
      <c r="AY157" s="19" t="s">
        <v>239</v>
      </c>
      <c r="BE157" s="206">
        <f>IF(N157="základní",J157,0)</f>
        <v>0</v>
      </c>
      <c r="BF157" s="206">
        <f>IF(N157="snížená",J157,0)</f>
        <v>0</v>
      </c>
      <c r="BG157" s="206">
        <f>IF(N157="zákl. přenesená",J157,0)</f>
        <v>0</v>
      </c>
      <c r="BH157" s="206">
        <f>IF(N157="sníž. přenesená",J157,0)</f>
        <v>0</v>
      </c>
      <c r="BI157" s="206">
        <f>IF(N157="nulová",J157,0)</f>
        <v>0</v>
      </c>
      <c r="BJ157" s="19" t="s">
        <v>79</v>
      </c>
      <c r="BK157" s="206">
        <f>ROUND(I157*H157,2)</f>
        <v>0</v>
      </c>
      <c r="BL157" s="19" t="s">
        <v>246</v>
      </c>
      <c r="BM157" s="205" t="s">
        <v>1008</v>
      </c>
    </row>
    <row r="158" spans="1:65" s="2" customFormat="1" ht="11.25">
      <c r="A158" s="36"/>
      <c r="B158" s="37"/>
      <c r="C158" s="38"/>
      <c r="D158" s="207" t="s">
        <v>248</v>
      </c>
      <c r="E158" s="38"/>
      <c r="F158" s="208" t="s">
        <v>1305</v>
      </c>
      <c r="G158" s="38"/>
      <c r="H158" s="38"/>
      <c r="I158" s="117"/>
      <c r="J158" s="38"/>
      <c r="K158" s="38"/>
      <c r="L158" s="41"/>
      <c r="M158" s="209"/>
      <c r="N158" s="210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248</v>
      </c>
      <c r="AU158" s="19" t="s">
        <v>79</v>
      </c>
    </row>
    <row r="159" spans="1:65" s="2" customFormat="1" ht="16.5" customHeight="1">
      <c r="A159" s="36"/>
      <c r="B159" s="37"/>
      <c r="C159" s="240" t="s">
        <v>549</v>
      </c>
      <c r="D159" s="240" t="s">
        <v>653</v>
      </c>
      <c r="E159" s="241" t="s">
        <v>1306</v>
      </c>
      <c r="F159" s="242" t="s">
        <v>1307</v>
      </c>
      <c r="G159" s="243" t="s">
        <v>664</v>
      </c>
      <c r="H159" s="244">
        <v>18</v>
      </c>
      <c r="I159" s="245"/>
      <c r="J159" s="246">
        <f>ROUND(I159*H159,2)</f>
        <v>0</v>
      </c>
      <c r="K159" s="242" t="s">
        <v>19</v>
      </c>
      <c r="L159" s="247"/>
      <c r="M159" s="248" t="s">
        <v>19</v>
      </c>
      <c r="N159" s="249" t="s">
        <v>43</v>
      </c>
      <c r="O159" s="66"/>
      <c r="P159" s="203">
        <f>O159*H159</f>
        <v>0</v>
      </c>
      <c r="Q159" s="203">
        <v>0</v>
      </c>
      <c r="R159" s="203">
        <f>Q159*H159</f>
        <v>0</v>
      </c>
      <c r="S159" s="203">
        <v>0</v>
      </c>
      <c r="T159" s="204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314</v>
      </c>
      <c r="AT159" s="205" t="s">
        <v>653</v>
      </c>
      <c r="AU159" s="205" t="s">
        <v>79</v>
      </c>
      <c r="AY159" s="19" t="s">
        <v>239</v>
      </c>
      <c r="BE159" s="206">
        <f>IF(N159="základní",J159,0)</f>
        <v>0</v>
      </c>
      <c r="BF159" s="206">
        <f>IF(N159="snížená",J159,0)</f>
        <v>0</v>
      </c>
      <c r="BG159" s="206">
        <f>IF(N159="zákl. přenesená",J159,0)</f>
        <v>0</v>
      </c>
      <c r="BH159" s="206">
        <f>IF(N159="sníž. přenesená",J159,0)</f>
        <v>0</v>
      </c>
      <c r="BI159" s="206">
        <f>IF(N159="nulová",J159,0)</f>
        <v>0</v>
      </c>
      <c r="BJ159" s="19" t="s">
        <v>79</v>
      </c>
      <c r="BK159" s="206">
        <f>ROUND(I159*H159,2)</f>
        <v>0</v>
      </c>
      <c r="BL159" s="19" t="s">
        <v>246</v>
      </c>
      <c r="BM159" s="205" t="s">
        <v>1011</v>
      </c>
    </row>
    <row r="160" spans="1:65" s="2" customFormat="1" ht="11.25">
      <c r="A160" s="36"/>
      <c r="B160" s="37"/>
      <c r="C160" s="38"/>
      <c r="D160" s="207" t="s">
        <v>248</v>
      </c>
      <c r="E160" s="38"/>
      <c r="F160" s="208" t="s">
        <v>1307</v>
      </c>
      <c r="G160" s="38"/>
      <c r="H160" s="38"/>
      <c r="I160" s="117"/>
      <c r="J160" s="38"/>
      <c r="K160" s="38"/>
      <c r="L160" s="41"/>
      <c r="M160" s="209"/>
      <c r="N160" s="210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248</v>
      </c>
      <c r="AU160" s="19" t="s">
        <v>79</v>
      </c>
    </row>
    <row r="161" spans="1:65" s="2" customFormat="1" ht="16.5" customHeight="1">
      <c r="A161" s="36"/>
      <c r="B161" s="37"/>
      <c r="C161" s="240" t="s">
        <v>558</v>
      </c>
      <c r="D161" s="240" t="s">
        <v>653</v>
      </c>
      <c r="E161" s="241" t="s">
        <v>1308</v>
      </c>
      <c r="F161" s="242" t="s">
        <v>1309</v>
      </c>
      <c r="G161" s="243" t="s">
        <v>664</v>
      </c>
      <c r="H161" s="244">
        <v>4</v>
      </c>
      <c r="I161" s="245"/>
      <c r="J161" s="246">
        <f>ROUND(I161*H161,2)</f>
        <v>0</v>
      </c>
      <c r="K161" s="242" t="s">
        <v>19</v>
      </c>
      <c r="L161" s="247"/>
      <c r="M161" s="248" t="s">
        <v>19</v>
      </c>
      <c r="N161" s="249" t="s">
        <v>43</v>
      </c>
      <c r="O161" s="66"/>
      <c r="P161" s="203">
        <f>O161*H161</f>
        <v>0</v>
      </c>
      <c r="Q161" s="203">
        <v>0</v>
      </c>
      <c r="R161" s="203">
        <f>Q161*H161</f>
        <v>0</v>
      </c>
      <c r="S161" s="203">
        <v>0</v>
      </c>
      <c r="T161" s="204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314</v>
      </c>
      <c r="AT161" s="205" t="s">
        <v>653</v>
      </c>
      <c r="AU161" s="205" t="s">
        <v>79</v>
      </c>
      <c r="AY161" s="19" t="s">
        <v>239</v>
      </c>
      <c r="BE161" s="206">
        <f>IF(N161="základní",J161,0)</f>
        <v>0</v>
      </c>
      <c r="BF161" s="206">
        <f>IF(N161="snížená",J161,0)</f>
        <v>0</v>
      </c>
      <c r="BG161" s="206">
        <f>IF(N161="zákl. přenesená",J161,0)</f>
        <v>0</v>
      </c>
      <c r="BH161" s="206">
        <f>IF(N161="sníž. přenesená",J161,0)</f>
        <v>0</v>
      </c>
      <c r="BI161" s="206">
        <f>IF(N161="nulová",J161,0)</f>
        <v>0</v>
      </c>
      <c r="BJ161" s="19" t="s">
        <v>79</v>
      </c>
      <c r="BK161" s="206">
        <f>ROUND(I161*H161,2)</f>
        <v>0</v>
      </c>
      <c r="BL161" s="19" t="s">
        <v>246</v>
      </c>
      <c r="BM161" s="205" t="s">
        <v>1015</v>
      </c>
    </row>
    <row r="162" spans="1:65" s="2" customFormat="1" ht="11.25">
      <c r="A162" s="36"/>
      <c r="B162" s="37"/>
      <c r="C162" s="38"/>
      <c r="D162" s="207" t="s">
        <v>248</v>
      </c>
      <c r="E162" s="38"/>
      <c r="F162" s="208" t="s">
        <v>1309</v>
      </c>
      <c r="G162" s="38"/>
      <c r="H162" s="38"/>
      <c r="I162" s="117"/>
      <c r="J162" s="38"/>
      <c r="K162" s="38"/>
      <c r="L162" s="41"/>
      <c r="M162" s="209"/>
      <c r="N162" s="210"/>
      <c r="O162" s="66"/>
      <c r="P162" s="66"/>
      <c r="Q162" s="66"/>
      <c r="R162" s="66"/>
      <c r="S162" s="66"/>
      <c r="T162" s="67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T162" s="19" t="s">
        <v>248</v>
      </c>
      <c r="AU162" s="19" t="s">
        <v>79</v>
      </c>
    </row>
    <row r="163" spans="1:65" s="2" customFormat="1" ht="16.5" customHeight="1">
      <c r="A163" s="36"/>
      <c r="B163" s="37"/>
      <c r="C163" s="240" t="s">
        <v>566</v>
      </c>
      <c r="D163" s="240" t="s">
        <v>653</v>
      </c>
      <c r="E163" s="241" t="s">
        <v>1310</v>
      </c>
      <c r="F163" s="242" t="s">
        <v>1311</v>
      </c>
      <c r="G163" s="243" t="s">
        <v>664</v>
      </c>
      <c r="H163" s="244">
        <v>8</v>
      </c>
      <c r="I163" s="245"/>
      <c r="J163" s="246">
        <f>ROUND(I163*H163,2)</f>
        <v>0</v>
      </c>
      <c r="K163" s="242" t="s">
        <v>19</v>
      </c>
      <c r="L163" s="247"/>
      <c r="M163" s="248" t="s">
        <v>19</v>
      </c>
      <c r="N163" s="249" t="s">
        <v>43</v>
      </c>
      <c r="O163" s="66"/>
      <c r="P163" s="203">
        <f>O163*H163</f>
        <v>0</v>
      </c>
      <c r="Q163" s="203">
        <v>0</v>
      </c>
      <c r="R163" s="203">
        <f>Q163*H163</f>
        <v>0</v>
      </c>
      <c r="S163" s="203">
        <v>0</v>
      </c>
      <c r="T163" s="204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314</v>
      </c>
      <c r="AT163" s="205" t="s">
        <v>653</v>
      </c>
      <c r="AU163" s="205" t="s">
        <v>79</v>
      </c>
      <c r="AY163" s="19" t="s">
        <v>239</v>
      </c>
      <c r="BE163" s="206">
        <f>IF(N163="základní",J163,0)</f>
        <v>0</v>
      </c>
      <c r="BF163" s="206">
        <f>IF(N163="snížená",J163,0)</f>
        <v>0</v>
      </c>
      <c r="BG163" s="206">
        <f>IF(N163="zákl. přenesená",J163,0)</f>
        <v>0</v>
      </c>
      <c r="BH163" s="206">
        <f>IF(N163="sníž. přenesená",J163,0)</f>
        <v>0</v>
      </c>
      <c r="BI163" s="206">
        <f>IF(N163="nulová",J163,0)</f>
        <v>0</v>
      </c>
      <c r="BJ163" s="19" t="s">
        <v>79</v>
      </c>
      <c r="BK163" s="206">
        <f>ROUND(I163*H163,2)</f>
        <v>0</v>
      </c>
      <c r="BL163" s="19" t="s">
        <v>246</v>
      </c>
      <c r="BM163" s="205" t="s">
        <v>1018</v>
      </c>
    </row>
    <row r="164" spans="1:65" s="2" customFormat="1" ht="11.25">
      <c r="A164" s="36"/>
      <c r="B164" s="37"/>
      <c r="C164" s="38"/>
      <c r="D164" s="207" t="s">
        <v>248</v>
      </c>
      <c r="E164" s="38"/>
      <c r="F164" s="208" t="s">
        <v>1311</v>
      </c>
      <c r="G164" s="38"/>
      <c r="H164" s="38"/>
      <c r="I164" s="117"/>
      <c r="J164" s="38"/>
      <c r="K164" s="38"/>
      <c r="L164" s="41"/>
      <c r="M164" s="209"/>
      <c r="N164" s="210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248</v>
      </c>
      <c r="AU164" s="19" t="s">
        <v>79</v>
      </c>
    </row>
    <row r="165" spans="1:65" s="2" customFormat="1" ht="16.5" customHeight="1">
      <c r="A165" s="36"/>
      <c r="B165" s="37"/>
      <c r="C165" s="240" t="s">
        <v>571</v>
      </c>
      <c r="D165" s="240" t="s">
        <v>653</v>
      </c>
      <c r="E165" s="241" t="s">
        <v>1312</v>
      </c>
      <c r="F165" s="242" t="s">
        <v>1313</v>
      </c>
      <c r="G165" s="243" t="s">
        <v>327</v>
      </c>
      <c r="H165" s="244">
        <v>20</v>
      </c>
      <c r="I165" s="245"/>
      <c r="J165" s="246">
        <f>ROUND(I165*H165,2)</f>
        <v>0</v>
      </c>
      <c r="K165" s="242" t="s">
        <v>19</v>
      </c>
      <c r="L165" s="247"/>
      <c r="M165" s="248" t="s">
        <v>19</v>
      </c>
      <c r="N165" s="249" t="s">
        <v>43</v>
      </c>
      <c r="O165" s="66"/>
      <c r="P165" s="203">
        <f>O165*H165</f>
        <v>0</v>
      </c>
      <c r="Q165" s="203">
        <v>0</v>
      </c>
      <c r="R165" s="203">
        <f>Q165*H165</f>
        <v>0</v>
      </c>
      <c r="S165" s="203">
        <v>0</v>
      </c>
      <c r="T165" s="204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205" t="s">
        <v>314</v>
      </c>
      <c r="AT165" s="205" t="s">
        <v>653</v>
      </c>
      <c r="AU165" s="205" t="s">
        <v>79</v>
      </c>
      <c r="AY165" s="19" t="s">
        <v>239</v>
      </c>
      <c r="BE165" s="206">
        <f>IF(N165="základní",J165,0)</f>
        <v>0</v>
      </c>
      <c r="BF165" s="206">
        <f>IF(N165="snížená",J165,0)</f>
        <v>0</v>
      </c>
      <c r="BG165" s="206">
        <f>IF(N165="zákl. přenesená",J165,0)</f>
        <v>0</v>
      </c>
      <c r="BH165" s="206">
        <f>IF(N165="sníž. přenesená",J165,0)</f>
        <v>0</v>
      </c>
      <c r="BI165" s="206">
        <f>IF(N165="nulová",J165,0)</f>
        <v>0</v>
      </c>
      <c r="BJ165" s="19" t="s">
        <v>79</v>
      </c>
      <c r="BK165" s="206">
        <f>ROUND(I165*H165,2)</f>
        <v>0</v>
      </c>
      <c r="BL165" s="19" t="s">
        <v>246</v>
      </c>
      <c r="BM165" s="205" t="s">
        <v>1022</v>
      </c>
    </row>
    <row r="166" spans="1:65" s="2" customFormat="1" ht="11.25">
      <c r="A166" s="36"/>
      <c r="B166" s="37"/>
      <c r="C166" s="38"/>
      <c r="D166" s="207" t="s">
        <v>248</v>
      </c>
      <c r="E166" s="38"/>
      <c r="F166" s="208" t="s">
        <v>1313</v>
      </c>
      <c r="G166" s="38"/>
      <c r="H166" s="38"/>
      <c r="I166" s="117"/>
      <c r="J166" s="38"/>
      <c r="K166" s="38"/>
      <c r="L166" s="41"/>
      <c r="M166" s="209"/>
      <c r="N166" s="210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248</v>
      </c>
      <c r="AU166" s="19" t="s">
        <v>79</v>
      </c>
    </row>
    <row r="167" spans="1:65" s="2" customFormat="1" ht="16.5" customHeight="1">
      <c r="A167" s="36"/>
      <c r="B167" s="37"/>
      <c r="C167" s="240" t="s">
        <v>575</v>
      </c>
      <c r="D167" s="240" t="s">
        <v>653</v>
      </c>
      <c r="E167" s="241" t="s">
        <v>1314</v>
      </c>
      <c r="F167" s="242" t="s">
        <v>1315</v>
      </c>
      <c r="G167" s="243" t="s">
        <v>664</v>
      </c>
      <c r="H167" s="244">
        <v>60</v>
      </c>
      <c r="I167" s="245"/>
      <c r="J167" s="246">
        <f>ROUND(I167*H167,2)</f>
        <v>0</v>
      </c>
      <c r="K167" s="242" t="s">
        <v>19</v>
      </c>
      <c r="L167" s="247"/>
      <c r="M167" s="248" t="s">
        <v>19</v>
      </c>
      <c r="N167" s="249" t="s">
        <v>43</v>
      </c>
      <c r="O167" s="66"/>
      <c r="P167" s="203">
        <f>O167*H167</f>
        <v>0</v>
      </c>
      <c r="Q167" s="203">
        <v>0</v>
      </c>
      <c r="R167" s="203">
        <f>Q167*H167</f>
        <v>0</v>
      </c>
      <c r="S167" s="203">
        <v>0</v>
      </c>
      <c r="T167" s="204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314</v>
      </c>
      <c r="AT167" s="205" t="s">
        <v>653</v>
      </c>
      <c r="AU167" s="205" t="s">
        <v>79</v>
      </c>
      <c r="AY167" s="19" t="s">
        <v>239</v>
      </c>
      <c r="BE167" s="206">
        <f>IF(N167="základní",J167,0)</f>
        <v>0</v>
      </c>
      <c r="BF167" s="206">
        <f>IF(N167="snížená",J167,0)</f>
        <v>0</v>
      </c>
      <c r="BG167" s="206">
        <f>IF(N167="zákl. přenesená",J167,0)</f>
        <v>0</v>
      </c>
      <c r="BH167" s="206">
        <f>IF(N167="sníž. přenesená",J167,0)</f>
        <v>0</v>
      </c>
      <c r="BI167" s="206">
        <f>IF(N167="nulová",J167,0)</f>
        <v>0</v>
      </c>
      <c r="BJ167" s="19" t="s">
        <v>79</v>
      </c>
      <c r="BK167" s="206">
        <f>ROUND(I167*H167,2)</f>
        <v>0</v>
      </c>
      <c r="BL167" s="19" t="s">
        <v>246</v>
      </c>
      <c r="BM167" s="205" t="s">
        <v>1026</v>
      </c>
    </row>
    <row r="168" spans="1:65" s="2" customFormat="1" ht="11.25">
      <c r="A168" s="36"/>
      <c r="B168" s="37"/>
      <c r="C168" s="38"/>
      <c r="D168" s="207" t="s">
        <v>248</v>
      </c>
      <c r="E168" s="38"/>
      <c r="F168" s="208" t="s">
        <v>1315</v>
      </c>
      <c r="G168" s="38"/>
      <c r="H168" s="38"/>
      <c r="I168" s="117"/>
      <c r="J168" s="38"/>
      <c r="K168" s="38"/>
      <c r="L168" s="41"/>
      <c r="M168" s="209"/>
      <c r="N168" s="210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248</v>
      </c>
      <c r="AU168" s="19" t="s">
        <v>79</v>
      </c>
    </row>
    <row r="169" spans="1:65" s="2" customFormat="1" ht="16.5" customHeight="1">
      <c r="A169" s="36"/>
      <c r="B169" s="37"/>
      <c r="C169" s="240" t="s">
        <v>581</v>
      </c>
      <c r="D169" s="240" t="s">
        <v>653</v>
      </c>
      <c r="E169" s="241" t="s">
        <v>1316</v>
      </c>
      <c r="F169" s="242" t="s">
        <v>1317</v>
      </c>
      <c r="G169" s="243" t="s">
        <v>664</v>
      </c>
      <c r="H169" s="244">
        <v>10</v>
      </c>
      <c r="I169" s="245"/>
      <c r="J169" s="246">
        <f>ROUND(I169*H169,2)</f>
        <v>0</v>
      </c>
      <c r="K169" s="242" t="s">
        <v>19</v>
      </c>
      <c r="L169" s="247"/>
      <c r="M169" s="248" t="s">
        <v>19</v>
      </c>
      <c r="N169" s="249" t="s">
        <v>43</v>
      </c>
      <c r="O169" s="66"/>
      <c r="P169" s="203">
        <f>O169*H169</f>
        <v>0</v>
      </c>
      <c r="Q169" s="203">
        <v>0</v>
      </c>
      <c r="R169" s="203">
        <f>Q169*H169</f>
        <v>0</v>
      </c>
      <c r="S169" s="203">
        <v>0</v>
      </c>
      <c r="T169" s="204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314</v>
      </c>
      <c r="AT169" s="205" t="s">
        <v>653</v>
      </c>
      <c r="AU169" s="205" t="s">
        <v>79</v>
      </c>
      <c r="AY169" s="19" t="s">
        <v>239</v>
      </c>
      <c r="BE169" s="206">
        <f>IF(N169="základní",J169,0)</f>
        <v>0</v>
      </c>
      <c r="BF169" s="206">
        <f>IF(N169="snížená",J169,0)</f>
        <v>0</v>
      </c>
      <c r="BG169" s="206">
        <f>IF(N169="zákl. přenesená",J169,0)</f>
        <v>0</v>
      </c>
      <c r="BH169" s="206">
        <f>IF(N169="sníž. přenesená",J169,0)</f>
        <v>0</v>
      </c>
      <c r="BI169" s="206">
        <f>IF(N169="nulová",J169,0)</f>
        <v>0</v>
      </c>
      <c r="BJ169" s="19" t="s">
        <v>79</v>
      </c>
      <c r="BK169" s="206">
        <f>ROUND(I169*H169,2)</f>
        <v>0</v>
      </c>
      <c r="BL169" s="19" t="s">
        <v>246</v>
      </c>
      <c r="BM169" s="205" t="s">
        <v>1029</v>
      </c>
    </row>
    <row r="170" spans="1:65" s="2" customFormat="1" ht="11.25">
      <c r="A170" s="36"/>
      <c r="B170" s="37"/>
      <c r="C170" s="38"/>
      <c r="D170" s="207" t="s">
        <v>248</v>
      </c>
      <c r="E170" s="38"/>
      <c r="F170" s="208" t="s">
        <v>1317</v>
      </c>
      <c r="G170" s="38"/>
      <c r="H170" s="38"/>
      <c r="I170" s="117"/>
      <c r="J170" s="38"/>
      <c r="K170" s="38"/>
      <c r="L170" s="41"/>
      <c r="M170" s="209"/>
      <c r="N170" s="210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248</v>
      </c>
      <c r="AU170" s="19" t="s">
        <v>79</v>
      </c>
    </row>
    <row r="171" spans="1:65" s="12" customFormat="1" ht="25.9" customHeight="1">
      <c r="B171" s="178"/>
      <c r="C171" s="179"/>
      <c r="D171" s="180" t="s">
        <v>71</v>
      </c>
      <c r="E171" s="181" t="s">
        <v>1235</v>
      </c>
      <c r="F171" s="181" t="s">
        <v>1318</v>
      </c>
      <c r="G171" s="179"/>
      <c r="H171" s="179"/>
      <c r="I171" s="182"/>
      <c r="J171" s="183">
        <f>BK171</f>
        <v>0</v>
      </c>
      <c r="K171" s="179"/>
      <c r="L171" s="184"/>
      <c r="M171" s="185"/>
      <c r="N171" s="186"/>
      <c r="O171" s="186"/>
      <c r="P171" s="187">
        <f>SUM(P172:P195)</f>
        <v>0</v>
      </c>
      <c r="Q171" s="186"/>
      <c r="R171" s="187">
        <f>SUM(R172:R195)</f>
        <v>0</v>
      </c>
      <c r="S171" s="186"/>
      <c r="T171" s="188">
        <f>SUM(T172:T195)</f>
        <v>0</v>
      </c>
      <c r="AR171" s="189" t="s">
        <v>79</v>
      </c>
      <c r="AT171" s="190" t="s">
        <v>71</v>
      </c>
      <c r="AU171" s="190" t="s">
        <v>72</v>
      </c>
      <c r="AY171" s="189" t="s">
        <v>239</v>
      </c>
      <c r="BK171" s="191">
        <f>SUM(BK172:BK195)</f>
        <v>0</v>
      </c>
    </row>
    <row r="172" spans="1:65" s="2" customFormat="1" ht="16.5" customHeight="1">
      <c r="A172" s="36"/>
      <c r="B172" s="37"/>
      <c r="C172" s="194" t="s">
        <v>587</v>
      </c>
      <c r="D172" s="194" t="s">
        <v>241</v>
      </c>
      <c r="E172" s="195" t="s">
        <v>1319</v>
      </c>
      <c r="F172" s="196" t="s">
        <v>1320</v>
      </c>
      <c r="G172" s="197" t="s">
        <v>327</v>
      </c>
      <c r="H172" s="198">
        <v>4656</v>
      </c>
      <c r="I172" s="199"/>
      <c r="J172" s="200">
        <f>ROUND(I172*H172,2)</f>
        <v>0</v>
      </c>
      <c r="K172" s="196" t="s">
        <v>19</v>
      </c>
      <c r="L172" s="41"/>
      <c r="M172" s="201" t="s">
        <v>19</v>
      </c>
      <c r="N172" s="202" t="s">
        <v>43</v>
      </c>
      <c r="O172" s="66"/>
      <c r="P172" s="203">
        <f>O172*H172</f>
        <v>0</v>
      </c>
      <c r="Q172" s="203">
        <v>0</v>
      </c>
      <c r="R172" s="203">
        <f>Q172*H172</f>
        <v>0</v>
      </c>
      <c r="S172" s="203">
        <v>0</v>
      </c>
      <c r="T172" s="204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205" t="s">
        <v>246</v>
      </c>
      <c r="AT172" s="205" t="s">
        <v>241</v>
      </c>
      <c r="AU172" s="205" t="s">
        <v>79</v>
      </c>
      <c r="AY172" s="19" t="s">
        <v>239</v>
      </c>
      <c r="BE172" s="206">
        <f>IF(N172="základní",J172,0)</f>
        <v>0</v>
      </c>
      <c r="BF172" s="206">
        <f>IF(N172="snížená",J172,0)</f>
        <v>0</v>
      </c>
      <c r="BG172" s="206">
        <f>IF(N172="zákl. přenesená",J172,0)</f>
        <v>0</v>
      </c>
      <c r="BH172" s="206">
        <f>IF(N172="sníž. přenesená",J172,0)</f>
        <v>0</v>
      </c>
      <c r="BI172" s="206">
        <f>IF(N172="nulová",J172,0)</f>
        <v>0</v>
      </c>
      <c r="BJ172" s="19" t="s">
        <v>79</v>
      </c>
      <c r="BK172" s="206">
        <f>ROUND(I172*H172,2)</f>
        <v>0</v>
      </c>
      <c r="BL172" s="19" t="s">
        <v>246</v>
      </c>
      <c r="BM172" s="205" t="s">
        <v>1033</v>
      </c>
    </row>
    <row r="173" spans="1:65" s="2" customFormat="1" ht="11.25">
      <c r="A173" s="36"/>
      <c r="B173" s="37"/>
      <c r="C173" s="38"/>
      <c r="D173" s="207" t="s">
        <v>248</v>
      </c>
      <c r="E173" s="38"/>
      <c r="F173" s="208" t="s">
        <v>1320</v>
      </c>
      <c r="G173" s="38"/>
      <c r="H173" s="38"/>
      <c r="I173" s="117"/>
      <c r="J173" s="38"/>
      <c r="K173" s="38"/>
      <c r="L173" s="41"/>
      <c r="M173" s="209"/>
      <c r="N173" s="210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248</v>
      </c>
      <c r="AU173" s="19" t="s">
        <v>79</v>
      </c>
    </row>
    <row r="174" spans="1:65" s="2" customFormat="1" ht="16.5" customHeight="1">
      <c r="A174" s="36"/>
      <c r="B174" s="37"/>
      <c r="C174" s="194" t="s">
        <v>596</v>
      </c>
      <c r="D174" s="194" t="s">
        <v>241</v>
      </c>
      <c r="E174" s="195" t="s">
        <v>1321</v>
      </c>
      <c r="F174" s="196" t="s">
        <v>1322</v>
      </c>
      <c r="G174" s="197" t="s">
        <v>327</v>
      </c>
      <c r="H174" s="198">
        <v>2893</v>
      </c>
      <c r="I174" s="199"/>
      <c r="J174" s="200">
        <f>ROUND(I174*H174,2)</f>
        <v>0</v>
      </c>
      <c r="K174" s="196" t="s">
        <v>19</v>
      </c>
      <c r="L174" s="41"/>
      <c r="M174" s="201" t="s">
        <v>19</v>
      </c>
      <c r="N174" s="202" t="s">
        <v>43</v>
      </c>
      <c r="O174" s="66"/>
      <c r="P174" s="203">
        <f>O174*H174</f>
        <v>0</v>
      </c>
      <c r="Q174" s="203">
        <v>0</v>
      </c>
      <c r="R174" s="203">
        <f>Q174*H174</f>
        <v>0</v>
      </c>
      <c r="S174" s="203">
        <v>0</v>
      </c>
      <c r="T174" s="204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205" t="s">
        <v>246</v>
      </c>
      <c r="AT174" s="205" t="s">
        <v>241</v>
      </c>
      <c r="AU174" s="205" t="s">
        <v>79</v>
      </c>
      <c r="AY174" s="19" t="s">
        <v>239</v>
      </c>
      <c r="BE174" s="206">
        <f>IF(N174="základní",J174,0)</f>
        <v>0</v>
      </c>
      <c r="BF174" s="206">
        <f>IF(N174="snížená",J174,0)</f>
        <v>0</v>
      </c>
      <c r="BG174" s="206">
        <f>IF(N174="zákl. přenesená",J174,0)</f>
        <v>0</v>
      </c>
      <c r="BH174" s="206">
        <f>IF(N174="sníž. přenesená",J174,0)</f>
        <v>0</v>
      </c>
      <c r="BI174" s="206">
        <f>IF(N174="nulová",J174,0)</f>
        <v>0</v>
      </c>
      <c r="BJ174" s="19" t="s">
        <v>79</v>
      </c>
      <c r="BK174" s="206">
        <f>ROUND(I174*H174,2)</f>
        <v>0</v>
      </c>
      <c r="BL174" s="19" t="s">
        <v>246</v>
      </c>
      <c r="BM174" s="205" t="s">
        <v>1038</v>
      </c>
    </row>
    <row r="175" spans="1:65" s="2" customFormat="1" ht="11.25">
      <c r="A175" s="36"/>
      <c r="B175" s="37"/>
      <c r="C175" s="38"/>
      <c r="D175" s="207" t="s">
        <v>248</v>
      </c>
      <c r="E175" s="38"/>
      <c r="F175" s="208" t="s">
        <v>1322</v>
      </c>
      <c r="G175" s="38"/>
      <c r="H175" s="38"/>
      <c r="I175" s="117"/>
      <c r="J175" s="38"/>
      <c r="K175" s="38"/>
      <c r="L175" s="41"/>
      <c r="M175" s="209"/>
      <c r="N175" s="210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248</v>
      </c>
      <c r="AU175" s="19" t="s">
        <v>79</v>
      </c>
    </row>
    <row r="176" spans="1:65" s="2" customFormat="1" ht="16.5" customHeight="1">
      <c r="A176" s="36"/>
      <c r="B176" s="37"/>
      <c r="C176" s="194" t="s">
        <v>602</v>
      </c>
      <c r="D176" s="194" t="s">
        <v>241</v>
      </c>
      <c r="E176" s="195" t="s">
        <v>1323</v>
      </c>
      <c r="F176" s="196" t="s">
        <v>1324</v>
      </c>
      <c r="G176" s="197" t="s">
        <v>327</v>
      </c>
      <c r="H176" s="198">
        <v>4590</v>
      </c>
      <c r="I176" s="199"/>
      <c r="J176" s="200">
        <f>ROUND(I176*H176,2)</f>
        <v>0</v>
      </c>
      <c r="K176" s="196" t="s">
        <v>19</v>
      </c>
      <c r="L176" s="41"/>
      <c r="M176" s="201" t="s">
        <v>19</v>
      </c>
      <c r="N176" s="202" t="s">
        <v>43</v>
      </c>
      <c r="O176" s="66"/>
      <c r="P176" s="203">
        <f>O176*H176</f>
        <v>0</v>
      </c>
      <c r="Q176" s="203">
        <v>0</v>
      </c>
      <c r="R176" s="203">
        <f>Q176*H176</f>
        <v>0</v>
      </c>
      <c r="S176" s="203">
        <v>0</v>
      </c>
      <c r="T176" s="204">
        <f>S176*H176</f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205" t="s">
        <v>246</v>
      </c>
      <c r="AT176" s="205" t="s">
        <v>241</v>
      </c>
      <c r="AU176" s="205" t="s">
        <v>79</v>
      </c>
      <c r="AY176" s="19" t="s">
        <v>239</v>
      </c>
      <c r="BE176" s="206">
        <f>IF(N176="základní",J176,0)</f>
        <v>0</v>
      </c>
      <c r="BF176" s="206">
        <f>IF(N176="snížená",J176,0)</f>
        <v>0</v>
      </c>
      <c r="BG176" s="206">
        <f>IF(N176="zákl. přenesená",J176,0)</f>
        <v>0</v>
      </c>
      <c r="BH176" s="206">
        <f>IF(N176="sníž. přenesená",J176,0)</f>
        <v>0</v>
      </c>
      <c r="BI176" s="206">
        <f>IF(N176="nulová",J176,0)</f>
        <v>0</v>
      </c>
      <c r="BJ176" s="19" t="s">
        <v>79</v>
      </c>
      <c r="BK176" s="206">
        <f>ROUND(I176*H176,2)</f>
        <v>0</v>
      </c>
      <c r="BL176" s="19" t="s">
        <v>246</v>
      </c>
      <c r="BM176" s="205" t="s">
        <v>1041</v>
      </c>
    </row>
    <row r="177" spans="1:65" s="2" customFormat="1" ht="11.25">
      <c r="A177" s="36"/>
      <c r="B177" s="37"/>
      <c r="C177" s="38"/>
      <c r="D177" s="207" t="s">
        <v>248</v>
      </c>
      <c r="E177" s="38"/>
      <c r="F177" s="208" t="s">
        <v>1324</v>
      </c>
      <c r="G177" s="38"/>
      <c r="H177" s="38"/>
      <c r="I177" s="117"/>
      <c r="J177" s="38"/>
      <c r="K177" s="38"/>
      <c r="L177" s="41"/>
      <c r="M177" s="209"/>
      <c r="N177" s="210"/>
      <c r="O177" s="66"/>
      <c r="P177" s="66"/>
      <c r="Q177" s="66"/>
      <c r="R177" s="66"/>
      <c r="S177" s="66"/>
      <c r="T177" s="67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T177" s="19" t="s">
        <v>248</v>
      </c>
      <c r="AU177" s="19" t="s">
        <v>79</v>
      </c>
    </row>
    <row r="178" spans="1:65" s="2" customFormat="1" ht="16.5" customHeight="1">
      <c r="A178" s="36"/>
      <c r="B178" s="37"/>
      <c r="C178" s="194" t="s">
        <v>610</v>
      </c>
      <c r="D178" s="194" t="s">
        <v>241</v>
      </c>
      <c r="E178" s="195" t="s">
        <v>1325</v>
      </c>
      <c r="F178" s="196" t="s">
        <v>1326</v>
      </c>
      <c r="G178" s="197" t="s">
        <v>327</v>
      </c>
      <c r="H178" s="198">
        <v>687</v>
      </c>
      <c r="I178" s="199"/>
      <c r="J178" s="200">
        <f>ROUND(I178*H178,2)</f>
        <v>0</v>
      </c>
      <c r="K178" s="196" t="s">
        <v>19</v>
      </c>
      <c r="L178" s="41"/>
      <c r="M178" s="201" t="s">
        <v>19</v>
      </c>
      <c r="N178" s="202" t="s">
        <v>43</v>
      </c>
      <c r="O178" s="66"/>
      <c r="P178" s="203">
        <f>O178*H178</f>
        <v>0</v>
      </c>
      <c r="Q178" s="203">
        <v>0</v>
      </c>
      <c r="R178" s="203">
        <f>Q178*H178</f>
        <v>0</v>
      </c>
      <c r="S178" s="203">
        <v>0</v>
      </c>
      <c r="T178" s="204">
        <f>S178*H178</f>
        <v>0</v>
      </c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R178" s="205" t="s">
        <v>246</v>
      </c>
      <c r="AT178" s="205" t="s">
        <v>241</v>
      </c>
      <c r="AU178" s="205" t="s">
        <v>79</v>
      </c>
      <c r="AY178" s="19" t="s">
        <v>239</v>
      </c>
      <c r="BE178" s="206">
        <f>IF(N178="základní",J178,0)</f>
        <v>0</v>
      </c>
      <c r="BF178" s="206">
        <f>IF(N178="snížená",J178,0)</f>
        <v>0</v>
      </c>
      <c r="BG178" s="206">
        <f>IF(N178="zákl. přenesená",J178,0)</f>
        <v>0</v>
      </c>
      <c r="BH178" s="206">
        <f>IF(N178="sníž. přenesená",J178,0)</f>
        <v>0</v>
      </c>
      <c r="BI178" s="206">
        <f>IF(N178="nulová",J178,0)</f>
        <v>0</v>
      </c>
      <c r="BJ178" s="19" t="s">
        <v>79</v>
      </c>
      <c r="BK178" s="206">
        <f>ROUND(I178*H178,2)</f>
        <v>0</v>
      </c>
      <c r="BL178" s="19" t="s">
        <v>246</v>
      </c>
      <c r="BM178" s="205" t="s">
        <v>1044</v>
      </c>
    </row>
    <row r="179" spans="1:65" s="2" customFormat="1" ht="11.25">
      <c r="A179" s="36"/>
      <c r="B179" s="37"/>
      <c r="C179" s="38"/>
      <c r="D179" s="207" t="s">
        <v>248</v>
      </c>
      <c r="E179" s="38"/>
      <c r="F179" s="208" t="s">
        <v>1326</v>
      </c>
      <c r="G179" s="38"/>
      <c r="H179" s="38"/>
      <c r="I179" s="117"/>
      <c r="J179" s="38"/>
      <c r="K179" s="38"/>
      <c r="L179" s="41"/>
      <c r="M179" s="209"/>
      <c r="N179" s="210"/>
      <c r="O179" s="66"/>
      <c r="P179" s="66"/>
      <c r="Q179" s="66"/>
      <c r="R179" s="66"/>
      <c r="S179" s="66"/>
      <c r="T179" s="67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T179" s="19" t="s">
        <v>248</v>
      </c>
      <c r="AU179" s="19" t="s">
        <v>79</v>
      </c>
    </row>
    <row r="180" spans="1:65" s="2" customFormat="1" ht="16.5" customHeight="1">
      <c r="A180" s="36"/>
      <c r="B180" s="37"/>
      <c r="C180" s="194" t="s">
        <v>615</v>
      </c>
      <c r="D180" s="194" t="s">
        <v>241</v>
      </c>
      <c r="E180" s="195" t="s">
        <v>1327</v>
      </c>
      <c r="F180" s="196" t="s">
        <v>1328</v>
      </c>
      <c r="G180" s="197" t="s">
        <v>327</v>
      </c>
      <c r="H180" s="198">
        <v>2783</v>
      </c>
      <c r="I180" s="199"/>
      <c r="J180" s="200">
        <f>ROUND(I180*H180,2)</f>
        <v>0</v>
      </c>
      <c r="K180" s="196" t="s">
        <v>19</v>
      </c>
      <c r="L180" s="41"/>
      <c r="M180" s="201" t="s">
        <v>19</v>
      </c>
      <c r="N180" s="202" t="s">
        <v>43</v>
      </c>
      <c r="O180" s="66"/>
      <c r="P180" s="203">
        <f>O180*H180</f>
        <v>0</v>
      </c>
      <c r="Q180" s="203">
        <v>0</v>
      </c>
      <c r="R180" s="203">
        <f>Q180*H180</f>
        <v>0</v>
      </c>
      <c r="S180" s="203">
        <v>0</v>
      </c>
      <c r="T180" s="204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246</v>
      </c>
      <c r="AT180" s="205" t="s">
        <v>241</v>
      </c>
      <c r="AU180" s="205" t="s">
        <v>79</v>
      </c>
      <c r="AY180" s="19" t="s">
        <v>239</v>
      </c>
      <c r="BE180" s="206">
        <f>IF(N180="základní",J180,0)</f>
        <v>0</v>
      </c>
      <c r="BF180" s="206">
        <f>IF(N180="snížená",J180,0)</f>
        <v>0</v>
      </c>
      <c r="BG180" s="206">
        <f>IF(N180="zákl. přenesená",J180,0)</f>
        <v>0</v>
      </c>
      <c r="BH180" s="206">
        <f>IF(N180="sníž. přenesená",J180,0)</f>
        <v>0</v>
      </c>
      <c r="BI180" s="206">
        <f>IF(N180="nulová",J180,0)</f>
        <v>0</v>
      </c>
      <c r="BJ180" s="19" t="s">
        <v>79</v>
      </c>
      <c r="BK180" s="206">
        <f>ROUND(I180*H180,2)</f>
        <v>0</v>
      </c>
      <c r="BL180" s="19" t="s">
        <v>246</v>
      </c>
      <c r="BM180" s="205" t="s">
        <v>1047</v>
      </c>
    </row>
    <row r="181" spans="1:65" s="2" customFormat="1" ht="11.25">
      <c r="A181" s="36"/>
      <c r="B181" s="37"/>
      <c r="C181" s="38"/>
      <c r="D181" s="207" t="s">
        <v>248</v>
      </c>
      <c r="E181" s="38"/>
      <c r="F181" s="208" t="s">
        <v>1328</v>
      </c>
      <c r="G181" s="38"/>
      <c r="H181" s="38"/>
      <c r="I181" s="117"/>
      <c r="J181" s="38"/>
      <c r="K181" s="38"/>
      <c r="L181" s="41"/>
      <c r="M181" s="209"/>
      <c r="N181" s="210"/>
      <c r="O181" s="66"/>
      <c r="P181" s="66"/>
      <c r="Q181" s="66"/>
      <c r="R181" s="66"/>
      <c r="S181" s="66"/>
      <c r="T181" s="67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T181" s="19" t="s">
        <v>248</v>
      </c>
      <c r="AU181" s="19" t="s">
        <v>79</v>
      </c>
    </row>
    <row r="182" spans="1:65" s="2" customFormat="1" ht="16.5" customHeight="1">
      <c r="A182" s="36"/>
      <c r="B182" s="37"/>
      <c r="C182" s="194" t="s">
        <v>620</v>
      </c>
      <c r="D182" s="194" t="s">
        <v>241</v>
      </c>
      <c r="E182" s="195" t="s">
        <v>1329</v>
      </c>
      <c r="F182" s="196" t="s">
        <v>1330</v>
      </c>
      <c r="G182" s="197" t="s">
        <v>664</v>
      </c>
      <c r="H182" s="198">
        <v>6</v>
      </c>
      <c r="I182" s="199"/>
      <c r="J182" s="200">
        <f>ROUND(I182*H182,2)</f>
        <v>0</v>
      </c>
      <c r="K182" s="196" t="s">
        <v>19</v>
      </c>
      <c r="L182" s="41"/>
      <c r="M182" s="201" t="s">
        <v>19</v>
      </c>
      <c r="N182" s="202" t="s">
        <v>43</v>
      </c>
      <c r="O182" s="66"/>
      <c r="P182" s="203">
        <f>O182*H182</f>
        <v>0</v>
      </c>
      <c r="Q182" s="203">
        <v>0</v>
      </c>
      <c r="R182" s="203">
        <f>Q182*H182</f>
        <v>0</v>
      </c>
      <c r="S182" s="203">
        <v>0</v>
      </c>
      <c r="T182" s="204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205" t="s">
        <v>246</v>
      </c>
      <c r="AT182" s="205" t="s">
        <v>241</v>
      </c>
      <c r="AU182" s="205" t="s">
        <v>79</v>
      </c>
      <c r="AY182" s="19" t="s">
        <v>239</v>
      </c>
      <c r="BE182" s="206">
        <f>IF(N182="základní",J182,0)</f>
        <v>0</v>
      </c>
      <c r="BF182" s="206">
        <f>IF(N182="snížená",J182,0)</f>
        <v>0</v>
      </c>
      <c r="BG182" s="206">
        <f>IF(N182="zákl. přenesená",J182,0)</f>
        <v>0</v>
      </c>
      <c r="BH182" s="206">
        <f>IF(N182="sníž. přenesená",J182,0)</f>
        <v>0</v>
      </c>
      <c r="BI182" s="206">
        <f>IF(N182="nulová",J182,0)</f>
        <v>0</v>
      </c>
      <c r="BJ182" s="19" t="s">
        <v>79</v>
      </c>
      <c r="BK182" s="206">
        <f>ROUND(I182*H182,2)</f>
        <v>0</v>
      </c>
      <c r="BL182" s="19" t="s">
        <v>246</v>
      </c>
      <c r="BM182" s="205" t="s">
        <v>1050</v>
      </c>
    </row>
    <row r="183" spans="1:65" s="2" customFormat="1" ht="11.25">
      <c r="A183" s="36"/>
      <c r="B183" s="37"/>
      <c r="C183" s="38"/>
      <c r="D183" s="207" t="s">
        <v>248</v>
      </c>
      <c r="E183" s="38"/>
      <c r="F183" s="208" t="s">
        <v>1330</v>
      </c>
      <c r="G183" s="38"/>
      <c r="H183" s="38"/>
      <c r="I183" s="117"/>
      <c r="J183" s="38"/>
      <c r="K183" s="38"/>
      <c r="L183" s="41"/>
      <c r="M183" s="209"/>
      <c r="N183" s="210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248</v>
      </c>
      <c r="AU183" s="19" t="s">
        <v>79</v>
      </c>
    </row>
    <row r="184" spans="1:65" s="2" customFormat="1" ht="16.5" customHeight="1">
      <c r="A184" s="36"/>
      <c r="B184" s="37"/>
      <c r="C184" s="194" t="s">
        <v>624</v>
      </c>
      <c r="D184" s="194" t="s">
        <v>241</v>
      </c>
      <c r="E184" s="195" t="s">
        <v>1331</v>
      </c>
      <c r="F184" s="196" t="s">
        <v>1332</v>
      </c>
      <c r="G184" s="197" t="s">
        <v>664</v>
      </c>
      <c r="H184" s="198">
        <v>216</v>
      </c>
      <c r="I184" s="199"/>
      <c r="J184" s="200">
        <f>ROUND(I184*H184,2)</f>
        <v>0</v>
      </c>
      <c r="K184" s="196" t="s">
        <v>19</v>
      </c>
      <c r="L184" s="41"/>
      <c r="M184" s="201" t="s">
        <v>19</v>
      </c>
      <c r="N184" s="202" t="s">
        <v>43</v>
      </c>
      <c r="O184" s="66"/>
      <c r="P184" s="203">
        <f>O184*H184</f>
        <v>0</v>
      </c>
      <c r="Q184" s="203">
        <v>0</v>
      </c>
      <c r="R184" s="203">
        <f>Q184*H184</f>
        <v>0</v>
      </c>
      <c r="S184" s="203">
        <v>0</v>
      </c>
      <c r="T184" s="204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205" t="s">
        <v>246</v>
      </c>
      <c r="AT184" s="205" t="s">
        <v>241</v>
      </c>
      <c r="AU184" s="205" t="s">
        <v>79</v>
      </c>
      <c r="AY184" s="19" t="s">
        <v>239</v>
      </c>
      <c r="BE184" s="206">
        <f>IF(N184="základní",J184,0)</f>
        <v>0</v>
      </c>
      <c r="BF184" s="206">
        <f>IF(N184="snížená",J184,0)</f>
        <v>0</v>
      </c>
      <c r="BG184" s="206">
        <f>IF(N184="zákl. přenesená",J184,0)</f>
        <v>0</v>
      </c>
      <c r="BH184" s="206">
        <f>IF(N184="sníž. přenesená",J184,0)</f>
        <v>0</v>
      </c>
      <c r="BI184" s="206">
        <f>IF(N184="nulová",J184,0)</f>
        <v>0</v>
      </c>
      <c r="BJ184" s="19" t="s">
        <v>79</v>
      </c>
      <c r="BK184" s="206">
        <f>ROUND(I184*H184,2)</f>
        <v>0</v>
      </c>
      <c r="BL184" s="19" t="s">
        <v>246</v>
      </c>
      <c r="BM184" s="205" t="s">
        <v>1053</v>
      </c>
    </row>
    <row r="185" spans="1:65" s="2" customFormat="1" ht="11.25">
      <c r="A185" s="36"/>
      <c r="B185" s="37"/>
      <c r="C185" s="38"/>
      <c r="D185" s="207" t="s">
        <v>248</v>
      </c>
      <c r="E185" s="38"/>
      <c r="F185" s="208" t="s">
        <v>1332</v>
      </c>
      <c r="G185" s="38"/>
      <c r="H185" s="38"/>
      <c r="I185" s="117"/>
      <c r="J185" s="38"/>
      <c r="K185" s="38"/>
      <c r="L185" s="41"/>
      <c r="M185" s="209"/>
      <c r="N185" s="210"/>
      <c r="O185" s="66"/>
      <c r="P185" s="66"/>
      <c r="Q185" s="66"/>
      <c r="R185" s="66"/>
      <c r="S185" s="66"/>
      <c r="T185" s="67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T185" s="19" t="s">
        <v>248</v>
      </c>
      <c r="AU185" s="19" t="s">
        <v>79</v>
      </c>
    </row>
    <row r="186" spans="1:65" s="2" customFormat="1" ht="16.5" customHeight="1">
      <c r="A186" s="36"/>
      <c r="B186" s="37"/>
      <c r="C186" s="194" t="s">
        <v>626</v>
      </c>
      <c r="D186" s="194" t="s">
        <v>241</v>
      </c>
      <c r="E186" s="195" t="s">
        <v>1333</v>
      </c>
      <c r="F186" s="196" t="s">
        <v>1334</v>
      </c>
      <c r="G186" s="197" t="s">
        <v>664</v>
      </c>
      <c r="H186" s="198">
        <v>110</v>
      </c>
      <c r="I186" s="199"/>
      <c r="J186" s="200">
        <f>ROUND(I186*H186,2)</f>
        <v>0</v>
      </c>
      <c r="K186" s="196" t="s">
        <v>19</v>
      </c>
      <c r="L186" s="41"/>
      <c r="M186" s="201" t="s">
        <v>19</v>
      </c>
      <c r="N186" s="202" t="s">
        <v>43</v>
      </c>
      <c r="O186" s="66"/>
      <c r="P186" s="203">
        <f>O186*H186</f>
        <v>0</v>
      </c>
      <c r="Q186" s="203">
        <v>0</v>
      </c>
      <c r="R186" s="203">
        <f>Q186*H186</f>
        <v>0</v>
      </c>
      <c r="S186" s="203">
        <v>0</v>
      </c>
      <c r="T186" s="204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246</v>
      </c>
      <c r="AT186" s="205" t="s">
        <v>241</v>
      </c>
      <c r="AU186" s="205" t="s">
        <v>79</v>
      </c>
      <c r="AY186" s="19" t="s">
        <v>239</v>
      </c>
      <c r="BE186" s="206">
        <f>IF(N186="základní",J186,0)</f>
        <v>0</v>
      </c>
      <c r="BF186" s="206">
        <f>IF(N186="snížená",J186,0)</f>
        <v>0</v>
      </c>
      <c r="BG186" s="206">
        <f>IF(N186="zákl. přenesená",J186,0)</f>
        <v>0</v>
      </c>
      <c r="BH186" s="206">
        <f>IF(N186="sníž. přenesená",J186,0)</f>
        <v>0</v>
      </c>
      <c r="BI186" s="206">
        <f>IF(N186="nulová",J186,0)</f>
        <v>0</v>
      </c>
      <c r="BJ186" s="19" t="s">
        <v>79</v>
      </c>
      <c r="BK186" s="206">
        <f>ROUND(I186*H186,2)</f>
        <v>0</v>
      </c>
      <c r="BL186" s="19" t="s">
        <v>246</v>
      </c>
      <c r="BM186" s="205" t="s">
        <v>1056</v>
      </c>
    </row>
    <row r="187" spans="1:65" s="2" customFormat="1" ht="11.25">
      <c r="A187" s="36"/>
      <c r="B187" s="37"/>
      <c r="C187" s="38"/>
      <c r="D187" s="207" t="s">
        <v>248</v>
      </c>
      <c r="E187" s="38"/>
      <c r="F187" s="208" t="s">
        <v>1334</v>
      </c>
      <c r="G187" s="38"/>
      <c r="H187" s="38"/>
      <c r="I187" s="117"/>
      <c r="J187" s="38"/>
      <c r="K187" s="38"/>
      <c r="L187" s="41"/>
      <c r="M187" s="209"/>
      <c r="N187" s="210"/>
      <c r="O187" s="66"/>
      <c r="P187" s="66"/>
      <c r="Q187" s="66"/>
      <c r="R187" s="66"/>
      <c r="S187" s="66"/>
      <c r="T187" s="67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T187" s="19" t="s">
        <v>248</v>
      </c>
      <c r="AU187" s="19" t="s">
        <v>79</v>
      </c>
    </row>
    <row r="188" spans="1:65" s="2" customFormat="1" ht="16.5" customHeight="1">
      <c r="A188" s="36"/>
      <c r="B188" s="37"/>
      <c r="C188" s="194" t="s">
        <v>629</v>
      </c>
      <c r="D188" s="194" t="s">
        <v>241</v>
      </c>
      <c r="E188" s="195" t="s">
        <v>1335</v>
      </c>
      <c r="F188" s="196" t="s">
        <v>1336</v>
      </c>
      <c r="G188" s="197" t="s">
        <v>664</v>
      </c>
      <c r="H188" s="198">
        <v>3</v>
      </c>
      <c r="I188" s="199"/>
      <c r="J188" s="200">
        <f>ROUND(I188*H188,2)</f>
        <v>0</v>
      </c>
      <c r="K188" s="196" t="s">
        <v>19</v>
      </c>
      <c r="L188" s="41"/>
      <c r="M188" s="201" t="s">
        <v>19</v>
      </c>
      <c r="N188" s="202" t="s">
        <v>43</v>
      </c>
      <c r="O188" s="66"/>
      <c r="P188" s="203">
        <f>O188*H188</f>
        <v>0</v>
      </c>
      <c r="Q188" s="203">
        <v>0</v>
      </c>
      <c r="R188" s="203">
        <f>Q188*H188</f>
        <v>0</v>
      </c>
      <c r="S188" s="203">
        <v>0</v>
      </c>
      <c r="T188" s="204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246</v>
      </c>
      <c r="AT188" s="205" t="s">
        <v>241</v>
      </c>
      <c r="AU188" s="205" t="s">
        <v>79</v>
      </c>
      <c r="AY188" s="19" t="s">
        <v>239</v>
      </c>
      <c r="BE188" s="206">
        <f>IF(N188="základní",J188,0)</f>
        <v>0</v>
      </c>
      <c r="BF188" s="206">
        <f>IF(N188="snížená",J188,0)</f>
        <v>0</v>
      </c>
      <c r="BG188" s="206">
        <f>IF(N188="zákl. přenesená",J188,0)</f>
        <v>0</v>
      </c>
      <c r="BH188" s="206">
        <f>IF(N188="sníž. přenesená",J188,0)</f>
        <v>0</v>
      </c>
      <c r="BI188" s="206">
        <f>IF(N188="nulová",J188,0)</f>
        <v>0</v>
      </c>
      <c r="BJ188" s="19" t="s">
        <v>79</v>
      </c>
      <c r="BK188" s="206">
        <f>ROUND(I188*H188,2)</f>
        <v>0</v>
      </c>
      <c r="BL188" s="19" t="s">
        <v>246</v>
      </c>
      <c r="BM188" s="205" t="s">
        <v>1059</v>
      </c>
    </row>
    <row r="189" spans="1:65" s="2" customFormat="1" ht="11.25">
      <c r="A189" s="36"/>
      <c r="B189" s="37"/>
      <c r="C189" s="38"/>
      <c r="D189" s="207" t="s">
        <v>248</v>
      </c>
      <c r="E189" s="38"/>
      <c r="F189" s="208" t="s">
        <v>1336</v>
      </c>
      <c r="G189" s="38"/>
      <c r="H189" s="38"/>
      <c r="I189" s="117"/>
      <c r="J189" s="38"/>
      <c r="K189" s="38"/>
      <c r="L189" s="41"/>
      <c r="M189" s="209"/>
      <c r="N189" s="210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248</v>
      </c>
      <c r="AU189" s="19" t="s">
        <v>79</v>
      </c>
    </row>
    <row r="190" spans="1:65" s="2" customFormat="1" ht="16.5" customHeight="1">
      <c r="A190" s="36"/>
      <c r="B190" s="37"/>
      <c r="C190" s="194" t="s">
        <v>638</v>
      </c>
      <c r="D190" s="194" t="s">
        <v>241</v>
      </c>
      <c r="E190" s="195" t="s">
        <v>1337</v>
      </c>
      <c r="F190" s="196" t="s">
        <v>1338</v>
      </c>
      <c r="G190" s="197" t="s">
        <v>664</v>
      </c>
      <c r="H190" s="198">
        <v>3</v>
      </c>
      <c r="I190" s="199"/>
      <c r="J190" s="200">
        <f>ROUND(I190*H190,2)</f>
        <v>0</v>
      </c>
      <c r="K190" s="196" t="s">
        <v>19</v>
      </c>
      <c r="L190" s="41"/>
      <c r="M190" s="201" t="s">
        <v>19</v>
      </c>
      <c r="N190" s="202" t="s">
        <v>43</v>
      </c>
      <c r="O190" s="66"/>
      <c r="P190" s="203">
        <f>O190*H190</f>
        <v>0</v>
      </c>
      <c r="Q190" s="203">
        <v>0</v>
      </c>
      <c r="R190" s="203">
        <f>Q190*H190</f>
        <v>0</v>
      </c>
      <c r="S190" s="203">
        <v>0</v>
      </c>
      <c r="T190" s="204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246</v>
      </c>
      <c r="AT190" s="205" t="s">
        <v>241</v>
      </c>
      <c r="AU190" s="205" t="s">
        <v>79</v>
      </c>
      <c r="AY190" s="19" t="s">
        <v>239</v>
      </c>
      <c r="BE190" s="206">
        <f>IF(N190="základní",J190,0)</f>
        <v>0</v>
      </c>
      <c r="BF190" s="206">
        <f>IF(N190="snížená",J190,0)</f>
        <v>0</v>
      </c>
      <c r="BG190" s="206">
        <f>IF(N190="zákl. přenesená",J190,0)</f>
        <v>0</v>
      </c>
      <c r="BH190" s="206">
        <f>IF(N190="sníž. přenesená",J190,0)</f>
        <v>0</v>
      </c>
      <c r="BI190" s="206">
        <f>IF(N190="nulová",J190,0)</f>
        <v>0</v>
      </c>
      <c r="BJ190" s="19" t="s">
        <v>79</v>
      </c>
      <c r="BK190" s="206">
        <f>ROUND(I190*H190,2)</f>
        <v>0</v>
      </c>
      <c r="BL190" s="19" t="s">
        <v>246</v>
      </c>
      <c r="BM190" s="205" t="s">
        <v>1062</v>
      </c>
    </row>
    <row r="191" spans="1:65" s="2" customFormat="1" ht="11.25">
      <c r="A191" s="36"/>
      <c r="B191" s="37"/>
      <c r="C191" s="38"/>
      <c r="D191" s="207" t="s">
        <v>248</v>
      </c>
      <c r="E191" s="38"/>
      <c r="F191" s="208" t="s">
        <v>1338</v>
      </c>
      <c r="G191" s="38"/>
      <c r="H191" s="38"/>
      <c r="I191" s="117"/>
      <c r="J191" s="38"/>
      <c r="K191" s="38"/>
      <c r="L191" s="41"/>
      <c r="M191" s="209"/>
      <c r="N191" s="210"/>
      <c r="O191" s="66"/>
      <c r="P191" s="66"/>
      <c r="Q191" s="66"/>
      <c r="R191" s="66"/>
      <c r="S191" s="66"/>
      <c r="T191" s="67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T191" s="19" t="s">
        <v>248</v>
      </c>
      <c r="AU191" s="19" t="s">
        <v>79</v>
      </c>
    </row>
    <row r="192" spans="1:65" s="2" customFormat="1" ht="16.5" customHeight="1">
      <c r="A192" s="36"/>
      <c r="B192" s="37"/>
      <c r="C192" s="194" t="s">
        <v>1066</v>
      </c>
      <c r="D192" s="194" t="s">
        <v>241</v>
      </c>
      <c r="E192" s="195" t="s">
        <v>1339</v>
      </c>
      <c r="F192" s="196" t="s">
        <v>1340</v>
      </c>
      <c r="G192" s="197" t="s">
        <v>664</v>
      </c>
      <c r="H192" s="198">
        <v>72</v>
      </c>
      <c r="I192" s="199"/>
      <c r="J192" s="200">
        <f>ROUND(I192*H192,2)</f>
        <v>0</v>
      </c>
      <c r="K192" s="196" t="s">
        <v>19</v>
      </c>
      <c r="L192" s="41"/>
      <c r="M192" s="201" t="s">
        <v>19</v>
      </c>
      <c r="N192" s="202" t="s">
        <v>43</v>
      </c>
      <c r="O192" s="66"/>
      <c r="P192" s="203">
        <f>O192*H192</f>
        <v>0</v>
      </c>
      <c r="Q192" s="203">
        <v>0</v>
      </c>
      <c r="R192" s="203">
        <f>Q192*H192</f>
        <v>0</v>
      </c>
      <c r="S192" s="203">
        <v>0</v>
      </c>
      <c r="T192" s="204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205" t="s">
        <v>246</v>
      </c>
      <c r="AT192" s="205" t="s">
        <v>241</v>
      </c>
      <c r="AU192" s="205" t="s">
        <v>79</v>
      </c>
      <c r="AY192" s="19" t="s">
        <v>239</v>
      </c>
      <c r="BE192" s="206">
        <f>IF(N192="základní",J192,0)</f>
        <v>0</v>
      </c>
      <c r="BF192" s="206">
        <f>IF(N192="snížená",J192,0)</f>
        <v>0</v>
      </c>
      <c r="BG192" s="206">
        <f>IF(N192="zákl. přenesená",J192,0)</f>
        <v>0</v>
      </c>
      <c r="BH192" s="206">
        <f>IF(N192="sníž. přenesená",J192,0)</f>
        <v>0</v>
      </c>
      <c r="BI192" s="206">
        <f>IF(N192="nulová",J192,0)</f>
        <v>0</v>
      </c>
      <c r="BJ192" s="19" t="s">
        <v>79</v>
      </c>
      <c r="BK192" s="206">
        <f>ROUND(I192*H192,2)</f>
        <v>0</v>
      </c>
      <c r="BL192" s="19" t="s">
        <v>246</v>
      </c>
      <c r="BM192" s="205" t="s">
        <v>1065</v>
      </c>
    </row>
    <row r="193" spans="1:65" s="2" customFormat="1" ht="11.25">
      <c r="A193" s="36"/>
      <c r="B193" s="37"/>
      <c r="C193" s="38"/>
      <c r="D193" s="207" t="s">
        <v>248</v>
      </c>
      <c r="E193" s="38"/>
      <c r="F193" s="208" t="s">
        <v>1340</v>
      </c>
      <c r="G193" s="38"/>
      <c r="H193" s="38"/>
      <c r="I193" s="117"/>
      <c r="J193" s="38"/>
      <c r="K193" s="38"/>
      <c r="L193" s="41"/>
      <c r="M193" s="209"/>
      <c r="N193" s="210"/>
      <c r="O193" s="66"/>
      <c r="P193" s="66"/>
      <c r="Q193" s="66"/>
      <c r="R193" s="66"/>
      <c r="S193" s="66"/>
      <c r="T193" s="67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T193" s="19" t="s">
        <v>248</v>
      </c>
      <c r="AU193" s="19" t="s">
        <v>79</v>
      </c>
    </row>
    <row r="194" spans="1:65" s="2" customFormat="1" ht="16.5" customHeight="1">
      <c r="A194" s="36"/>
      <c r="B194" s="37"/>
      <c r="C194" s="194" t="s">
        <v>985</v>
      </c>
      <c r="D194" s="194" t="s">
        <v>241</v>
      </c>
      <c r="E194" s="195" t="s">
        <v>1341</v>
      </c>
      <c r="F194" s="196" t="s">
        <v>1342</v>
      </c>
      <c r="G194" s="197" t="s">
        <v>664</v>
      </c>
      <c r="H194" s="198">
        <v>72</v>
      </c>
      <c r="I194" s="199"/>
      <c r="J194" s="200">
        <f>ROUND(I194*H194,2)</f>
        <v>0</v>
      </c>
      <c r="K194" s="196" t="s">
        <v>19</v>
      </c>
      <c r="L194" s="41"/>
      <c r="M194" s="201" t="s">
        <v>19</v>
      </c>
      <c r="N194" s="202" t="s">
        <v>43</v>
      </c>
      <c r="O194" s="66"/>
      <c r="P194" s="203">
        <f>O194*H194</f>
        <v>0</v>
      </c>
      <c r="Q194" s="203">
        <v>0</v>
      </c>
      <c r="R194" s="203">
        <f>Q194*H194</f>
        <v>0</v>
      </c>
      <c r="S194" s="203">
        <v>0</v>
      </c>
      <c r="T194" s="204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205" t="s">
        <v>246</v>
      </c>
      <c r="AT194" s="205" t="s">
        <v>241</v>
      </c>
      <c r="AU194" s="205" t="s">
        <v>79</v>
      </c>
      <c r="AY194" s="19" t="s">
        <v>239</v>
      </c>
      <c r="BE194" s="206">
        <f>IF(N194="základní",J194,0)</f>
        <v>0</v>
      </c>
      <c r="BF194" s="206">
        <f>IF(N194="snížená",J194,0)</f>
        <v>0</v>
      </c>
      <c r="BG194" s="206">
        <f>IF(N194="zákl. přenesená",J194,0)</f>
        <v>0</v>
      </c>
      <c r="BH194" s="206">
        <f>IF(N194="sníž. přenesená",J194,0)</f>
        <v>0</v>
      </c>
      <c r="BI194" s="206">
        <f>IF(N194="nulová",J194,0)</f>
        <v>0</v>
      </c>
      <c r="BJ194" s="19" t="s">
        <v>79</v>
      </c>
      <c r="BK194" s="206">
        <f>ROUND(I194*H194,2)</f>
        <v>0</v>
      </c>
      <c r="BL194" s="19" t="s">
        <v>246</v>
      </c>
      <c r="BM194" s="205" t="s">
        <v>1069</v>
      </c>
    </row>
    <row r="195" spans="1:65" s="2" customFormat="1" ht="11.25">
      <c r="A195" s="36"/>
      <c r="B195" s="37"/>
      <c r="C195" s="38"/>
      <c r="D195" s="207" t="s">
        <v>248</v>
      </c>
      <c r="E195" s="38"/>
      <c r="F195" s="208" t="s">
        <v>1342</v>
      </c>
      <c r="G195" s="38"/>
      <c r="H195" s="38"/>
      <c r="I195" s="117"/>
      <c r="J195" s="38"/>
      <c r="K195" s="38"/>
      <c r="L195" s="41"/>
      <c r="M195" s="209"/>
      <c r="N195" s="210"/>
      <c r="O195" s="66"/>
      <c r="P195" s="66"/>
      <c r="Q195" s="66"/>
      <c r="R195" s="66"/>
      <c r="S195" s="66"/>
      <c r="T195" s="67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T195" s="19" t="s">
        <v>248</v>
      </c>
      <c r="AU195" s="19" t="s">
        <v>79</v>
      </c>
    </row>
    <row r="196" spans="1:65" s="12" customFormat="1" ht="25.9" customHeight="1">
      <c r="B196" s="178"/>
      <c r="C196" s="179"/>
      <c r="D196" s="180" t="s">
        <v>71</v>
      </c>
      <c r="E196" s="181" t="s">
        <v>1245</v>
      </c>
      <c r="F196" s="181" t="s">
        <v>1236</v>
      </c>
      <c r="G196" s="179"/>
      <c r="H196" s="179"/>
      <c r="I196" s="182"/>
      <c r="J196" s="183">
        <f>BK196</f>
        <v>0</v>
      </c>
      <c r="K196" s="179"/>
      <c r="L196" s="184"/>
      <c r="M196" s="185"/>
      <c r="N196" s="186"/>
      <c r="O196" s="186"/>
      <c r="P196" s="187">
        <f>SUM(P197:P204)</f>
        <v>0</v>
      </c>
      <c r="Q196" s="186"/>
      <c r="R196" s="187">
        <f>SUM(R197:R204)</f>
        <v>0</v>
      </c>
      <c r="S196" s="186"/>
      <c r="T196" s="188">
        <f>SUM(T197:T204)</f>
        <v>0</v>
      </c>
      <c r="AR196" s="189" t="s">
        <v>79</v>
      </c>
      <c r="AT196" s="190" t="s">
        <v>71</v>
      </c>
      <c r="AU196" s="190" t="s">
        <v>72</v>
      </c>
      <c r="AY196" s="189" t="s">
        <v>239</v>
      </c>
      <c r="BK196" s="191">
        <f>SUM(BK197:BK204)</f>
        <v>0</v>
      </c>
    </row>
    <row r="197" spans="1:65" s="2" customFormat="1" ht="16.5" customHeight="1">
      <c r="A197" s="36"/>
      <c r="B197" s="37"/>
      <c r="C197" s="194" t="s">
        <v>1096</v>
      </c>
      <c r="D197" s="194" t="s">
        <v>241</v>
      </c>
      <c r="E197" s="195" t="s">
        <v>1237</v>
      </c>
      <c r="F197" s="196" t="s">
        <v>1238</v>
      </c>
      <c r="G197" s="197" t="s">
        <v>327</v>
      </c>
      <c r="H197" s="198">
        <v>120</v>
      </c>
      <c r="I197" s="199"/>
      <c r="J197" s="200">
        <f>ROUND(I197*H197,2)</f>
        <v>0</v>
      </c>
      <c r="K197" s="196" t="s">
        <v>19</v>
      </c>
      <c r="L197" s="41"/>
      <c r="M197" s="201" t="s">
        <v>19</v>
      </c>
      <c r="N197" s="202" t="s">
        <v>43</v>
      </c>
      <c r="O197" s="66"/>
      <c r="P197" s="203">
        <f>O197*H197</f>
        <v>0</v>
      </c>
      <c r="Q197" s="203">
        <v>0</v>
      </c>
      <c r="R197" s="203">
        <f>Q197*H197</f>
        <v>0</v>
      </c>
      <c r="S197" s="203">
        <v>0</v>
      </c>
      <c r="T197" s="204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246</v>
      </c>
      <c r="AT197" s="205" t="s">
        <v>241</v>
      </c>
      <c r="AU197" s="205" t="s">
        <v>79</v>
      </c>
      <c r="AY197" s="19" t="s">
        <v>239</v>
      </c>
      <c r="BE197" s="206">
        <f>IF(N197="základní",J197,0)</f>
        <v>0</v>
      </c>
      <c r="BF197" s="206">
        <f>IF(N197="snížená",J197,0)</f>
        <v>0</v>
      </c>
      <c r="BG197" s="206">
        <f>IF(N197="zákl. přenesená",J197,0)</f>
        <v>0</v>
      </c>
      <c r="BH197" s="206">
        <f>IF(N197="sníž. přenesená",J197,0)</f>
        <v>0</v>
      </c>
      <c r="BI197" s="206">
        <f>IF(N197="nulová",J197,0)</f>
        <v>0</v>
      </c>
      <c r="BJ197" s="19" t="s">
        <v>79</v>
      </c>
      <c r="BK197" s="206">
        <f>ROUND(I197*H197,2)</f>
        <v>0</v>
      </c>
      <c r="BL197" s="19" t="s">
        <v>246</v>
      </c>
      <c r="BM197" s="205" t="s">
        <v>1074</v>
      </c>
    </row>
    <row r="198" spans="1:65" s="2" customFormat="1" ht="11.25">
      <c r="A198" s="36"/>
      <c r="B198" s="37"/>
      <c r="C198" s="38"/>
      <c r="D198" s="207" t="s">
        <v>248</v>
      </c>
      <c r="E198" s="38"/>
      <c r="F198" s="208" t="s">
        <v>1238</v>
      </c>
      <c r="G198" s="38"/>
      <c r="H198" s="38"/>
      <c r="I198" s="117"/>
      <c r="J198" s="38"/>
      <c r="K198" s="38"/>
      <c r="L198" s="41"/>
      <c r="M198" s="209"/>
      <c r="N198" s="210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248</v>
      </c>
      <c r="AU198" s="19" t="s">
        <v>79</v>
      </c>
    </row>
    <row r="199" spans="1:65" s="2" customFormat="1" ht="16.5" customHeight="1">
      <c r="A199" s="36"/>
      <c r="B199" s="37"/>
      <c r="C199" s="194" t="s">
        <v>988</v>
      </c>
      <c r="D199" s="194" t="s">
        <v>241</v>
      </c>
      <c r="E199" s="195" t="s">
        <v>1239</v>
      </c>
      <c r="F199" s="196" t="s">
        <v>1240</v>
      </c>
      <c r="G199" s="197" t="s">
        <v>327</v>
      </c>
      <c r="H199" s="198">
        <v>120</v>
      </c>
      <c r="I199" s="199"/>
      <c r="J199" s="200">
        <f>ROUND(I199*H199,2)</f>
        <v>0</v>
      </c>
      <c r="K199" s="196" t="s">
        <v>19</v>
      </c>
      <c r="L199" s="41"/>
      <c r="M199" s="201" t="s">
        <v>19</v>
      </c>
      <c r="N199" s="202" t="s">
        <v>43</v>
      </c>
      <c r="O199" s="66"/>
      <c r="P199" s="203">
        <f>O199*H199</f>
        <v>0</v>
      </c>
      <c r="Q199" s="203">
        <v>0</v>
      </c>
      <c r="R199" s="203">
        <f>Q199*H199</f>
        <v>0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246</v>
      </c>
      <c r="AT199" s="205" t="s">
        <v>241</v>
      </c>
      <c r="AU199" s="205" t="s">
        <v>79</v>
      </c>
      <c r="AY199" s="19" t="s">
        <v>239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246</v>
      </c>
      <c r="BM199" s="205" t="s">
        <v>1099</v>
      </c>
    </row>
    <row r="200" spans="1:65" s="2" customFormat="1" ht="11.25">
      <c r="A200" s="36"/>
      <c r="B200" s="37"/>
      <c r="C200" s="38"/>
      <c r="D200" s="207" t="s">
        <v>248</v>
      </c>
      <c r="E200" s="38"/>
      <c r="F200" s="208" t="s">
        <v>1240</v>
      </c>
      <c r="G200" s="38"/>
      <c r="H200" s="38"/>
      <c r="I200" s="117"/>
      <c r="J200" s="38"/>
      <c r="K200" s="38"/>
      <c r="L200" s="41"/>
      <c r="M200" s="209"/>
      <c r="N200" s="210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248</v>
      </c>
      <c r="AU200" s="19" t="s">
        <v>79</v>
      </c>
    </row>
    <row r="201" spans="1:65" s="2" customFormat="1" ht="16.5" customHeight="1">
      <c r="A201" s="36"/>
      <c r="B201" s="37"/>
      <c r="C201" s="194" t="s">
        <v>1103</v>
      </c>
      <c r="D201" s="194" t="s">
        <v>241</v>
      </c>
      <c r="E201" s="195" t="s">
        <v>1343</v>
      </c>
      <c r="F201" s="196" t="s">
        <v>1344</v>
      </c>
      <c r="G201" s="197" t="s">
        <v>664</v>
      </c>
      <c r="H201" s="198">
        <v>216</v>
      </c>
      <c r="I201" s="199"/>
      <c r="J201" s="200">
        <f>ROUND(I201*H201,2)</f>
        <v>0</v>
      </c>
      <c r="K201" s="196" t="s">
        <v>19</v>
      </c>
      <c r="L201" s="41"/>
      <c r="M201" s="201" t="s">
        <v>19</v>
      </c>
      <c r="N201" s="202" t="s">
        <v>43</v>
      </c>
      <c r="O201" s="66"/>
      <c r="P201" s="203">
        <f>O201*H201</f>
        <v>0</v>
      </c>
      <c r="Q201" s="203">
        <v>0</v>
      </c>
      <c r="R201" s="203">
        <f>Q201*H201</f>
        <v>0</v>
      </c>
      <c r="S201" s="203">
        <v>0</v>
      </c>
      <c r="T201" s="204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205" t="s">
        <v>246</v>
      </c>
      <c r="AT201" s="205" t="s">
        <v>241</v>
      </c>
      <c r="AU201" s="205" t="s">
        <v>79</v>
      </c>
      <c r="AY201" s="19" t="s">
        <v>239</v>
      </c>
      <c r="BE201" s="206">
        <f>IF(N201="základní",J201,0)</f>
        <v>0</v>
      </c>
      <c r="BF201" s="206">
        <f>IF(N201="snížená",J201,0)</f>
        <v>0</v>
      </c>
      <c r="BG201" s="206">
        <f>IF(N201="zákl. přenesená",J201,0)</f>
        <v>0</v>
      </c>
      <c r="BH201" s="206">
        <f>IF(N201="sníž. přenesená",J201,0)</f>
        <v>0</v>
      </c>
      <c r="BI201" s="206">
        <f>IF(N201="nulová",J201,0)</f>
        <v>0</v>
      </c>
      <c r="BJ201" s="19" t="s">
        <v>79</v>
      </c>
      <c r="BK201" s="206">
        <f>ROUND(I201*H201,2)</f>
        <v>0</v>
      </c>
      <c r="BL201" s="19" t="s">
        <v>246</v>
      </c>
      <c r="BM201" s="205" t="s">
        <v>1102</v>
      </c>
    </row>
    <row r="202" spans="1:65" s="2" customFormat="1" ht="11.25">
      <c r="A202" s="36"/>
      <c r="B202" s="37"/>
      <c r="C202" s="38"/>
      <c r="D202" s="207" t="s">
        <v>248</v>
      </c>
      <c r="E202" s="38"/>
      <c r="F202" s="208" t="s">
        <v>1344</v>
      </c>
      <c r="G202" s="38"/>
      <c r="H202" s="38"/>
      <c r="I202" s="117"/>
      <c r="J202" s="38"/>
      <c r="K202" s="38"/>
      <c r="L202" s="41"/>
      <c r="M202" s="209"/>
      <c r="N202" s="210"/>
      <c r="O202" s="66"/>
      <c r="P202" s="66"/>
      <c r="Q202" s="66"/>
      <c r="R202" s="66"/>
      <c r="S202" s="66"/>
      <c r="T202" s="67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T202" s="19" t="s">
        <v>248</v>
      </c>
      <c r="AU202" s="19" t="s">
        <v>79</v>
      </c>
    </row>
    <row r="203" spans="1:65" s="2" customFormat="1" ht="16.5" customHeight="1">
      <c r="A203" s="36"/>
      <c r="B203" s="37"/>
      <c r="C203" s="194" t="s">
        <v>992</v>
      </c>
      <c r="D203" s="194" t="s">
        <v>241</v>
      </c>
      <c r="E203" s="195" t="s">
        <v>1345</v>
      </c>
      <c r="F203" s="196" t="s">
        <v>1346</v>
      </c>
      <c r="G203" s="197" t="s">
        <v>664</v>
      </c>
      <c r="H203" s="198">
        <v>216</v>
      </c>
      <c r="I203" s="199"/>
      <c r="J203" s="200">
        <f>ROUND(I203*H203,2)</f>
        <v>0</v>
      </c>
      <c r="K203" s="196" t="s">
        <v>19</v>
      </c>
      <c r="L203" s="41"/>
      <c r="M203" s="201" t="s">
        <v>19</v>
      </c>
      <c r="N203" s="202" t="s">
        <v>43</v>
      </c>
      <c r="O203" s="66"/>
      <c r="P203" s="203">
        <f>O203*H203</f>
        <v>0</v>
      </c>
      <c r="Q203" s="203">
        <v>0</v>
      </c>
      <c r="R203" s="203">
        <f>Q203*H203</f>
        <v>0</v>
      </c>
      <c r="S203" s="203">
        <v>0</v>
      </c>
      <c r="T203" s="204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205" t="s">
        <v>246</v>
      </c>
      <c r="AT203" s="205" t="s">
        <v>241</v>
      </c>
      <c r="AU203" s="205" t="s">
        <v>79</v>
      </c>
      <c r="AY203" s="19" t="s">
        <v>239</v>
      </c>
      <c r="BE203" s="206">
        <f>IF(N203="základní",J203,0)</f>
        <v>0</v>
      </c>
      <c r="BF203" s="206">
        <f>IF(N203="snížená",J203,0)</f>
        <v>0</v>
      </c>
      <c r="BG203" s="206">
        <f>IF(N203="zákl. přenesená",J203,0)</f>
        <v>0</v>
      </c>
      <c r="BH203" s="206">
        <f>IF(N203="sníž. přenesená",J203,0)</f>
        <v>0</v>
      </c>
      <c r="BI203" s="206">
        <f>IF(N203="nulová",J203,0)</f>
        <v>0</v>
      </c>
      <c r="BJ203" s="19" t="s">
        <v>79</v>
      </c>
      <c r="BK203" s="206">
        <f>ROUND(I203*H203,2)</f>
        <v>0</v>
      </c>
      <c r="BL203" s="19" t="s">
        <v>246</v>
      </c>
      <c r="BM203" s="205" t="s">
        <v>1104</v>
      </c>
    </row>
    <row r="204" spans="1:65" s="2" customFormat="1" ht="11.25">
      <c r="A204" s="36"/>
      <c r="B204" s="37"/>
      <c r="C204" s="38"/>
      <c r="D204" s="207" t="s">
        <v>248</v>
      </c>
      <c r="E204" s="38"/>
      <c r="F204" s="208" t="s">
        <v>1346</v>
      </c>
      <c r="G204" s="38"/>
      <c r="H204" s="38"/>
      <c r="I204" s="117"/>
      <c r="J204" s="38"/>
      <c r="K204" s="38"/>
      <c r="L204" s="41"/>
      <c r="M204" s="209"/>
      <c r="N204" s="210"/>
      <c r="O204" s="66"/>
      <c r="P204" s="66"/>
      <c r="Q204" s="66"/>
      <c r="R204" s="66"/>
      <c r="S204" s="66"/>
      <c r="T204" s="67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T204" s="19" t="s">
        <v>248</v>
      </c>
      <c r="AU204" s="19" t="s">
        <v>79</v>
      </c>
    </row>
    <row r="205" spans="1:65" s="12" customFormat="1" ht="25.9" customHeight="1">
      <c r="B205" s="178"/>
      <c r="C205" s="179"/>
      <c r="D205" s="180" t="s">
        <v>71</v>
      </c>
      <c r="E205" s="181" t="s">
        <v>1347</v>
      </c>
      <c r="F205" s="181" t="s">
        <v>107</v>
      </c>
      <c r="G205" s="179"/>
      <c r="H205" s="179"/>
      <c r="I205" s="182"/>
      <c r="J205" s="183">
        <f>BK205</f>
        <v>0</v>
      </c>
      <c r="K205" s="179"/>
      <c r="L205" s="184"/>
      <c r="M205" s="185"/>
      <c r="N205" s="186"/>
      <c r="O205" s="186"/>
      <c r="P205" s="187">
        <f>SUM(P206:P223)</f>
        <v>0</v>
      </c>
      <c r="Q205" s="186"/>
      <c r="R205" s="187">
        <f>SUM(R206:R223)</f>
        <v>0</v>
      </c>
      <c r="S205" s="186"/>
      <c r="T205" s="188">
        <f>SUM(T206:T223)</f>
        <v>0</v>
      </c>
      <c r="AR205" s="189" t="s">
        <v>79</v>
      </c>
      <c r="AT205" s="190" t="s">
        <v>71</v>
      </c>
      <c r="AU205" s="190" t="s">
        <v>72</v>
      </c>
      <c r="AY205" s="189" t="s">
        <v>239</v>
      </c>
      <c r="BK205" s="191">
        <f>SUM(BK206:BK223)</f>
        <v>0</v>
      </c>
    </row>
    <row r="206" spans="1:65" s="2" customFormat="1" ht="16.5" customHeight="1">
      <c r="A206" s="36"/>
      <c r="B206" s="37"/>
      <c r="C206" s="194" t="s">
        <v>1108</v>
      </c>
      <c r="D206" s="194" t="s">
        <v>241</v>
      </c>
      <c r="E206" s="195" t="s">
        <v>1348</v>
      </c>
      <c r="F206" s="196" t="s">
        <v>1249</v>
      </c>
      <c r="G206" s="197" t="s">
        <v>327</v>
      </c>
      <c r="H206" s="198">
        <v>54</v>
      </c>
      <c r="I206" s="199"/>
      <c r="J206" s="200">
        <f>ROUND(I206*H206,2)</f>
        <v>0</v>
      </c>
      <c r="K206" s="196" t="s">
        <v>19</v>
      </c>
      <c r="L206" s="41"/>
      <c r="M206" s="201" t="s">
        <v>19</v>
      </c>
      <c r="N206" s="202" t="s">
        <v>43</v>
      </c>
      <c r="O206" s="66"/>
      <c r="P206" s="203">
        <f>O206*H206</f>
        <v>0</v>
      </c>
      <c r="Q206" s="203">
        <v>0</v>
      </c>
      <c r="R206" s="203">
        <f>Q206*H206</f>
        <v>0</v>
      </c>
      <c r="S206" s="203">
        <v>0</v>
      </c>
      <c r="T206" s="204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205" t="s">
        <v>246</v>
      </c>
      <c r="AT206" s="205" t="s">
        <v>241</v>
      </c>
      <c r="AU206" s="205" t="s">
        <v>79</v>
      </c>
      <c r="AY206" s="19" t="s">
        <v>239</v>
      </c>
      <c r="BE206" s="206">
        <f>IF(N206="základní",J206,0)</f>
        <v>0</v>
      </c>
      <c r="BF206" s="206">
        <f>IF(N206="snížená",J206,0)</f>
        <v>0</v>
      </c>
      <c r="BG206" s="206">
        <f>IF(N206="zákl. přenesená",J206,0)</f>
        <v>0</v>
      </c>
      <c r="BH206" s="206">
        <f>IF(N206="sníž. přenesená",J206,0)</f>
        <v>0</v>
      </c>
      <c r="BI206" s="206">
        <f>IF(N206="nulová",J206,0)</f>
        <v>0</v>
      </c>
      <c r="BJ206" s="19" t="s">
        <v>79</v>
      </c>
      <c r="BK206" s="206">
        <f>ROUND(I206*H206,2)</f>
        <v>0</v>
      </c>
      <c r="BL206" s="19" t="s">
        <v>246</v>
      </c>
      <c r="BM206" s="205" t="s">
        <v>1107</v>
      </c>
    </row>
    <row r="207" spans="1:65" s="2" customFormat="1" ht="11.25">
      <c r="A207" s="36"/>
      <c r="B207" s="37"/>
      <c r="C207" s="38"/>
      <c r="D207" s="207" t="s">
        <v>248</v>
      </c>
      <c r="E207" s="38"/>
      <c r="F207" s="208" t="s">
        <v>1249</v>
      </c>
      <c r="G207" s="38"/>
      <c r="H207" s="38"/>
      <c r="I207" s="117"/>
      <c r="J207" s="38"/>
      <c r="K207" s="38"/>
      <c r="L207" s="41"/>
      <c r="M207" s="209"/>
      <c r="N207" s="210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248</v>
      </c>
      <c r="AU207" s="19" t="s">
        <v>79</v>
      </c>
    </row>
    <row r="208" spans="1:65" s="2" customFormat="1" ht="16.5" customHeight="1">
      <c r="A208" s="36"/>
      <c r="B208" s="37"/>
      <c r="C208" s="194" t="s">
        <v>995</v>
      </c>
      <c r="D208" s="194" t="s">
        <v>241</v>
      </c>
      <c r="E208" s="195" t="s">
        <v>1349</v>
      </c>
      <c r="F208" s="196" t="s">
        <v>1350</v>
      </c>
      <c r="G208" s="197" t="s">
        <v>327</v>
      </c>
      <c r="H208" s="198">
        <v>54</v>
      </c>
      <c r="I208" s="199"/>
      <c r="J208" s="200">
        <f>ROUND(I208*H208,2)</f>
        <v>0</v>
      </c>
      <c r="K208" s="196" t="s">
        <v>19</v>
      </c>
      <c r="L208" s="41"/>
      <c r="M208" s="201" t="s">
        <v>19</v>
      </c>
      <c r="N208" s="202" t="s">
        <v>43</v>
      </c>
      <c r="O208" s="66"/>
      <c r="P208" s="203">
        <f>O208*H208</f>
        <v>0</v>
      </c>
      <c r="Q208" s="203">
        <v>0</v>
      </c>
      <c r="R208" s="203">
        <f>Q208*H208</f>
        <v>0</v>
      </c>
      <c r="S208" s="203">
        <v>0</v>
      </c>
      <c r="T208" s="204">
        <f>S208*H208</f>
        <v>0</v>
      </c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R208" s="205" t="s">
        <v>246</v>
      </c>
      <c r="AT208" s="205" t="s">
        <v>241</v>
      </c>
      <c r="AU208" s="205" t="s">
        <v>79</v>
      </c>
      <c r="AY208" s="19" t="s">
        <v>239</v>
      </c>
      <c r="BE208" s="206">
        <f>IF(N208="základní",J208,0)</f>
        <v>0</v>
      </c>
      <c r="BF208" s="206">
        <f>IF(N208="snížená",J208,0)</f>
        <v>0</v>
      </c>
      <c r="BG208" s="206">
        <f>IF(N208="zákl. přenesená",J208,0)</f>
        <v>0</v>
      </c>
      <c r="BH208" s="206">
        <f>IF(N208="sníž. přenesená",J208,0)</f>
        <v>0</v>
      </c>
      <c r="BI208" s="206">
        <f>IF(N208="nulová",J208,0)</f>
        <v>0</v>
      </c>
      <c r="BJ208" s="19" t="s">
        <v>79</v>
      </c>
      <c r="BK208" s="206">
        <f>ROUND(I208*H208,2)</f>
        <v>0</v>
      </c>
      <c r="BL208" s="19" t="s">
        <v>246</v>
      </c>
      <c r="BM208" s="205" t="s">
        <v>1111</v>
      </c>
    </row>
    <row r="209" spans="1:65" s="2" customFormat="1" ht="11.25">
      <c r="A209" s="36"/>
      <c r="B209" s="37"/>
      <c r="C209" s="38"/>
      <c r="D209" s="207" t="s">
        <v>248</v>
      </c>
      <c r="E209" s="38"/>
      <c r="F209" s="208" t="s">
        <v>1350</v>
      </c>
      <c r="G209" s="38"/>
      <c r="H209" s="38"/>
      <c r="I209" s="117"/>
      <c r="J209" s="38"/>
      <c r="K209" s="38"/>
      <c r="L209" s="41"/>
      <c r="M209" s="209"/>
      <c r="N209" s="210"/>
      <c r="O209" s="66"/>
      <c r="P209" s="66"/>
      <c r="Q209" s="66"/>
      <c r="R209" s="66"/>
      <c r="S209" s="66"/>
      <c r="T209" s="67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T209" s="19" t="s">
        <v>248</v>
      </c>
      <c r="AU209" s="19" t="s">
        <v>79</v>
      </c>
    </row>
    <row r="210" spans="1:65" s="2" customFormat="1" ht="16.5" customHeight="1">
      <c r="A210" s="36"/>
      <c r="B210" s="37"/>
      <c r="C210" s="194" t="s">
        <v>1115</v>
      </c>
      <c r="D210" s="194" t="s">
        <v>241</v>
      </c>
      <c r="E210" s="195" t="s">
        <v>1351</v>
      </c>
      <c r="F210" s="196" t="s">
        <v>1352</v>
      </c>
      <c r="G210" s="197" t="s">
        <v>327</v>
      </c>
      <c r="H210" s="198">
        <v>8</v>
      </c>
      <c r="I210" s="199"/>
      <c r="J210" s="200">
        <f>ROUND(I210*H210,2)</f>
        <v>0</v>
      </c>
      <c r="K210" s="196" t="s">
        <v>19</v>
      </c>
      <c r="L210" s="41"/>
      <c r="M210" s="201" t="s">
        <v>19</v>
      </c>
      <c r="N210" s="202" t="s">
        <v>43</v>
      </c>
      <c r="O210" s="66"/>
      <c r="P210" s="203">
        <f>O210*H210</f>
        <v>0</v>
      </c>
      <c r="Q210" s="203">
        <v>0</v>
      </c>
      <c r="R210" s="203">
        <f>Q210*H210</f>
        <v>0</v>
      </c>
      <c r="S210" s="203">
        <v>0</v>
      </c>
      <c r="T210" s="204">
        <f>S210*H210</f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205" t="s">
        <v>246</v>
      </c>
      <c r="AT210" s="205" t="s">
        <v>241</v>
      </c>
      <c r="AU210" s="205" t="s">
        <v>79</v>
      </c>
      <c r="AY210" s="19" t="s">
        <v>239</v>
      </c>
      <c r="BE210" s="206">
        <f>IF(N210="základní",J210,0)</f>
        <v>0</v>
      </c>
      <c r="BF210" s="206">
        <f>IF(N210="snížená",J210,0)</f>
        <v>0</v>
      </c>
      <c r="BG210" s="206">
        <f>IF(N210="zákl. přenesená",J210,0)</f>
        <v>0</v>
      </c>
      <c r="BH210" s="206">
        <f>IF(N210="sníž. přenesená",J210,0)</f>
        <v>0</v>
      </c>
      <c r="BI210" s="206">
        <f>IF(N210="nulová",J210,0)</f>
        <v>0</v>
      </c>
      <c r="BJ210" s="19" t="s">
        <v>79</v>
      </c>
      <c r="BK210" s="206">
        <f>ROUND(I210*H210,2)</f>
        <v>0</v>
      </c>
      <c r="BL210" s="19" t="s">
        <v>246</v>
      </c>
      <c r="BM210" s="205" t="s">
        <v>1114</v>
      </c>
    </row>
    <row r="211" spans="1:65" s="2" customFormat="1" ht="11.25">
      <c r="A211" s="36"/>
      <c r="B211" s="37"/>
      <c r="C211" s="38"/>
      <c r="D211" s="207" t="s">
        <v>248</v>
      </c>
      <c r="E211" s="38"/>
      <c r="F211" s="208" t="s">
        <v>1352</v>
      </c>
      <c r="G211" s="38"/>
      <c r="H211" s="38"/>
      <c r="I211" s="117"/>
      <c r="J211" s="38"/>
      <c r="K211" s="38"/>
      <c r="L211" s="41"/>
      <c r="M211" s="209"/>
      <c r="N211" s="210"/>
      <c r="O211" s="66"/>
      <c r="P211" s="66"/>
      <c r="Q211" s="66"/>
      <c r="R211" s="66"/>
      <c r="S211" s="66"/>
      <c r="T211" s="67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T211" s="19" t="s">
        <v>248</v>
      </c>
      <c r="AU211" s="19" t="s">
        <v>79</v>
      </c>
    </row>
    <row r="212" spans="1:65" s="2" customFormat="1" ht="16.5" customHeight="1">
      <c r="A212" s="36"/>
      <c r="B212" s="37"/>
      <c r="C212" s="194" t="s">
        <v>998</v>
      </c>
      <c r="D212" s="194" t="s">
        <v>241</v>
      </c>
      <c r="E212" s="195" t="s">
        <v>1353</v>
      </c>
      <c r="F212" s="196" t="s">
        <v>1251</v>
      </c>
      <c r="G212" s="197" t="s">
        <v>265</v>
      </c>
      <c r="H212" s="198">
        <v>0.15</v>
      </c>
      <c r="I212" s="199"/>
      <c r="J212" s="200">
        <f>ROUND(I212*H212,2)</f>
        <v>0</v>
      </c>
      <c r="K212" s="196" t="s">
        <v>19</v>
      </c>
      <c r="L212" s="41"/>
      <c r="M212" s="201" t="s">
        <v>19</v>
      </c>
      <c r="N212" s="202" t="s">
        <v>43</v>
      </c>
      <c r="O212" s="66"/>
      <c r="P212" s="203">
        <f>O212*H212</f>
        <v>0</v>
      </c>
      <c r="Q212" s="203">
        <v>0</v>
      </c>
      <c r="R212" s="203">
        <f>Q212*H212</f>
        <v>0</v>
      </c>
      <c r="S212" s="203">
        <v>0</v>
      </c>
      <c r="T212" s="204">
        <f>S212*H212</f>
        <v>0</v>
      </c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R212" s="205" t="s">
        <v>246</v>
      </c>
      <c r="AT212" s="205" t="s">
        <v>241</v>
      </c>
      <c r="AU212" s="205" t="s">
        <v>79</v>
      </c>
      <c r="AY212" s="19" t="s">
        <v>239</v>
      </c>
      <c r="BE212" s="206">
        <f>IF(N212="základní",J212,0)</f>
        <v>0</v>
      </c>
      <c r="BF212" s="206">
        <f>IF(N212="snížená",J212,0)</f>
        <v>0</v>
      </c>
      <c r="BG212" s="206">
        <f>IF(N212="zákl. přenesená",J212,0)</f>
        <v>0</v>
      </c>
      <c r="BH212" s="206">
        <f>IF(N212="sníž. přenesená",J212,0)</f>
        <v>0</v>
      </c>
      <c r="BI212" s="206">
        <f>IF(N212="nulová",J212,0)</f>
        <v>0</v>
      </c>
      <c r="BJ212" s="19" t="s">
        <v>79</v>
      </c>
      <c r="BK212" s="206">
        <f>ROUND(I212*H212,2)</f>
        <v>0</v>
      </c>
      <c r="BL212" s="19" t="s">
        <v>246</v>
      </c>
      <c r="BM212" s="205" t="s">
        <v>1118</v>
      </c>
    </row>
    <row r="213" spans="1:65" s="2" customFormat="1" ht="11.25">
      <c r="A213" s="36"/>
      <c r="B213" s="37"/>
      <c r="C213" s="38"/>
      <c r="D213" s="207" t="s">
        <v>248</v>
      </c>
      <c r="E213" s="38"/>
      <c r="F213" s="208" t="s">
        <v>1251</v>
      </c>
      <c r="G213" s="38"/>
      <c r="H213" s="38"/>
      <c r="I213" s="117"/>
      <c r="J213" s="38"/>
      <c r="K213" s="38"/>
      <c r="L213" s="41"/>
      <c r="M213" s="209"/>
      <c r="N213" s="210"/>
      <c r="O213" s="66"/>
      <c r="P213" s="66"/>
      <c r="Q213" s="66"/>
      <c r="R213" s="66"/>
      <c r="S213" s="66"/>
      <c r="T213" s="67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T213" s="19" t="s">
        <v>248</v>
      </c>
      <c r="AU213" s="19" t="s">
        <v>79</v>
      </c>
    </row>
    <row r="214" spans="1:65" s="2" customFormat="1" ht="16.5" customHeight="1">
      <c r="A214" s="36"/>
      <c r="B214" s="37"/>
      <c r="C214" s="194" t="s">
        <v>1184</v>
      </c>
      <c r="D214" s="194" t="s">
        <v>241</v>
      </c>
      <c r="E214" s="195" t="s">
        <v>1252</v>
      </c>
      <c r="F214" s="196" t="s">
        <v>1253</v>
      </c>
      <c r="G214" s="197" t="s">
        <v>327</v>
      </c>
      <c r="H214" s="198">
        <v>54</v>
      </c>
      <c r="I214" s="199"/>
      <c r="J214" s="200">
        <f>ROUND(I214*H214,2)</f>
        <v>0</v>
      </c>
      <c r="K214" s="196" t="s">
        <v>19</v>
      </c>
      <c r="L214" s="41"/>
      <c r="M214" s="201" t="s">
        <v>19</v>
      </c>
      <c r="N214" s="202" t="s">
        <v>43</v>
      </c>
      <c r="O214" s="66"/>
      <c r="P214" s="203">
        <f>O214*H214</f>
        <v>0</v>
      </c>
      <c r="Q214" s="203">
        <v>0</v>
      </c>
      <c r="R214" s="203">
        <f>Q214*H214</f>
        <v>0</v>
      </c>
      <c r="S214" s="203">
        <v>0</v>
      </c>
      <c r="T214" s="204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205" t="s">
        <v>246</v>
      </c>
      <c r="AT214" s="205" t="s">
        <v>241</v>
      </c>
      <c r="AU214" s="205" t="s">
        <v>79</v>
      </c>
      <c r="AY214" s="19" t="s">
        <v>239</v>
      </c>
      <c r="BE214" s="206">
        <f>IF(N214="základní",J214,0)</f>
        <v>0</v>
      </c>
      <c r="BF214" s="206">
        <f>IF(N214="snížená",J214,0)</f>
        <v>0</v>
      </c>
      <c r="BG214" s="206">
        <f>IF(N214="zákl. přenesená",J214,0)</f>
        <v>0</v>
      </c>
      <c r="BH214" s="206">
        <f>IF(N214="sníž. přenesená",J214,0)</f>
        <v>0</v>
      </c>
      <c r="BI214" s="206">
        <f>IF(N214="nulová",J214,0)</f>
        <v>0</v>
      </c>
      <c r="BJ214" s="19" t="s">
        <v>79</v>
      </c>
      <c r="BK214" s="206">
        <f>ROUND(I214*H214,2)</f>
        <v>0</v>
      </c>
      <c r="BL214" s="19" t="s">
        <v>246</v>
      </c>
      <c r="BM214" s="205" t="s">
        <v>1180</v>
      </c>
    </row>
    <row r="215" spans="1:65" s="2" customFormat="1" ht="11.25">
      <c r="A215" s="36"/>
      <c r="B215" s="37"/>
      <c r="C215" s="38"/>
      <c r="D215" s="207" t="s">
        <v>248</v>
      </c>
      <c r="E215" s="38"/>
      <c r="F215" s="208" t="s">
        <v>1253</v>
      </c>
      <c r="G215" s="38"/>
      <c r="H215" s="38"/>
      <c r="I215" s="117"/>
      <c r="J215" s="38"/>
      <c r="K215" s="38"/>
      <c r="L215" s="41"/>
      <c r="M215" s="209"/>
      <c r="N215" s="210"/>
      <c r="O215" s="66"/>
      <c r="P215" s="66"/>
      <c r="Q215" s="66"/>
      <c r="R215" s="66"/>
      <c r="S215" s="66"/>
      <c r="T215" s="67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T215" s="19" t="s">
        <v>248</v>
      </c>
      <c r="AU215" s="19" t="s">
        <v>79</v>
      </c>
    </row>
    <row r="216" spans="1:65" s="2" customFormat="1" ht="16.5" customHeight="1">
      <c r="A216" s="36"/>
      <c r="B216" s="37"/>
      <c r="C216" s="194" t="s">
        <v>1002</v>
      </c>
      <c r="D216" s="194" t="s">
        <v>241</v>
      </c>
      <c r="E216" s="195" t="s">
        <v>1354</v>
      </c>
      <c r="F216" s="196" t="s">
        <v>1255</v>
      </c>
      <c r="G216" s="197" t="s">
        <v>664</v>
      </c>
      <c r="H216" s="198">
        <v>3</v>
      </c>
      <c r="I216" s="199"/>
      <c r="J216" s="200">
        <f>ROUND(I216*H216,2)</f>
        <v>0</v>
      </c>
      <c r="K216" s="196" t="s">
        <v>19</v>
      </c>
      <c r="L216" s="41"/>
      <c r="M216" s="201" t="s">
        <v>19</v>
      </c>
      <c r="N216" s="202" t="s">
        <v>43</v>
      </c>
      <c r="O216" s="66"/>
      <c r="P216" s="203">
        <f>O216*H216</f>
        <v>0</v>
      </c>
      <c r="Q216" s="203">
        <v>0</v>
      </c>
      <c r="R216" s="203">
        <f>Q216*H216</f>
        <v>0</v>
      </c>
      <c r="S216" s="203">
        <v>0</v>
      </c>
      <c r="T216" s="204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205" t="s">
        <v>246</v>
      </c>
      <c r="AT216" s="205" t="s">
        <v>241</v>
      </c>
      <c r="AU216" s="205" t="s">
        <v>79</v>
      </c>
      <c r="AY216" s="19" t="s">
        <v>239</v>
      </c>
      <c r="BE216" s="206">
        <f>IF(N216="základní",J216,0)</f>
        <v>0</v>
      </c>
      <c r="BF216" s="206">
        <f>IF(N216="snížená",J216,0)</f>
        <v>0</v>
      </c>
      <c r="BG216" s="206">
        <f>IF(N216="zákl. přenesená",J216,0)</f>
        <v>0</v>
      </c>
      <c r="BH216" s="206">
        <f>IF(N216="sníž. přenesená",J216,0)</f>
        <v>0</v>
      </c>
      <c r="BI216" s="206">
        <f>IF(N216="nulová",J216,0)</f>
        <v>0</v>
      </c>
      <c r="BJ216" s="19" t="s">
        <v>79</v>
      </c>
      <c r="BK216" s="206">
        <f>ROUND(I216*H216,2)</f>
        <v>0</v>
      </c>
      <c r="BL216" s="19" t="s">
        <v>246</v>
      </c>
      <c r="BM216" s="205" t="s">
        <v>1183</v>
      </c>
    </row>
    <row r="217" spans="1:65" s="2" customFormat="1" ht="11.25">
      <c r="A217" s="36"/>
      <c r="B217" s="37"/>
      <c r="C217" s="38"/>
      <c r="D217" s="207" t="s">
        <v>248</v>
      </c>
      <c r="E217" s="38"/>
      <c r="F217" s="208" t="s">
        <v>1255</v>
      </c>
      <c r="G217" s="38"/>
      <c r="H217" s="38"/>
      <c r="I217" s="117"/>
      <c r="J217" s="38"/>
      <c r="K217" s="38"/>
      <c r="L217" s="41"/>
      <c r="M217" s="209"/>
      <c r="N217" s="210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248</v>
      </c>
      <c r="AU217" s="19" t="s">
        <v>79</v>
      </c>
    </row>
    <row r="218" spans="1:65" s="2" customFormat="1" ht="16.5" customHeight="1">
      <c r="A218" s="36"/>
      <c r="B218" s="37"/>
      <c r="C218" s="194" t="s">
        <v>1191</v>
      </c>
      <c r="D218" s="194" t="s">
        <v>241</v>
      </c>
      <c r="E218" s="195" t="s">
        <v>1355</v>
      </c>
      <c r="F218" s="196" t="s">
        <v>1356</v>
      </c>
      <c r="G218" s="197" t="s">
        <v>664</v>
      </c>
      <c r="H218" s="198">
        <v>3</v>
      </c>
      <c r="I218" s="199"/>
      <c r="J218" s="200">
        <f>ROUND(I218*H218,2)</f>
        <v>0</v>
      </c>
      <c r="K218" s="196" t="s">
        <v>19</v>
      </c>
      <c r="L218" s="41"/>
      <c r="M218" s="201" t="s">
        <v>19</v>
      </c>
      <c r="N218" s="202" t="s">
        <v>43</v>
      </c>
      <c r="O218" s="66"/>
      <c r="P218" s="203">
        <f>O218*H218</f>
        <v>0</v>
      </c>
      <c r="Q218" s="203">
        <v>0</v>
      </c>
      <c r="R218" s="203">
        <f>Q218*H218</f>
        <v>0</v>
      </c>
      <c r="S218" s="203">
        <v>0</v>
      </c>
      <c r="T218" s="204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246</v>
      </c>
      <c r="AT218" s="205" t="s">
        <v>241</v>
      </c>
      <c r="AU218" s="205" t="s">
        <v>79</v>
      </c>
      <c r="AY218" s="19" t="s">
        <v>239</v>
      </c>
      <c r="BE218" s="206">
        <f>IF(N218="základní",J218,0)</f>
        <v>0</v>
      </c>
      <c r="BF218" s="206">
        <f>IF(N218="snížená",J218,0)</f>
        <v>0</v>
      </c>
      <c r="BG218" s="206">
        <f>IF(N218="zákl. přenesená",J218,0)</f>
        <v>0</v>
      </c>
      <c r="BH218" s="206">
        <f>IF(N218="sníž. přenesená",J218,0)</f>
        <v>0</v>
      </c>
      <c r="BI218" s="206">
        <f>IF(N218="nulová",J218,0)</f>
        <v>0</v>
      </c>
      <c r="BJ218" s="19" t="s">
        <v>79</v>
      </c>
      <c r="BK218" s="206">
        <f>ROUND(I218*H218,2)</f>
        <v>0</v>
      </c>
      <c r="BL218" s="19" t="s">
        <v>246</v>
      </c>
      <c r="BM218" s="205" t="s">
        <v>1187</v>
      </c>
    </row>
    <row r="219" spans="1:65" s="2" customFormat="1" ht="11.25">
      <c r="A219" s="36"/>
      <c r="B219" s="37"/>
      <c r="C219" s="38"/>
      <c r="D219" s="207" t="s">
        <v>248</v>
      </c>
      <c r="E219" s="38"/>
      <c r="F219" s="208" t="s">
        <v>1356</v>
      </c>
      <c r="G219" s="38"/>
      <c r="H219" s="38"/>
      <c r="I219" s="117"/>
      <c r="J219" s="38"/>
      <c r="K219" s="38"/>
      <c r="L219" s="41"/>
      <c r="M219" s="209"/>
      <c r="N219" s="210"/>
      <c r="O219" s="66"/>
      <c r="P219" s="66"/>
      <c r="Q219" s="66"/>
      <c r="R219" s="66"/>
      <c r="S219" s="66"/>
      <c r="T219" s="67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T219" s="19" t="s">
        <v>248</v>
      </c>
      <c r="AU219" s="19" t="s">
        <v>79</v>
      </c>
    </row>
    <row r="220" spans="1:65" s="2" customFormat="1" ht="16.5" customHeight="1">
      <c r="A220" s="36"/>
      <c r="B220" s="37"/>
      <c r="C220" s="194" t="s">
        <v>659</v>
      </c>
      <c r="D220" s="194" t="s">
        <v>241</v>
      </c>
      <c r="E220" s="195" t="s">
        <v>1357</v>
      </c>
      <c r="F220" s="196" t="s">
        <v>1257</v>
      </c>
      <c r="G220" s="197" t="s">
        <v>664</v>
      </c>
      <c r="H220" s="198">
        <v>3</v>
      </c>
      <c r="I220" s="199"/>
      <c r="J220" s="200">
        <f>ROUND(I220*H220,2)</f>
        <v>0</v>
      </c>
      <c r="K220" s="196" t="s">
        <v>19</v>
      </c>
      <c r="L220" s="41"/>
      <c r="M220" s="201" t="s">
        <v>19</v>
      </c>
      <c r="N220" s="202" t="s">
        <v>43</v>
      </c>
      <c r="O220" s="66"/>
      <c r="P220" s="203">
        <f>O220*H220</f>
        <v>0</v>
      </c>
      <c r="Q220" s="203">
        <v>0</v>
      </c>
      <c r="R220" s="203">
        <f>Q220*H220</f>
        <v>0</v>
      </c>
      <c r="S220" s="203">
        <v>0</v>
      </c>
      <c r="T220" s="204">
        <f>S220*H220</f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205" t="s">
        <v>246</v>
      </c>
      <c r="AT220" s="205" t="s">
        <v>241</v>
      </c>
      <c r="AU220" s="205" t="s">
        <v>79</v>
      </c>
      <c r="AY220" s="19" t="s">
        <v>239</v>
      </c>
      <c r="BE220" s="206">
        <f>IF(N220="základní",J220,0)</f>
        <v>0</v>
      </c>
      <c r="BF220" s="206">
        <f>IF(N220="snížená",J220,0)</f>
        <v>0</v>
      </c>
      <c r="BG220" s="206">
        <f>IF(N220="zákl. přenesená",J220,0)</f>
        <v>0</v>
      </c>
      <c r="BH220" s="206">
        <f>IF(N220="sníž. přenesená",J220,0)</f>
        <v>0</v>
      </c>
      <c r="BI220" s="206">
        <f>IF(N220="nulová",J220,0)</f>
        <v>0</v>
      </c>
      <c r="BJ220" s="19" t="s">
        <v>79</v>
      </c>
      <c r="BK220" s="206">
        <f>ROUND(I220*H220,2)</f>
        <v>0</v>
      </c>
      <c r="BL220" s="19" t="s">
        <v>246</v>
      </c>
      <c r="BM220" s="205" t="s">
        <v>1190</v>
      </c>
    </row>
    <row r="221" spans="1:65" s="2" customFormat="1" ht="11.25">
      <c r="A221" s="36"/>
      <c r="B221" s="37"/>
      <c r="C221" s="38"/>
      <c r="D221" s="207" t="s">
        <v>248</v>
      </c>
      <c r="E221" s="38"/>
      <c r="F221" s="208" t="s">
        <v>1257</v>
      </c>
      <c r="G221" s="38"/>
      <c r="H221" s="38"/>
      <c r="I221" s="117"/>
      <c r="J221" s="38"/>
      <c r="K221" s="38"/>
      <c r="L221" s="41"/>
      <c r="M221" s="209"/>
      <c r="N221" s="210"/>
      <c r="O221" s="66"/>
      <c r="P221" s="66"/>
      <c r="Q221" s="66"/>
      <c r="R221" s="66"/>
      <c r="S221" s="66"/>
      <c r="T221" s="67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T221" s="19" t="s">
        <v>248</v>
      </c>
      <c r="AU221" s="19" t="s">
        <v>79</v>
      </c>
    </row>
    <row r="222" spans="1:65" s="2" customFormat="1" ht="16.5" customHeight="1">
      <c r="A222" s="36"/>
      <c r="B222" s="37"/>
      <c r="C222" s="194" t="s">
        <v>1358</v>
      </c>
      <c r="D222" s="194" t="s">
        <v>241</v>
      </c>
      <c r="E222" s="195" t="s">
        <v>1258</v>
      </c>
      <c r="F222" s="196" t="s">
        <v>1259</v>
      </c>
      <c r="G222" s="197" t="s">
        <v>664</v>
      </c>
      <c r="H222" s="198">
        <v>1</v>
      </c>
      <c r="I222" s="199"/>
      <c r="J222" s="200">
        <f>ROUND(I222*H222,2)</f>
        <v>0</v>
      </c>
      <c r="K222" s="196" t="s">
        <v>19</v>
      </c>
      <c r="L222" s="41"/>
      <c r="M222" s="201" t="s">
        <v>19</v>
      </c>
      <c r="N222" s="202" t="s">
        <v>43</v>
      </c>
      <c r="O222" s="66"/>
      <c r="P222" s="203">
        <f>O222*H222</f>
        <v>0</v>
      </c>
      <c r="Q222" s="203">
        <v>0</v>
      </c>
      <c r="R222" s="203">
        <f>Q222*H222</f>
        <v>0</v>
      </c>
      <c r="S222" s="203">
        <v>0</v>
      </c>
      <c r="T222" s="204">
        <f>S222*H222</f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205" t="s">
        <v>246</v>
      </c>
      <c r="AT222" s="205" t="s">
        <v>241</v>
      </c>
      <c r="AU222" s="205" t="s">
        <v>79</v>
      </c>
      <c r="AY222" s="19" t="s">
        <v>239</v>
      </c>
      <c r="BE222" s="206">
        <f>IF(N222="základní",J222,0)</f>
        <v>0</v>
      </c>
      <c r="BF222" s="206">
        <f>IF(N222="snížená",J222,0)</f>
        <v>0</v>
      </c>
      <c r="BG222" s="206">
        <f>IF(N222="zákl. přenesená",J222,0)</f>
        <v>0</v>
      </c>
      <c r="BH222" s="206">
        <f>IF(N222="sníž. přenesená",J222,0)</f>
        <v>0</v>
      </c>
      <c r="BI222" s="206">
        <f>IF(N222="nulová",J222,0)</f>
        <v>0</v>
      </c>
      <c r="BJ222" s="19" t="s">
        <v>79</v>
      </c>
      <c r="BK222" s="206">
        <f>ROUND(I222*H222,2)</f>
        <v>0</v>
      </c>
      <c r="BL222" s="19" t="s">
        <v>246</v>
      </c>
      <c r="BM222" s="205" t="s">
        <v>665</v>
      </c>
    </row>
    <row r="223" spans="1:65" s="2" customFormat="1" ht="11.25">
      <c r="A223" s="36"/>
      <c r="B223" s="37"/>
      <c r="C223" s="38"/>
      <c r="D223" s="207" t="s">
        <v>248</v>
      </c>
      <c r="E223" s="38"/>
      <c r="F223" s="208" t="s">
        <v>1259</v>
      </c>
      <c r="G223" s="38"/>
      <c r="H223" s="38"/>
      <c r="I223" s="117"/>
      <c r="J223" s="38"/>
      <c r="K223" s="38"/>
      <c r="L223" s="41"/>
      <c r="M223" s="226"/>
      <c r="N223" s="227"/>
      <c r="O223" s="228"/>
      <c r="P223" s="228"/>
      <c r="Q223" s="228"/>
      <c r="R223" s="228"/>
      <c r="S223" s="228"/>
      <c r="T223" s="229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T223" s="19" t="s">
        <v>248</v>
      </c>
      <c r="AU223" s="19" t="s">
        <v>79</v>
      </c>
    </row>
    <row r="224" spans="1:65" s="2" customFormat="1" ht="6.95" customHeight="1">
      <c r="A224" s="36"/>
      <c r="B224" s="49"/>
      <c r="C224" s="50"/>
      <c r="D224" s="50"/>
      <c r="E224" s="50"/>
      <c r="F224" s="50"/>
      <c r="G224" s="50"/>
      <c r="H224" s="50"/>
      <c r="I224" s="144"/>
      <c r="J224" s="50"/>
      <c r="K224" s="50"/>
      <c r="L224" s="41"/>
      <c r="M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</row>
  </sheetData>
  <sheetProtection algorithmName="SHA-512" hashValue="fdDUTlMQiatOmO30QAmV/SURMo6uVlpN7hRGkC/TzXyIKkO3IARJokCMhRqQXiyOaUM9fyoXqcO7EnGhsng8eg==" saltValue="VKH3dY8m3PE8A0AFFVnlsHHBuBtVgxAulZhQ6r6u5sB80JjUX8UfiM5AznOUN9lVqSeXdsLUNuPU5z7dSd8f0g==" spinCount="100000" sheet="1" objects="1" scenarios="1" formatColumns="0" formatRows="0" autoFilter="0"/>
  <autoFilter ref="C89:K223" xr:uid="{00000000-0009-0000-0000-00000E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144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138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914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1359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tr">
        <f>IF('Rekapitulace stavby'!AN19="","",'Rekapitulace stavby'!AN19)</f>
        <v/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9" t="s">
        <v>28</v>
      </c>
      <c r="J26" s="105" t="str">
        <f>IF('Rekapitulace stavby'!AN20="","",'Rekapitulace stavby'!AN20)</f>
        <v/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35.25" customHeight="1">
      <c r="A29" s="121"/>
      <c r="B29" s="122"/>
      <c r="C29" s="121"/>
      <c r="D29" s="121"/>
      <c r="E29" s="403" t="s">
        <v>1360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ROUND(J89,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ROUND((SUM(BE89:BE143)),  2)</f>
        <v>0</v>
      </c>
      <c r="G35" s="36"/>
      <c r="H35" s="36"/>
      <c r="I35" s="133">
        <v>0.21</v>
      </c>
      <c r="J35" s="132">
        <f>ROUND(((SUM(BE89:BE143))*I35),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ROUND((SUM(BF89:BF143)),  2)</f>
        <v>0</v>
      </c>
      <c r="G36" s="36"/>
      <c r="H36" s="36"/>
      <c r="I36" s="133">
        <v>0.15</v>
      </c>
      <c r="J36" s="132">
        <f>ROUND(((SUM(BF89:BF143))*I36),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ROUND((SUM(BG89:BG143)),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ROUND((SUM(BH89:BH143)),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ROUND((SUM(BI89:BI143)),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914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SO 04.6 - Přeložka kabelů GTS Novera (T-Mobile)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 xml:space="preserve"> 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J89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1361</v>
      </c>
      <c r="E64" s="156"/>
      <c r="F64" s="156"/>
      <c r="G64" s="156"/>
      <c r="H64" s="156"/>
      <c r="I64" s="157"/>
      <c r="J64" s="158">
        <f>J90</f>
        <v>0</v>
      </c>
      <c r="K64" s="154"/>
      <c r="L64" s="159"/>
    </row>
    <row r="65" spans="1:31" s="9" customFormat="1" ht="24.95" customHeight="1">
      <c r="B65" s="153"/>
      <c r="C65" s="154"/>
      <c r="D65" s="155" t="s">
        <v>1362</v>
      </c>
      <c r="E65" s="156"/>
      <c r="F65" s="156"/>
      <c r="G65" s="156"/>
      <c r="H65" s="156"/>
      <c r="I65" s="157"/>
      <c r="J65" s="158">
        <f>J107</f>
        <v>0</v>
      </c>
      <c r="K65" s="154"/>
      <c r="L65" s="159"/>
    </row>
    <row r="66" spans="1:31" s="9" customFormat="1" ht="24.95" customHeight="1">
      <c r="B66" s="153"/>
      <c r="C66" s="154"/>
      <c r="D66" s="155" t="s">
        <v>1198</v>
      </c>
      <c r="E66" s="156"/>
      <c r="F66" s="156"/>
      <c r="G66" s="156"/>
      <c r="H66" s="156"/>
      <c r="I66" s="157"/>
      <c r="J66" s="158">
        <f>J126</f>
        <v>0</v>
      </c>
      <c r="K66" s="154"/>
      <c r="L66" s="159"/>
    </row>
    <row r="67" spans="1:31" s="9" customFormat="1" ht="24.95" customHeight="1">
      <c r="B67" s="153"/>
      <c r="C67" s="154"/>
      <c r="D67" s="155" t="s">
        <v>1199</v>
      </c>
      <c r="E67" s="156"/>
      <c r="F67" s="156"/>
      <c r="G67" s="156"/>
      <c r="H67" s="156"/>
      <c r="I67" s="157"/>
      <c r="J67" s="158">
        <f>J135</f>
        <v>0</v>
      </c>
      <c r="K67" s="154"/>
      <c r="L67" s="159"/>
    </row>
    <row r="68" spans="1:31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117"/>
      <c r="J68" s="38"/>
      <c r="K68" s="38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144"/>
      <c r="J69" s="50"/>
      <c r="K69" s="50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31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147"/>
      <c r="J73" s="52"/>
      <c r="K73" s="52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24.95" customHeight="1">
      <c r="A74" s="36"/>
      <c r="B74" s="37"/>
      <c r="C74" s="25" t="s">
        <v>224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404" t="str">
        <f>E7</f>
        <v>Horoměřická S 071 - most, Praha 6, č. akce 999615</v>
      </c>
      <c r="F77" s="405"/>
      <c r="G77" s="405"/>
      <c r="H77" s="405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1" customFormat="1" ht="12" customHeight="1">
      <c r="B78" s="23"/>
      <c r="C78" s="31" t="s">
        <v>214</v>
      </c>
      <c r="D78" s="24"/>
      <c r="E78" s="24"/>
      <c r="F78" s="24"/>
      <c r="G78" s="24"/>
      <c r="H78" s="24"/>
      <c r="I78" s="110"/>
      <c r="J78" s="24"/>
      <c r="K78" s="24"/>
      <c r="L78" s="22"/>
    </row>
    <row r="79" spans="1:31" s="2" customFormat="1" ht="16.5" customHeight="1">
      <c r="A79" s="36"/>
      <c r="B79" s="37"/>
      <c r="C79" s="38"/>
      <c r="D79" s="38"/>
      <c r="E79" s="404" t="s">
        <v>914</v>
      </c>
      <c r="F79" s="406"/>
      <c r="G79" s="406"/>
      <c r="H79" s="406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6.5" customHeight="1">
      <c r="A81" s="36"/>
      <c r="B81" s="37"/>
      <c r="C81" s="38"/>
      <c r="D81" s="38"/>
      <c r="E81" s="378" t="str">
        <f>E11</f>
        <v>SO 04.6 - Přeložka kabelů GTS Novera (T-Mobile)</v>
      </c>
      <c r="F81" s="406"/>
      <c r="G81" s="406"/>
      <c r="H81" s="406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2" customHeight="1">
      <c r="A83" s="36"/>
      <c r="B83" s="37"/>
      <c r="C83" s="31" t="s">
        <v>21</v>
      </c>
      <c r="D83" s="38"/>
      <c r="E83" s="38"/>
      <c r="F83" s="29" t="str">
        <f>F14</f>
        <v>ul. Horoměřická / Pod Habrovkou</v>
      </c>
      <c r="G83" s="38"/>
      <c r="H83" s="38"/>
      <c r="I83" s="119" t="s">
        <v>23</v>
      </c>
      <c r="J83" s="61" t="str">
        <f>IF(J14="","",J14)</f>
        <v>12. 6. 2020</v>
      </c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25.7" customHeight="1">
      <c r="A85" s="36"/>
      <c r="B85" s="37"/>
      <c r="C85" s="31" t="s">
        <v>25</v>
      </c>
      <c r="D85" s="38"/>
      <c r="E85" s="38"/>
      <c r="F85" s="29" t="str">
        <f>E17</f>
        <v>TSK hl.m. Prahy, a.s.</v>
      </c>
      <c r="G85" s="38"/>
      <c r="H85" s="38"/>
      <c r="I85" s="119" t="s">
        <v>31</v>
      </c>
      <c r="J85" s="34" t="str">
        <f>E23</f>
        <v>AGA Letiště, spol. s r.o.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5.2" customHeight="1">
      <c r="A86" s="36"/>
      <c r="B86" s="37"/>
      <c r="C86" s="31" t="s">
        <v>29</v>
      </c>
      <c r="D86" s="38"/>
      <c r="E86" s="38"/>
      <c r="F86" s="29" t="str">
        <f>IF(E20="","",E20)</f>
        <v>Vyplň údaj</v>
      </c>
      <c r="G86" s="38"/>
      <c r="H86" s="38"/>
      <c r="I86" s="119" t="s">
        <v>34</v>
      </c>
      <c r="J86" s="34" t="str">
        <f>E26</f>
        <v xml:space="preserve"> </v>
      </c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10.35" customHeight="1">
      <c r="A87" s="36"/>
      <c r="B87" s="37"/>
      <c r="C87" s="38"/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11" customFormat="1" ht="29.25" customHeight="1">
      <c r="A88" s="166"/>
      <c r="B88" s="167"/>
      <c r="C88" s="168" t="s">
        <v>225</v>
      </c>
      <c r="D88" s="169" t="s">
        <v>57</v>
      </c>
      <c r="E88" s="169" t="s">
        <v>53</v>
      </c>
      <c r="F88" s="169" t="s">
        <v>54</v>
      </c>
      <c r="G88" s="169" t="s">
        <v>226</v>
      </c>
      <c r="H88" s="169" t="s">
        <v>227</v>
      </c>
      <c r="I88" s="170" t="s">
        <v>228</v>
      </c>
      <c r="J88" s="169" t="s">
        <v>220</v>
      </c>
      <c r="K88" s="171" t="s">
        <v>229</v>
      </c>
      <c r="L88" s="172"/>
      <c r="M88" s="70" t="s">
        <v>19</v>
      </c>
      <c r="N88" s="71" t="s">
        <v>42</v>
      </c>
      <c r="O88" s="71" t="s">
        <v>230</v>
      </c>
      <c r="P88" s="71" t="s">
        <v>231</v>
      </c>
      <c r="Q88" s="71" t="s">
        <v>232</v>
      </c>
      <c r="R88" s="71" t="s">
        <v>233</v>
      </c>
      <c r="S88" s="71" t="s">
        <v>234</v>
      </c>
      <c r="T88" s="72" t="s">
        <v>235</v>
      </c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</row>
    <row r="89" spans="1:65" s="2" customFormat="1" ht="22.9" customHeight="1">
      <c r="A89" s="36"/>
      <c r="B89" s="37"/>
      <c r="C89" s="77" t="s">
        <v>236</v>
      </c>
      <c r="D89" s="38"/>
      <c r="E89" s="38"/>
      <c r="F89" s="38"/>
      <c r="G89" s="38"/>
      <c r="H89" s="38"/>
      <c r="I89" s="117"/>
      <c r="J89" s="173">
        <f>BK89</f>
        <v>0</v>
      </c>
      <c r="K89" s="38"/>
      <c r="L89" s="41"/>
      <c r="M89" s="73"/>
      <c r="N89" s="174"/>
      <c r="O89" s="74"/>
      <c r="P89" s="175">
        <f>P90+P107+P126+P135</f>
        <v>0</v>
      </c>
      <c r="Q89" s="74"/>
      <c r="R89" s="175">
        <f>R90+R107+R126+R135</f>
        <v>0</v>
      </c>
      <c r="S89" s="74"/>
      <c r="T89" s="176">
        <f>T90+T107+T126+T135</f>
        <v>0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T89" s="19" t="s">
        <v>71</v>
      </c>
      <c r="AU89" s="19" t="s">
        <v>221</v>
      </c>
      <c r="BK89" s="177">
        <f>BK90+BK107+BK126+BK135</f>
        <v>0</v>
      </c>
    </row>
    <row r="90" spans="1:65" s="12" customFormat="1" ht="25.9" customHeight="1">
      <c r="B90" s="178"/>
      <c r="C90" s="179"/>
      <c r="D90" s="180" t="s">
        <v>71</v>
      </c>
      <c r="E90" s="181" t="s">
        <v>1200</v>
      </c>
      <c r="F90" s="181" t="s">
        <v>1218</v>
      </c>
      <c r="G90" s="179"/>
      <c r="H90" s="179"/>
      <c r="I90" s="182"/>
      <c r="J90" s="183">
        <f>BK90</f>
        <v>0</v>
      </c>
      <c r="K90" s="179"/>
      <c r="L90" s="184"/>
      <c r="M90" s="185"/>
      <c r="N90" s="186"/>
      <c r="O90" s="186"/>
      <c r="P90" s="187">
        <f>SUM(P91:P106)</f>
        <v>0</v>
      </c>
      <c r="Q90" s="186"/>
      <c r="R90" s="187">
        <f>SUM(R91:R106)</f>
        <v>0</v>
      </c>
      <c r="S90" s="186"/>
      <c r="T90" s="188">
        <f>SUM(T91:T106)</f>
        <v>0</v>
      </c>
      <c r="AR90" s="189" t="s">
        <v>79</v>
      </c>
      <c r="AT90" s="190" t="s">
        <v>71</v>
      </c>
      <c r="AU90" s="190" t="s">
        <v>72</v>
      </c>
      <c r="AY90" s="189" t="s">
        <v>239</v>
      </c>
      <c r="BK90" s="191">
        <f>SUM(BK91:BK106)</f>
        <v>0</v>
      </c>
    </row>
    <row r="91" spans="1:65" s="2" customFormat="1" ht="16.5" customHeight="1">
      <c r="A91" s="36"/>
      <c r="B91" s="37"/>
      <c r="C91" s="240" t="s">
        <v>79</v>
      </c>
      <c r="D91" s="240" t="s">
        <v>653</v>
      </c>
      <c r="E91" s="241" t="s">
        <v>1363</v>
      </c>
      <c r="F91" s="242" t="s">
        <v>1364</v>
      </c>
      <c r="G91" s="243" t="s">
        <v>327</v>
      </c>
      <c r="H91" s="244">
        <v>6090</v>
      </c>
      <c r="I91" s="245"/>
      <c r="J91" s="246">
        <f>ROUND(I91*H91,2)</f>
        <v>0</v>
      </c>
      <c r="K91" s="242" t="s">
        <v>19</v>
      </c>
      <c r="L91" s="247"/>
      <c r="M91" s="248" t="s">
        <v>19</v>
      </c>
      <c r="N91" s="249" t="s">
        <v>43</v>
      </c>
      <c r="O91" s="66"/>
      <c r="P91" s="203">
        <f>O91*H91</f>
        <v>0</v>
      </c>
      <c r="Q91" s="203">
        <v>0</v>
      </c>
      <c r="R91" s="203">
        <f>Q91*H91</f>
        <v>0</v>
      </c>
      <c r="S91" s="203">
        <v>0</v>
      </c>
      <c r="T91" s="204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205" t="s">
        <v>314</v>
      </c>
      <c r="AT91" s="205" t="s">
        <v>653</v>
      </c>
      <c r="AU91" s="205" t="s">
        <v>79</v>
      </c>
      <c r="AY91" s="19" t="s">
        <v>239</v>
      </c>
      <c r="BE91" s="206">
        <f>IF(N91="základní",J91,0)</f>
        <v>0</v>
      </c>
      <c r="BF91" s="206">
        <f>IF(N91="snížená",J91,0)</f>
        <v>0</v>
      </c>
      <c r="BG91" s="206">
        <f>IF(N91="zákl. přenesená",J91,0)</f>
        <v>0</v>
      </c>
      <c r="BH91" s="206">
        <f>IF(N91="sníž. přenesená",J91,0)</f>
        <v>0</v>
      </c>
      <c r="BI91" s="206">
        <f>IF(N91="nulová",J91,0)</f>
        <v>0</v>
      </c>
      <c r="BJ91" s="19" t="s">
        <v>79</v>
      </c>
      <c r="BK91" s="206">
        <f>ROUND(I91*H91,2)</f>
        <v>0</v>
      </c>
      <c r="BL91" s="19" t="s">
        <v>246</v>
      </c>
      <c r="BM91" s="205" t="s">
        <v>81</v>
      </c>
    </row>
    <row r="92" spans="1:65" s="2" customFormat="1" ht="11.25">
      <c r="A92" s="36"/>
      <c r="B92" s="37"/>
      <c r="C92" s="38"/>
      <c r="D92" s="207" t="s">
        <v>248</v>
      </c>
      <c r="E92" s="38"/>
      <c r="F92" s="208" t="s">
        <v>1364</v>
      </c>
      <c r="G92" s="38"/>
      <c r="H92" s="38"/>
      <c r="I92" s="117"/>
      <c r="J92" s="38"/>
      <c r="K92" s="38"/>
      <c r="L92" s="41"/>
      <c r="M92" s="209"/>
      <c r="N92" s="210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248</v>
      </c>
      <c r="AU92" s="19" t="s">
        <v>79</v>
      </c>
    </row>
    <row r="93" spans="1:65" s="2" customFormat="1" ht="16.5" customHeight="1">
      <c r="A93" s="36"/>
      <c r="B93" s="37"/>
      <c r="C93" s="240" t="s">
        <v>81</v>
      </c>
      <c r="D93" s="240" t="s">
        <v>653</v>
      </c>
      <c r="E93" s="241" t="s">
        <v>1294</v>
      </c>
      <c r="F93" s="242" t="s">
        <v>1295</v>
      </c>
      <c r="G93" s="243" t="s">
        <v>664</v>
      </c>
      <c r="H93" s="244">
        <v>96</v>
      </c>
      <c r="I93" s="245"/>
      <c r="J93" s="246">
        <f>ROUND(I93*H93,2)</f>
        <v>0</v>
      </c>
      <c r="K93" s="242" t="s">
        <v>19</v>
      </c>
      <c r="L93" s="247"/>
      <c r="M93" s="248" t="s">
        <v>19</v>
      </c>
      <c r="N93" s="249" t="s">
        <v>43</v>
      </c>
      <c r="O93" s="66"/>
      <c r="P93" s="203">
        <f>O93*H93</f>
        <v>0</v>
      </c>
      <c r="Q93" s="203">
        <v>0</v>
      </c>
      <c r="R93" s="203">
        <f>Q93*H93</f>
        <v>0</v>
      </c>
      <c r="S93" s="203">
        <v>0</v>
      </c>
      <c r="T93" s="204">
        <f>S93*H93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205" t="s">
        <v>314</v>
      </c>
      <c r="AT93" s="205" t="s">
        <v>653</v>
      </c>
      <c r="AU93" s="205" t="s">
        <v>79</v>
      </c>
      <c r="AY93" s="19" t="s">
        <v>239</v>
      </c>
      <c r="BE93" s="206">
        <f>IF(N93="základní",J93,0)</f>
        <v>0</v>
      </c>
      <c r="BF93" s="206">
        <f>IF(N93="snížená",J93,0)</f>
        <v>0</v>
      </c>
      <c r="BG93" s="206">
        <f>IF(N93="zákl. přenesená",J93,0)</f>
        <v>0</v>
      </c>
      <c r="BH93" s="206">
        <f>IF(N93="sníž. přenesená",J93,0)</f>
        <v>0</v>
      </c>
      <c r="BI93" s="206">
        <f>IF(N93="nulová",J93,0)</f>
        <v>0</v>
      </c>
      <c r="BJ93" s="19" t="s">
        <v>79</v>
      </c>
      <c r="BK93" s="206">
        <f>ROUND(I93*H93,2)</f>
        <v>0</v>
      </c>
      <c r="BL93" s="19" t="s">
        <v>246</v>
      </c>
      <c r="BM93" s="205" t="s">
        <v>246</v>
      </c>
    </row>
    <row r="94" spans="1:65" s="2" customFormat="1" ht="11.25">
      <c r="A94" s="36"/>
      <c r="B94" s="37"/>
      <c r="C94" s="38"/>
      <c r="D94" s="207" t="s">
        <v>248</v>
      </c>
      <c r="E94" s="38"/>
      <c r="F94" s="208" t="s">
        <v>1295</v>
      </c>
      <c r="G94" s="38"/>
      <c r="H94" s="38"/>
      <c r="I94" s="117"/>
      <c r="J94" s="38"/>
      <c r="K94" s="38"/>
      <c r="L94" s="41"/>
      <c r="M94" s="209"/>
      <c r="N94" s="210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248</v>
      </c>
      <c r="AU94" s="19" t="s">
        <v>79</v>
      </c>
    </row>
    <row r="95" spans="1:65" s="2" customFormat="1" ht="16.5" customHeight="1">
      <c r="A95" s="36"/>
      <c r="B95" s="37"/>
      <c r="C95" s="240" t="s">
        <v>101</v>
      </c>
      <c r="D95" s="240" t="s">
        <v>653</v>
      </c>
      <c r="E95" s="241" t="s">
        <v>1306</v>
      </c>
      <c r="F95" s="242" t="s">
        <v>1307</v>
      </c>
      <c r="G95" s="243" t="s">
        <v>664</v>
      </c>
      <c r="H95" s="244">
        <v>6</v>
      </c>
      <c r="I95" s="245"/>
      <c r="J95" s="246">
        <f>ROUND(I95*H95,2)</f>
        <v>0</v>
      </c>
      <c r="K95" s="242" t="s">
        <v>19</v>
      </c>
      <c r="L95" s="247"/>
      <c r="M95" s="248" t="s">
        <v>19</v>
      </c>
      <c r="N95" s="249" t="s">
        <v>43</v>
      </c>
      <c r="O95" s="66"/>
      <c r="P95" s="203">
        <f>O95*H95</f>
        <v>0</v>
      </c>
      <c r="Q95" s="203">
        <v>0</v>
      </c>
      <c r="R95" s="203">
        <f>Q95*H95</f>
        <v>0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314</v>
      </c>
      <c r="AT95" s="205" t="s">
        <v>653</v>
      </c>
      <c r="AU95" s="205" t="s">
        <v>79</v>
      </c>
      <c r="AY95" s="19" t="s">
        <v>239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246</v>
      </c>
      <c r="BM95" s="205" t="s">
        <v>301</v>
      </c>
    </row>
    <row r="96" spans="1:65" s="2" customFormat="1" ht="11.25">
      <c r="A96" s="36"/>
      <c r="B96" s="37"/>
      <c r="C96" s="38"/>
      <c r="D96" s="207" t="s">
        <v>248</v>
      </c>
      <c r="E96" s="38"/>
      <c r="F96" s="208" t="s">
        <v>1307</v>
      </c>
      <c r="G96" s="38"/>
      <c r="H96" s="38"/>
      <c r="I96" s="117"/>
      <c r="J96" s="38"/>
      <c r="K96" s="38"/>
      <c r="L96" s="41"/>
      <c r="M96" s="209"/>
      <c r="N96" s="210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248</v>
      </c>
      <c r="AU96" s="19" t="s">
        <v>79</v>
      </c>
    </row>
    <row r="97" spans="1:65" s="2" customFormat="1" ht="16.5" customHeight="1">
      <c r="A97" s="36"/>
      <c r="B97" s="37"/>
      <c r="C97" s="240" t="s">
        <v>246</v>
      </c>
      <c r="D97" s="240" t="s">
        <v>653</v>
      </c>
      <c r="E97" s="241" t="s">
        <v>1365</v>
      </c>
      <c r="F97" s="242" t="s">
        <v>1366</v>
      </c>
      <c r="G97" s="243" t="s">
        <v>664</v>
      </c>
      <c r="H97" s="244">
        <v>2</v>
      </c>
      <c r="I97" s="245"/>
      <c r="J97" s="246">
        <f>ROUND(I97*H97,2)</f>
        <v>0</v>
      </c>
      <c r="K97" s="242" t="s">
        <v>19</v>
      </c>
      <c r="L97" s="247"/>
      <c r="M97" s="248" t="s">
        <v>19</v>
      </c>
      <c r="N97" s="249" t="s">
        <v>43</v>
      </c>
      <c r="O97" s="66"/>
      <c r="P97" s="203">
        <f>O97*H97</f>
        <v>0</v>
      </c>
      <c r="Q97" s="203">
        <v>0</v>
      </c>
      <c r="R97" s="203">
        <f>Q97*H97</f>
        <v>0</v>
      </c>
      <c r="S97" s="203">
        <v>0</v>
      </c>
      <c r="T97" s="204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314</v>
      </c>
      <c r="AT97" s="205" t="s">
        <v>653</v>
      </c>
      <c r="AU97" s="205" t="s">
        <v>79</v>
      </c>
      <c r="AY97" s="19" t="s">
        <v>239</v>
      </c>
      <c r="BE97" s="206">
        <f>IF(N97="základní",J97,0)</f>
        <v>0</v>
      </c>
      <c r="BF97" s="206">
        <f>IF(N97="snížená",J97,0)</f>
        <v>0</v>
      </c>
      <c r="BG97" s="206">
        <f>IF(N97="zákl. přenesená",J97,0)</f>
        <v>0</v>
      </c>
      <c r="BH97" s="206">
        <f>IF(N97="sníž. přenesená",J97,0)</f>
        <v>0</v>
      </c>
      <c r="BI97" s="206">
        <f>IF(N97="nulová",J97,0)</f>
        <v>0</v>
      </c>
      <c r="BJ97" s="19" t="s">
        <v>79</v>
      </c>
      <c r="BK97" s="206">
        <f>ROUND(I97*H97,2)</f>
        <v>0</v>
      </c>
      <c r="BL97" s="19" t="s">
        <v>246</v>
      </c>
      <c r="BM97" s="205" t="s">
        <v>314</v>
      </c>
    </row>
    <row r="98" spans="1:65" s="2" customFormat="1" ht="11.25">
      <c r="A98" s="36"/>
      <c r="B98" s="37"/>
      <c r="C98" s="38"/>
      <c r="D98" s="207" t="s">
        <v>248</v>
      </c>
      <c r="E98" s="38"/>
      <c r="F98" s="208" t="s">
        <v>1366</v>
      </c>
      <c r="G98" s="38"/>
      <c r="H98" s="38"/>
      <c r="I98" s="117"/>
      <c r="J98" s="38"/>
      <c r="K98" s="38"/>
      <c r="L98" s="41"/>
      <c r="M98" s="209"/>
      <c r="N98" s="210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248</v>
      </c>
      <c r="AU98" s="19" t="s">
        <v>79</v>
      </c>
    </row>
    <row r="99" spans="1:65" s="2" customFormat="1" ht="16.5" customHeight="1">
      <c r="A99" s="36"/>
      <c r="B99" s="37"/>
      <c r="C99" s="240" t="s">
        <v>295</v>
      </c>
      <c r="D99" s="240" t="s">
        <v>653</v>
      </c>
      <c r="E99" s="241" t="s">
        <v>1367</v>
      </c>
      <c r="F99" s="242" t="s">
        <v>1368</v>
      </c>
      <c r="G99" s="243" t="s">
        <v>664</v>
      </c>
      <c r="H99" s="244">
        <v>2</v>
      </c>
      <c r="I99" s="245"/>
      <c r="J99" s="246">
        <f>ROUND(I99*H99,2)</f>
        <v>0</v>
      </c>
      <c r="K99" s="242" t="s">
        <v>19</v>
      </c>
      <c r="L99" s="247"/>
      <c r="M99" s="248" t="s">
        <v>19</v>
      </c>
      <c r="N99" s="249" t="s">
        <v>43</v>
      </c>
      <c r="O99" s="66"/>
      <c r="P99" s="203">
        <f>O99*H99</f>
        <v>0</v>
      </c>
      <c r="Q99" s="203">
        <v>0</v>
      </c>
      <c r="R99" s="203">
        <f>Q99*H99</f>
        <v>0</v>
      </c>
      <c r="S99" s="203">
        <v>0</v>
      </c>
      <c r="T99" s="204">
        <f>S99*H99</f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205" t="s">
        <v>314</v>
      </c>
      <c r="AT99" s="205" t="s">
        <v>653</v>
      </c>
      <c r="AU99" s="205" t="s">
        <v>79</v>
      </c>
      <c r="AY99" s="19" t="s">
        <v>239</v>
      </c>
      <c r="BE99" s="206">
        <f>IF(N99="základní",J99,0)</f>
        <v>0</v>
      </c>
      <c r="BF99" s="206">
        <f>IF(N99="snížená",J99,0)</f>
        <v>0</v>
      </c>
      <c r="BG99" s="206">
        <f>IF(N99="zákl. přenesená",J99,0)</f>
        <v>0</v>
      </c>
      <c r="BH99" s="206">
        <f>IF(N99="sníž. přenesená",J99,0)</f>
        <v>0</v>
      </c>
      <c r="BI99" s="206">
        <f>IF(N99="nulová",J99,0)</f>
        <v>0</v>
      </c>
      <c r="BJ99" s="19" t="s">
        <v>79</v>
      </c>
      <c r="BK99" s="206">
        <f>ROUND(I99*H99,2)</f>
        <v>0</v>
      </c>
      <c r="BL99" s="19" t="s">
        <v>246</v>
      </c>
      <c r="BM99" s="205" t="s">
        <v>324</v>
      </c>
    </row>
    <row r="100" spans="1:65" s="2" customFormat="1" ht="11.25">
      <c r="A100" s="36"/>
      <c r="B100" s="37"/>
      <c r="C100" s="38"/>
      <c r="D100" s="207" t="s">
        <v>248</v>
      </c>
      <c r="E100" s="38"/>
      <c r="F100" s="208" t="s">
        <v>1368</v>
      </c>
      <c r="G100" s="38"/>
      <c r="H100" s="38"/>
      <c r="I100" s="117"/>
      <c r="J100" s="38"/>
      <c r="K100" s="38"/>
      <c r="L100" s="41"/>
      <c r="M100" s="209"/>
      <c r="N100" s="210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248</v>
      </c>
      <c r="AU100" s="19" t="s">
        <v>79</v>
      </c>
    </row>
    <row r="101" spans="1:65" s="2" customFormat="1" ht="16.5" customHeight="1">
      <c r="A101" s="36"/>
      <c r="B101" s="37"/>
      <c r="C101" s="240" t="s">
        <v>301</v>
      </c>
      <c r="D101" s="240" t="s">
        <v>653</v>
      </c>
      <c r="E101" s="241" t="s">
        <v>1369</v>
      </c>
      <c r="F101" s="242" t="s">
        <v>1311</v>
      </c>
      <c r="G101" s="243" t="s">
        <v>664</v>
      </c>
      <c r="H101" s="244">
        <v>8</v>
      </c>
      <c r="I101" s="245"/>
      <c r="J101" s="246">
        <f>ROUND(I101*H101,2)</f>
        <v>0</v>
      </c>
      <c r="K101" s="242" t="s">
        <v>19</v>
      </c>
      <c r="L101" s="247"/>
      <c r="M101" s="248" t="s">
        <v>19</v>
      </c>
      <c r="N101" s="249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314</v>
      </c>
      <c r="AT101" s="205" t="s">
        <v>653</v>
      </c>
      <c r="AU101" s="205" t="s">
        <v>79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246</v>
      </c>
      <c r="BM101" s="205" t="s">
        <v>340</v>
      </c>
    </row>
    <row r="102" spans="1:65" s="2" customFormat="1" ht="11.25">
      <c r="A102" s="36"/>
      <c r="B102" s="37"/>
      <c r="C102" s="38"/>
      <c r="D102" s="207" t="s">
        <v>248</v>
      </c>
      <c r="E102" s="38"/>
      <c r="F102" s="208" t="s">
        <v>1311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79</v>
      </c>
    </row>
    <row r="103" spans="1:65" s="2" customFormat="1" ht="16.5" customHeight="1">
      <c r="A103" s="36"/>
      <c r="B103" s="37"/>
      <c r="C103" s="240" t="s">
        <v>309</v>
      </c>
      <c r="D103" s="240" t="s">
        <v>653</v>
      </c>
      <c r="E103" s="241" t="s">
        <v>1314</v>
      </c>
      <c r="F103" s="242" t="s">
        <v>1315</v>
      </c>
      <c r="G103" s="243" t="s">
        <v>664</v>
      </c>
      <c r="H103" s="244">
        <v>20</v>
      </c>
      <c r="I103" s="245"/>
      <c r="J103" s="246">
        <f>ROUND(I103*H103,2)</f>
        <v>0</v>
      </c>
      <c r="K103" s="242" t="s">
        <v>19</v>
      </c>
      <c r="L103" s="247"/>
      <c r="M103" s="248" t="s">
        <v>19</v>
      </c>
      <c r="N103" s="249" t="s">
        <v>43</v>
      </c>
      <c r="O103" s="66"/>
      <c r="P103" s="203">
        <f>O103*H103</f>
        <v>0</v>
      </c>
      <c r="Q103" s="203">
        <v>0</v>
      </c>
      <c r="R103" s="203">
        <f>Q103*H103</f>
        <v>0</v>
      </c>
      <c r="S103" s="203">
        <v>0</v>
      </c>
      <c r="T103" s="204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314</v>
      </c>
      <c r="AT103" s="205" t="s">
        <v>653</v>
      </c>
      <c r="AU103" s="205" t="s">
        <v>79</v>
      </c>
      <c r="AY103" s="19" t="s">
        <v>239</v>
      </c>
      <c r="BE103" s="206">
        <f>IF(N103="základní",J103,0)</f>
        <v>0</v>
      </c>
      <c r="BF103" s="206">
        <f>IF(N103="snížená",J103,0)</f>
        <v>0</v>
      </c>
      <c r="BG103" s="206">
        <f>IF(N103="zákl. přenesená",J103,0)</f>
        <v>0</v>
      </c>
      <c r="BH103" s="206">
        <f>IF(N103="sníž. přenesená",J103,0)</f>
        <v>0</v>
      </c>
      <c r="BI103" s="206">
        <f>IF(N103="nulová",J103,0)</f>
        <v>0</v>
      </c>
      <c r="BJ103" s="19" t="s">
        <v>79</v>
      </c>
      <c r="BK103" s="206">
        <f>ROUND(I103*H103,2)</f>
        <v>0</v>
      </c>
      <c r="BL103" s="19" t="s">
        <v>246</v>
      </c>
      <c r="BM103" s="205" t="s">
        <v>414</v>
      </c>
    </row>
    <row r="104" spans="1:65" s="2" customFormat="1" ht="11.25">
      <c r="A104" s="36"/>
      <c r="B104" s="37"/>
      <c r="C104" s="38"/>
      <c r="D104" s="207" t="s">
        <v>248</v>
      </c>
      <c r="E104" s="38"/>
      <c r="F104" s="208" t="s">
        <v>1315</v>
      </c>
      <c r="G104" s="38"/>
      <c r="H104" s="38"/>
      <c r="I104" s="117"/>
      <c r="J104" s="38"/>
      <c r="K104" s="38"/>
      <c r="L104" s="41"/>
      <c r="M104" s="209"/>
      <c r="N104" s="210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248</v>
      </c>
      <c r="AU104" s="19" t="s">
        <v>79</v>
      </c>
    </row>
    <row r="105" spans="1:65" s="2" customFormat="1" ht="16.5" customHeight="1">
      <c r="A105" s="36"/>
      <c r="B105" s="37"/>
      <c r="C105" s="240" t="s">
        <v>314</v>
      </c>
      <c r="D105" s="240" t="s">
        <v>653</v>
      </c>
      <c r="E105" s="241" t="s">
        <v>1316</v>
      </c>
      <c r="F105" s="242" t="s">
        <v>1317</v>
      </c>
      <c r="G105" s="243" t="s">
        <v>664</v>
      </c>
      <c r="H105" s="244">
        <v>10</v>
      </c>
      <c r="I105" s="245"/>
      <c r="J105" s="246">
        <f>ROUND(I105*H105,2)</f>
        <v>0</v>
      </c>
      <c r="K105" s="242" t="s">
        <v>19</v>
      </c>
      <c r="L105" s="247"/>
      <c r="M105" s="248" t="s">
        <v>19</v>
      </c>
      <c r="N105" s="249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314</v>
      </c>
      <c r="AT105" s="205" t="s">
        <v>653</v>
      </c>
      <c r="AU105" s="205" t="s">
        <v>79</v>
      </c>
      <c r="AY105" s="19" t="s">
        <v>239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246</v>
      </c>
      <c r="BM105" s="205" t="s">
        <v>426</v>
      </c>
    </row>
    <row r="106" spans="1:65" s="2" customFormat="1" ht="11.25">
      <c r="A106" s="36"/>
      <c r="B106" s="37"/>
      <c r="C106" s="38"/>
      <c r="D106" s="207" t="s">
        <v>248</v>
      </c>
      <c r="E106" s="38"/>
      <c r="F106" s="208" t="s">
        <v>1317</v>
      </c>
      <c r="G106" s="38"/>
      <c r="H106" s="38"/>
      <c r="I106" s="117"/>
      <c r="J106" s="38"/>
      <c r="K106" s="38"/>
      <c r="L106" s="41"/>
      <c r="M106" s="209"/>
      <c r="N106" s="210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248</v>
      </c>
      <c r="AU106" s="19" t="s">
        <v>79</v>
      </c>
    </row>
    <row r="107" spans="1:65" s="12" customFormat="1" ht="25.9" customHeight="1">
      <c r="B107" s="178"/>
      <c r="C107" s="179"/>
      <c r="D107" s="180" t="s">
        <v>71</v>
      </c>
      <c r="E107" s="181" t="s">
        <v>1217</v>
      </c>
      <c r="F107" s="181" t="s">
        <v>1318</v>
      </c>
      <c r="G107" s="179"/>
      <c r="H107" s="179"/>
      <c r="I107" s="182"/>
      <c r="J107" s="183">
        <f>BK107</f>
        <v>0</v>
      </c>
      <c r="K107" s="179"/>
      <c r="L107" s="184"/>
      <c r="M107" s="185"/>
      <c r="N107" s="186"/>
      <c r="O107" s="186"/>
      <c r="P107" s="187">
        <f>SUM(P108:P125)</f>
        <v>0</v>
      </c>
      <c r="Q107" s="186"/>
      <c r="R107" s="187">
        <f>SUM(R108:R125)</f>
        <v>0</v>
      </c>
      <c r="S107" s="186"/>
      <c r="T107" s="188">
        <f>SUM(T108:T125)</f>
        <v>0</v>
      </c>
      <c r="AR107" s="189" t="s">
        <v>79</v>
      </c>
      <c r="AT107" s="190" t="s">
        <v>71</v>
      </c>
      <c r="AU107" s="190" t="s">
        <v>72</v>
      </c>
      <c r="AY107" s="189" t="s">
        <v>239</v>
      </c>
      <c r="BK107" s="191">
        <f>SUM(BK108:BK125)</f>
        <v>0</v>
      </c>
    </row>
    <row r="108" spans="1:65" s="2" customFormat="1" ht="16.5" customHeight="1">
      <c r="A108" s="36"/>
      <c r="B108" s="37"/>
      <c r="C108" s="194" t="s">
        <v>319</v>
      </c>
      <c r="D108" s="194" t="s">
        <v>241</v>
      </c>
      <c r="E108" s="195" t="s">
        <v>1370</v>
      </c>
      <c r="F108" s="196" t="s">
        <v>1371</v>
      </c>
      <c r="G108" s="197" t="s">
        <v>327</v>
      </c>
      <c r="H108" s="198">
        <v>5980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246</v>
      </c>
      <c r="AT108" s="205" t="s">
        <v>241</v>
      </c>
      <c r="AU108" s="205" t="s">
        <v>79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246</v>
      </c>
      <c r="BM108" s="205" t="s">
        <v>439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1371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79</v>
      </c>
    </row>
    <row r="110" spans="1:65" s="2" customFormat="1" ht="16.5" customHeight="1">
      <c r="A110" s="36"/>
      <c r="B110" s="37"/>
      <c r="C110" s="194" t="s">
        <v>324</v>
      </c>
      <c r="D110" s="194" t="s">
        <v>241</v>
      </c>
      <c r="E110" s="195" t="s">
        <v>1372</v>
      </c>
      <c r="F110" s="196" t="s">
        <v>1373</v>
      </c>
      <c r="G110" s="197" t="s">
        <v>327</v>
      </c>
      <c r="H110" s="198">
        <v>5900</v>
      </c>
      <c r="I110" s="199"/>
      <c r="J110" s="200">
        <f>ROUND(I110*H110,2)</f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246</v>
      </c>
      <c r="AT110" s="205" t="s">
        <v>241</v>
      </c>
      <c r="AU110" s="205" t="s">
        <v>79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246</v>
      </c>
      <c r="BM110" s="205" t="s">
        <v>454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1373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79</v>
      </c>
    </row>
    <row r="112" spans="1:65" s="2" customFormat="1" ht="21.75" customHeight="1">
      <c r="A112" s="36"/>
      <c r="B112" s="37"/>
      <c r="C112" s="194" t="s">
        <v>333</v>
      </c>
      <c r="D112" s="194" t="s">
        <v>241</v>
      </c>
      <c r="E112" s="195" t="s">
        <v>1203</v>
      </c>
      <c r="F112" s="196" t="s">
        <v>1204</v>
      </c>
      <c r="G112" s="197" t="s">
        <v>664</v>
      </c>
      <c r="H112" s="198">
        <v>9</v>
      </c>
      <c r="I112" s="199"/>
      <c r="J112" s="200">
        <f>ROUND(I112*H112,2)</f>
        <v>0</v>
      </c>
      <c r="K112" s="196" t="s">
        <v>19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246</v>
      </c>
      <c r="AT112" s="205" t="s">
        <v>241</v>
      </c>
      <c r="AU112" s="205" t="s">
        <v>79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246</v>
      </c>
      <c r="BM112" s="205" t="s">
        <v>466</v>
      </c>
    </row>
    <row r="113" spans="1:65" s="2" customFormat="1" ht="19.5">
      <c r="A113" s="36"/>
      <c r="B113" s="37"/>
      <c r="C113" s="38"/>
      <c r="D113" s="207" t="s">
        <v>248</v>
      </c>
      <c r="E113" s="38"/>
      <c r="F113" s="208" t="s">
        <v>1204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79</v>
      </c>
    </row>
    <row r="114" spans="1:65" s="2" customFormat="1" ht="16.5" customHeight="1">
      <c r="A114" s="36"/>
      <c r="B114" s="37"/>
      <c r="C114" s="194" t="s">
        <v>340</v>
      </c>
      <c r="D114" s="194" t="s">
        <v>241</v>
      </c>
      <c r="E114" s="195" t="s">
        <v>1205</v>
      </c>
      <c r="F114" s="196" t="s">
        <v>1206</v>
      </c>
      <c r="G114" s="197" t="s">
        <v>664</v>
      </c>
      <c r="H114" s="198">
        <v>9</v>
      </c>
      <c r="I114" s="199"/>
      <c r="J114" s="200">
        <f>ROUND(I114*H114,2)</f>
        <v>0</v>
      </c>
      <c r="K114" s="196" t="s">
        <v>19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246</v>
      </c>
      <c r="AT114" s="205" t="s">
        <v>241</v>
      </c>
      <c r="AU114" s="205" t="s">
        <v>79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246</v>
      </c>
      <c r="BM114" s="205" t="s">
        <v>478</v>
      </c>
    </row>
    <row r="115" spans="1:65" s="2" customFormat="1" ht="11.25">
      <c r="A115" s="36"/>
      <c r="B115" s="37"/>
      <c r="C115" s="38"/>
      <c r="D115" s="207" t="s">
        <v>248</v>
      </c>
      <c r="E115" s="38"/>
      <c r="F115" s="208" t="s">
        <v>1206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79</v>
      </c>
    </row>
    <row r="116" spans="1:65" s="2" customFormat="1" ht="16.5" customHeight="1">
      <c r="A116" s="36"/>
      <c r="B116" s="37"/>
      <c r="C116" s="194" t="s">
        <v>408</v>
      </c>
      <c r="D116" s="194" t="s">
        <v>241</v>
      </c>
      <c r="E116" s="195" t="s">
        <v>1329</v>
      </c>
      <c r="F116" s="196" t="s">
        <v>1330</v>
      </c>
      <c r="G116" s="197" t="s">
        <v>664</v>
      </c>
      <c r="H116" s="198">
        <v>2</v>
      </c>
      <c r="I116" s="199"/>
      <c r="J116" s="200">
        <f>ROUND(I116*H116,2)</f>
        <v>0</v>
      </c>
      <c r="K116" s="196" t="s">
        <v>19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246</v>
      </c>
      <c r="AT116" s="205" t="s">
        <v>241</v>
      </c>
      <c r="AU116" s="205" t="s">
        <v>79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246</v>
      </c>
      <c r="BM116" s="205" t="s">
        <v>490</v>
      </c>
    </row>
    <row r="117" spans="1:65" s="2" customFormat="1" ht="11.25">
      <c r="A117" s="36"/>
      <c r="B117" s="37"/>
      <c r="C117" s="38"/>
      <c r="D117" s="207" t="s">
        <v>248</v>
      </c>
      <c r="E117" s="38"/>
      <c r="F117" s="208" t="s">
        <v>1330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79</v>
      </c>
    </row>
    <row r="118" spans="1:65" s="2" customFormat="1" ht="16.5" customHeight="1">
      <c r="A118" s="36"/>
      <c r="B118" s="37"/>
      <c r="C118" s="194" t="s">
        <v>414</v>
      </c>
      <c r="D118" s="194" t="s">
        <v>241</v>
      </c>
      <c r="E118" s="195" t="s">
        <v>1331</v>
      </c>
      <c r="F118" s="196" t="s">
        <v>1332</v>
      </c>
      <c r="G118" s="197" t="s">
        <v>664</v>
      </c>
      <c r="H118" s="198">
        <v>96</v>
      </c>
      <c r="I118" s="199"/>
      <c r="J118" s="200">
        <f>ROUND(I118*H118,2)</f>
        <v>0</v>
      </c>
      <c r="K118" s="196" t="s">
        <v>19</v>
      </c>
      <c r="L118" s="41"/>
      <c r="M118" s="201" t="s">
        <v>19</v>
      </c>
      <c r="N118" s="202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246</v>
      </c>
      <c r="AT118" s="205" t="s">
        <v>241</v>
      </c>
      <c r="AU118" s="205" t="s">
        <v>79</v>
      </c>
      <c r="AY118" s="19" t="s">
        <v>239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246</v>
      </c>
      <c r="BM118" s="205" t="s">
        <v>503</v>
      </c>
    </row>
    <row r="119" spans="1:65" s="2" customFormat="1" ht="11.25">
      <c r="A119" s="36"/>
      <c r="B119" s="37"/>
      <c r="C119" s="38"/>
      <c r="D119" s="207" t="s">
        <v>248</v>
      </c>
      <c r="E119" s="38"/>
      <c r="F119" s="208" t="s">
        <v>1332</v>
      </c>
      <c r="G119" s="38"/>
      <c r="H119" s="38"/>
      <c r="I119" s="117"/>
      <c r="J119" s="38"/>
      <c r="K119" s="38"/>
      <c r="L119" s="41"/>
      <c r="M119" s="209"/>
      <c r="N119" s="210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248</v>
      </c>
      <c r="AU119" s="19" t="s">
        <v>79</v>
      </c>
    </row>
    <row r="120" spans="1:65" s="2" customFormat="1" ht="16.5" customHeight="1">
      <c r="A120" s="36"/>
      <c r="B120" s="37"/>
      <c r="C120" s="194" t="s">
        <v>8</v>
      </c>
      <c r="D120" s="194" t="s">
        <v>241</v>
      </c>
      <c r="E120" s="195" t="s">
        <v>1333</v>
      </c>
      <c r="F120" s="196" t="s">
        <v>1334</v>
      </c>
      <c r="G120" s="197" t="s">
        <v>664</v>
      </c>
      <c r="H120" s="198">
        <v>96</v>
      </c>
      <c r="I120" s="199"/>
      <c r="J120" s="200">
        <f>ROUND(I120*H120,2)</f>
        <v>0</v>
      </c>
      <c r="K120" s="196" t="s">
        <v>19</v>
      </c>
      <c r="L120" s="41"/>
      <c r="M120" s="201" t="s">
        <v>19</v>
      </c>
      <c r="N120" s="202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246</v>
      </c>
      <c r="AT120" s="205" t="s">
        <v>241</v>
      </c>
      <c r="AU120" s="205" t="s">
        <v>79</v>
      </c>
      <c r="AY120" s="19" t="s">
        <v>239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246</v>
      </c>
      <c r="BM120" s="205" t="s">
        <v>518</v>
      </c>
    </row>
    <row r="121" spans="1:65" s="2" customFormat="1" ht="11.25">
      <c r="A121" s="36"/>
      <c r="B121" s="37"/>
      <c r="C121" s="38"/>
      <c r="D121" s="207" t="s">
        <v>248</v>
      </c>
      <c r="E121" s="38"/>
      <c r="F121" s="208" t="s">
        <v>1334</v>
      </c>
      <c r="G121" s="38"/>
      <c r="H121" s="38"/>
      <c r="I121" s="117"/>
      <c r="J121" s="38"/>
      <c r="K121" s="38"/>
      <c r="L121" s="41"/>
      <c r="M121" s="209"/>
      <c r="N121" s="210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248</v>
      </c>
      <c r="AU121" s="19" t="s">
        <v>79</v>
      </c>
    </row>
    <row r="122" spans="1:65" s="2" customFormat="1" ht="16.5" customHeight="1">
      <c r="A122" s="36"/>
      <c r="B122" s="37"/>
      <c r="C122" s="194" t="s">
        <v>426</v>
      </c>
      <c r="D122" s="194" t="s">
        <v>241</v>
      </c>
      <c r="E122" s="195" t="s">
        <v>1335</v>
      </c>
      <c r="F122" s="196" t="s">
        <v>1336</v>
      </c>
      <c r="G122" s="197" t="s">
        <v>664</v>
      </c>
      <c r="H122" s="198">
        <v>2</v>
      </c>
      <c r="I122" s="199"/>
      <c r="J122" s="200">
        <f>ROUND(I122*H122,2)</f>
        <v>0</v>
      </c>
      <c r="K122" s="196" t="s">
        <v>19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246</v>
      </c>
      <c r="AT122" s="205" t="s">
        <v>241</v>
      </c>
      <c r="AU122" s="205" t="s">
        <v>79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246</v>
      </c>
      <c r="BM122" s="205" t="s">
        <v>530</v>
      </c>
    </row>
    <row r="123" spans="1:65" s="2" customFormat="1" ht="11.25">
      <c r="A123" s="36"/>
      <c r="B123" s="37"/>
      <c r="C123" s="38"/>
      <c r="D123" s="207" t="s">
        <v>248</v>
      </c>
      <c r="E123" s="38"/>
      <c r="F123" s="208" t="s">
        <v>1336</v>
      </c>
      <c r="G123" s="38"/>
      <c r="H123" s="38"/>
      <c r="I123" s="117"/>
      <c r="J123" s="38"/>
      <c r="K123" s="38"/>
      <c r="L123" s="41"/>
      <c r="M123" s="209"/>
      <c r="N123" s="210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79</v>
      </c>
    </row>
    <row r="124" spans="1:65" s="2" customFormat="1" ht="16.5" customHeight="1">
      <c r="A124" s="36"/>
      <c r="B124" s="37"/>
      <c r="C124" s="194" t="s">
        <v>433</v>
      </c>
      <c r="D124" s="194" t="s">
        <v>241</v>
      </c>
      <c r="E124" s="195" t="s">
        <v>1337</v>
      </c>
      <c r="F124" s="196" t="s">
        <v>1338</v>
      </c>
      <c r="G124" s="197" t="s">
        <v>664</v>
      </c>
      <c r="H124" s="198">
        <v>2</v>
      </c>
      <c r="I124" s="199"/>
      <c r="J124" s="200">
        <f>ROUND(I124*H124,2)</f>
        <v>0</v>
      </c>
      <c r="K124" s="196" t="s">
        <v>19</v>
      </c>
      <c r="L124" s="41"/>
      <c r="M124" s="201" t="s">
        <v>19</v>
      </c>
      <c r="N124" s="202" t="s">
        <v>43</v>
      </c>
      <c r="O124" s="66"/>
      <c r="P124" s="203">
        <f>O124*H124</f>
        <v>0</v>
      </c>
      <c r="Q124" s="203">
        <v>0</v>
      </c>
      <c r="R124" s="203">
        <f>Q124*H124</f>
        <v>0</v>
      </c>
      <c r="S124" s="203">
        <v>0</v>
      </c>
      <c r="T124" s="204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246</v>
      </c>
      <c r="AT124" s="205" t="s">
        <v>241</v>
      </c>
      <c r="AU124" s="205" t="s">
        <v>79</v>
      </c>
      <c r="AY124" s="19" t="s">
        <v>239</v>
      </c>
      <c r="BE124" s="206">
        <f>IF(N124="základní",J124,0)</f>
        <v>0</v>
      </c>
      <c r="BF124" s="206">
        <f>IF(N124="snížená",J124,0)</f>
        <v>0</v>
      </c>
      <c r="BG124" s="206">
        <f>IF(N124="zákl. přenesená",J124,0)</f>
        <v>0</v>
      </c>
      <c r="BH124" s="206">
        <f>IF(N124="sníž. přenesená",J124,0)</f>
        <v>0</v>
      </c>
      <c r="BI124" s="206">
        <f>IF(N124="nulová",J124,0)</f>
        <v>0</v>
      </c>
      <c r="BJ124" s="19" t="s">
        <v>79</v>
      </c>
      <c r="BK124" s="206">
        <f>ROUND(I124*H124,2)</f>
        <v>0</v>
      </c>
      <c r="BL124" s="19" t="s">
        <v>246</v>
      </c>
      <c r="BM124" s="205" t="s">
        <v>543</v>
      </c>
    </row>
    <row r="125" spans="1:65" s="2" customFormat="1" ht="11.25">
      <c r="A125" s="36"/>
      <c r="B125" s="37"/>
      <c r="C125" s="38"/>
      <c r="D125" s="207" t="s">
        <v>248</v>
      </c>
      <c r="E125" s="38"/>
      <c r="F125" s="208" t="s">
        <v>1338</v>
      </c>
      <c r="G125" s="38"/>
      <c r="H125" s="38"/>
      <c r="I125" s="117"/>
      <c r="J125" s="38"/>
      <c r="K125" s="38"/>
      <c r="L125" s="41"/>
      <c r="M125" s="209"/>
      <c r="N125" s="210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248</v>
      </c>
      <c r="AU125" s="19" t="s">
        <v>79</v>
      </c>
    </row>
    <row r="126" spans="1:65" s="12" customFormat="1" ht="25.9" customHeight="1">
      <c r="B126" s="178"/>
      <c r="C126" s="179"/>
      <c r="D126" s="180" t="s">
        <v>71</v>
      </c>
      <c r="E126" s="181" t="s">
        <v>1235</v>
      </c>
      <c r="F126" s="181" t="s">
        <v>1236</v>
      </c>
      <c r="G126" s="179"/>
      <c r="H126" s="179"/>
      <c r="I126" s="182"/>
      <c r="J126" s="183">
        <f>BK126</f>
        <v>0</v>
      </c>
      <c r="K126" s="179"/>
      <c r="L126" s="184"/>
      <c r="M126" s="185"/>
      <c r="N126" s="186"/>
      <c r="O126" s="186"/>
      <c r="P126" s="187">
        <f>SUM(P127:P134)</f>
        <v>0</v>
      </c>
      <c r="Q126" s="186"/>
      <c r="R126" s="187">
        <f>SUM(R127:R134)</f>
        <v>0</v>
      </c>
      <c r="S126" s="186"/>
      <c r="T126" s="188">
        <f>SUM(T127:T134)</f>
        <v>0</v>
      </c>
      <c r="AR126" s="189" t="s">
        <v>79</v>
      </c>
      <c r="AT126" s="190" t="s">
        <v>71</v>
      </c>
      <c r="AU126" s="190" t="s">
        <v>72</v>
      </c>
      <c r="AY126" s="189" t="s">
        <v>239</v>
      </c>
      <c r="BK126" s="191">
        <f>SUM(BK127:BK134)</f>
        <v>0</v>
      </c>
    </row>
    <row r="127" spans="1:65" s="2" customFormat="1" ht="16.5" customHeight="1">
      <c r="A127" s="36"/>
      <c r="B127" s="37"/>
      <c r="C127" s="194" t="s">
        <v>439</v>
      </c>
      <c r="D127" s="194" t="s">
        <v>241</v>
      </c>
      <c r="E127" s="195" t="s">
        <v>1374</v>
      </c>
      <c r="F127" s="196" t="s">
        <v>1375</v>
      </c>
      <c r="G127" s="197" t="s">
        <v>327</v>
      </c>
      <c r="H127" s="198">
        <v>5980</v>
      </c>
      <c r="I127" s="199"/>
      <c r="J127" s="200">
        <f>ROUND(I127*H127,2)</f>
        <v>0</v>
      </c>
      <c r="K127" s="196" t="s">
        <v>19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246</v>
      </c>
      <c r="AT127" s="205" t="s">
        <v>241</v>
      </c>
      <c r="AU127" s="205" t="s">
        <v>79</v>
      </c>
      <c r="AY127" s="19" t="s">
        <v>239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246</v>
      </c>
      <c r="BM127" s="205" t="s">
        <v>558</v>
      </c>
    </row>
    <row r="128" spans="1:65" s="2" customFormat="1" ht="11.25">
      <c r="A128" s="36"/>
      <c r="B128" s="37"/>
      <c r="C128" s="38"/>
      <c r="D128" s="207" t="s">
        <v>248</v>
      </c>
      <c r="E128" s="38"/>
      <c r="F128" s="208" t="s">
        <v>1375</v>
      </c>
      <c r="G128" s="38"/>
      <c r="H128" s="38"/>
      <c r="I128" s="117"/>
      <c r="J128" s="38"/>
      <c r="K128" s="38"/>
      <c r="L128" s="41"/>
      <c r="M128" s="209"/>
      <c r="N128" s="210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248</v>
      </c>
      <c r="AU128" s="19" t="s">
        <v>79</v>
      </c>
    </row>
    <row r="129" spans="1:65" s="2" customFormat="1" ht="16.5" customHeight="1">
      <c r="A129" s="36"/>
      <c r="B129" s="37"/>
      <c r="C129" s="194" t="s">
        <v>444</v>
      </c>
      <c r="D129" s="194" t="s">
        <v>241</v>
      </c>
      <c r="E129" s="195" t="s">
        <v>1376</v>
      </c>
      <c r="F129" s="196" t="s">
        <v>1377</v>
      </c>
      <c r="G129" s="197" t="s">
        <v>327</v>
      </c>
      <c r="H129" s="198">
        <v>5980</v>
      </c>
      <c r="I129" s="199"/>
      <c r="J129" s="200">
        <f>ROUND(I129*H129,2)</f>
        <v>0</v>
      </c>
      <c r="K129" s="196" t="s">
        <v>19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246</v>
      </c>
      <c r="AT129" s="205" t="s">
        <v>241</v>
      </c>
      <c r="AU129" s="205" t="s">
        <v>79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246</v>
      </c>
      <c r="BM129" s="205" t="s">
        <v>571</v>
      </c>
    </row>
    <row r="130" spans="1:65" s="2" customFormat="1" ht="11.25">
      <c r="A130" s="36"/>
      <c r="B130" s="37"/>
      <c r="C130" s="38"/>
      <c r="D130" s="207" t="s">
        <v>248</v>
      </c>
      <c r="E130" s="38"/>
      <c r="F130" s="208" t="s">
        <v>1377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79</v>
      </c>
    </row>
    <row r="131" spans="1:65" s="2" customFormat="1" ht="16.5" customHeight="1">
      <c r="A131" s="36"/>
      <c r="B131" s="37"/>
      <c r="C131" s="194" t="s">
        <v>454</v>
      </c>
      <c r="D131" s="194" t="s">
        <v>241</v>
      </c>
      <c r="E131" s="195" t="s">
        <v>1343</v>
      </c>
      <c r="F131" s="196" t="s">
        <v>1344</v>
      </c>
      <c r="G131" s="197" t="s">
        <v>664</v>
      </c>
      <c r="H131" s="198">
        <v>48</v>
      </c>
      <c r="I131" s="199"/>
      <c r="J131" s="200">
        <f>ROUND(I131*H131,2)</f>
        <v>0</v>
      </c>
      <c r="K131" s="196" t="s">
        <v>19</v>
      </c>
      <c r="L131" s="41"/>
      <c r="M131" s="201" t="s">
        <v>19</v>
      </c>
      <c r="N131" s="202" t="s">
        <v>43</v>
      </c>
      <c r="O131" s="66"/>
      <c r="P131" s="203">
        <f>O131*H131</f>
        <v>0</v>
      </c>
      <c r="Q131" s="203">
        <v>0</v>
      </c>
      <c r="R131" s="203">
        <f>Q131*H131</f>
        <v>0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246</v>
      </c>
      <c r="AT131" s="205" t="s">
        <v>241</v>
      </c>
      <c r="AU131" s="205" t="s">
        <v>79</v>
      </c>
      <c r="AY131" s="19" t="s">
        <v>239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246</v>
      </c>
      <c r="BM131" s="205" t="s">
        <v>581</v>
      </c>
    </row>
    <row r="132" spans="1:65" s="2" customFormat="1" ht="11.25">
      <c r="A132" s="36"/>
      <c r="B132" s="37"/>
      <c r="C132" s="38"/>
      <c r="D132" s="207" t="s">
        <v>248</v>
      </c>
      <c r="E132" s="38"/>
      <c r="F132" s="208" t="s">
        <v>1344</v>
      </c>
      <c r="G132" s="38"/>
      <c r="H132" s="38"/>
      <c r="I132" s="117"/>
      <c r="J132" s="38"/>
      <c r="K132" s="38"/>
      <c r="L132" s="41"/>
      <c r="M132" s="209"/>
      <c r="N132" s="210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248</v>
      </c>
      <c r="AU132" s="19" t="s">
        <v>79</v>
      </c>
    </row>
    <row r="133" spans="1:65" s="2" customFormat="1" ht="16.5" customHeight="1">
      <c r="A133" s="36"/>
      <c r="B133" s="37"/>
      <c r="C133" s="194" t="s">
        <v>7</v>
      </c>
      <c r="D133" s="194" t="s">
        <v>241</v>
      </c>
      <c r="E133" s="195" t="s">
        <v>1345</v>
      </c>
      <c r="F133" s="196" t="s">
        <v>1346</v>
      </c>
      <c r="G133" s="197" t="s">
        <v>664</v>
      </c>
      <c r="H133" s="198">
        <v>48</v>
      </c>
      <c r="I133" s="199"/>
      <c r="J133" s="200">
        <f>ROUND(I133*H133,2)</f>
        <v>0</v>
      </c>
      <c r="K133" s="196" t="s">
        <v>19</v>
      </c>
      <c r="L133" s="41"/>
      <c r="M133" s="201" t="s">
        <v>19</v>
      </c>
      <c r="N133" s="202" t="s">
        <v>43</v>
      </c>
      <c r="O133" s="66"/>
      <c r="P133" s="203">
        <f>O133*H133</f>
        <v>0</v>
      </c>
      <c r="Q133" s="203">
        <v>0</v>
      </c>
      <c r="R133" s="203">
        <f>Q133*H133</f>
        <v>0</v>
      </c>
      <c r="S133" s="203">
        <v>0</v>
      </c>
      <c r="T133" s="204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246</v>
      </c>
      <c r="AT133" s="205" t="s">
        <v>241</v>
      </c>
      <c r="AU133" s="205" t="s">
        <v>79</v>
      </c>
      <c r="AY133" s="19" t="s">
        <v>239</v>
      </c>
      <c r="BE133" s="206">
        <f>IF(N133="základní",J133,0)</f>
        <v>0</v>
      </c>
      <c r="BF133" s="206">
        <f>IF(N133="snížená",J133,0)</f>
        <v>0</v>
      </c>
      <c r="BG133" s="206">
        <f>IF(N133="zákl. přenesená",J133,0)</f>
        <v>0</v>
      </c>
      <c r="BH133" s="206">
        <f>IF(N133="sníž. přenesená",J133,0)</f>
        <v>0</v>
      </c>
      <c r="BI133" s="206">
        <f>IF(N133="nulová",J133,0)</f>
        <v>0</v>
      </c>
      <c r="BJ133" s="19" t="s">
        <v>79</v>
      </c>
      <c r="BK133" s="206">
        <f>ROUND(I133*H133,2)</f>
        <v>0</v>
      </c>
      <c r="BL133" s="19" t="s">
        <v>246</v>
      </c>
      <c r="BM133" s="205" t="s">
        <v>596</v>
      </c>
    </row>
    <row r="134" spans="1:65" s="2" customFormat="1" ht="11.25">
      <c r="A134" s="36"/>
      <c r="B134" s="37"/>
      <c r="C134" s="38"/>
      <c r="D134" s="207" t="s">
        <v>248</v>
      </c>
      <c r="E134" s="38"/>
      <c r="F134" s="208" t="s">
        <v>1346</v>
      </c>
      <c r="G134" s="38"/>
      <c r="H134" s="38"/>
      <c r="I134" s="117"/>
      <c r="J134" s="38"/>
      <c r="K134" s="38"/>
      <c r="L134" s="41"/>
      <c r="M134" s="209"/>
      <c r="N134" s="210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248</v>
      </c>
      <c r="AU134" s="19" t="s">
        <v>79</v>
      </c>
    </row>
    <row r="135" spans="1:65" s="12" customFormat="1" ht="25.9" customHeight="1">
      <c r="B135" s="178"/>
      <c r="C135" s="179"/>
      <c r="D135" s="180" t="s">
        <v>71</v>
      </c>
      <c r="E135" s="181" t="s">
        <v>1245</v>
      </c>
      <c r="F135" s="181" t="s">
        <v>107</v>
      </c>
      <c r="G135" s="179"/>
      <c r="H135" s="179"/>
      <c r="I135" s="182"/>
      <c r="J135" s="183">
        <f>BK135</f>
        <v>0</v>
      </c>
      <c r="K135" s="179"/>
      <c r="L135" s="184"/>
      <c r="M135" s="185"/>
      <c r="N135" s="186"/>
      <c r="O135" s="186"/>
      <c r="P135" s="187">
        <f>SUM(P136:P143)</f>
        <v>0</v>
      </c>
      <c r="Q135" s="186"/>
      <c r="R135" s="187">
        <f>SUM(R136:R143)</f>
        <v>0</v>
      </c>
      <c r="S135" s="186"/>
      <c r="T135" s="188">
        <f>SUM(T136:T143)</f>
        <v>0</v>
      </c>
      <c r="AR135" s="189" t="s">
        <v>79</v>
      </c>
      <c r="AT135" s="190" t="s">
        <v>71</v>
      </c>
      <c r="AU135" s="190" t="s">
        <v>72</v>
      </c>
      <c r="AY135" s="189" t="s">
        <v>239</v>
      </c>
      <c r="BK135" s="191">
        <f>SUM(BK136:BK143)</f>
        <v>0</v>
      </c>
    </row>
    <row r="136" spans="1:65" s="2" customFormat="1" ht="16.5" customHeight="1">
      <c r="A136" s="36"/>
      <c r="B136" s="37"/>
      <c r="C136" s="194" t="s">
        <v>466</v>
      </c>
      <c r="D136" s="194" t="s">
        <v>241</v>
      </c>
      <c r="E136" s="195" t="s">
        <v>1354</v>
      </c>
      <c r="F136" s="196" t="s">
        <v>1255</v>
      </c>
      <c r="G136" s="197" t="s">
        <v>664</v>
      </c>
      <c r="H136" s="198">
        <v>1</v>
      </c>
      <c r="I136" s="199"/>
      <c r="J136" s="200">
        <f>ROUND(I136*H136,2)</f>
        <v>0</v>
      </c>
      <c r="K136" s="196" t="s">
        <v>19</v>
      </c>
      <c r="L136" s="41"/>
      <c r="M136" s="201" t="s">
        <v>19</v>
      </c>
      <c r="N136" s="202" t="s">
        <v>43</v>
      </c>
      <c r="O136" s="66"/>
      <c r="P136" s="203">
        <f>O136*H136</f>
        <v>0</v>
      </c>
      <c r="Q136" s="203">
        <v>0</v>
      </c>
      <c r="R136" s="203">
        <f>Q136*H136</f>
        <v>0</v>
      </c>
      <c r="S136" s="203">
        <v>0</v>
      </c>
      <c r="T136" s="204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246</v>
      </c>
      <c r="AT136" s="205" t="s">
        <v>241</v>
      </c>
      <c r="AU136" s="205" t="s">
        <v>79</v>
      </c>
      <c r="AY136" s="19" t="s">
        <v>239</v>
      </c>
      <c r="BE136" s="206">
        <f>IF(N136="základní",J136,0)</f>
        <v>0</v>
      </c>
      <c r="BF136" s="206">
        <f>IF(N136="snížená",J136,0)</f>
        <v>0</v>
      </c>
      <c r="BG136" s="206">
        <f>IF(N136="zákl. přenesená",J136,0)</f>
        <v>0</v>
      </c>
      <c r="BH136" s="206">
        <f>IF(N136="sníž. přenesená",J136,0)</f>
        <v>0</v>
      </c>
      <c r="BI136" s="206">
        <f>IF(N136="nulová",J136,0)</f>
        <v>0</v>
      </c>
      <c r="BJ136" s="19" t="s">
        <v>79</v>
      </c>
      <c r="BK136" s="206">
        <f>ROUND(I136*H136,2)</f>
        <v>0</v>
      </c>
      <c r="BL136" s="19" t="s">
        <v>246</v>
      </c>
      <c r="BM136" s="205" t="s">
        <v>610</v>
      </c>
    </row>
    <row r="137" spans="1:65" s="2" customFormat="1" ht="11.25">
      <c r="A137" s="36"/>
      <c r="B137" s="37"/>
      <c r="C137" s="38"/>
      <c r="D137" s="207" t="s">
        <v>248</v>
      </c>
      <c r="E137" s="38"/>
      <c r="F137" s="208" t="s">
        <v>1255</v>
      </c>
      <c r="G137" s="38"/>
      <c r="H137" s="38"/>
      <c r="I137" s="117"/>
      <c r="J137" s="38"/>
      <c r="K137" s="38"/>
      <c r="L137" s="41"/>
      <c r="M137" s="209"/>
      <c r="N137" s="210"/>
      <c r="O137" s="66"/>
      <c r="P137" s="66"/>
      <c r="Q137" s="66"/>
      <c r="R137" s="66"/>
      <c r="S137" s="66"/>
      <c r="T137" s="67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T137" s="19" t="s">
        <v>248</v>
      </c>
      <c r="AU137" s="19" t="s">
        <v>79</v>
      </c>
    </row>
    <row r="138" spans="1:65" s="2" customFormat="1" ht="16.5" customHeight="1">
      <c r="A138" s="36"/>
      <c r="B138" s="37"/>
      <c r="C138" s="194" t="s">
        <v>472</v>
      </c>
      <c r="D138" s="194" t="s">
        <v>241</v>
      </c>
      <c r="E138" s="195" t="s">
        <v>1355</v>
      </c>
      <c r="F138" s="196" t="s">
        <v>1356</v>
      </c>
      <c r="G138" s="197" t="s">
        <v>664</v>
      </c>
      <c r="H138" s="198">
        <v>1</v>
      </c>
      <c r="I138" s="199"/>
      <c r="J138" s="200">
        <f>ROUND(I138*H138,2)</f>
        <v>0</v>
      </c>
      <c r="K138" s="196" t="s">
        <v>19</v>
      </c>
      <c r="L138" s="41"/>
      <c r="M138" s="201" t="s">
        <v>19</v>
      </c>
      <c r="N138" s="202" t="s">
        <v>43</v>
      </c>
      <c r="O138" s="66"/>
      <c r="P138" s="203">
        <f>O138*H138</f>
        <v>0</v>
      </c>
      <c r="Q138" s="203">
        <v>0</v>
      </c>
      <c r="R138" s="203">
        <f>Q138*H138</f>
        <v>0</v>
      </c>
      <c r="S138" s="203">
        <v>0</v>
      </c>
      <c r="T138" s="204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246</v>
      </c>
      <c r="AT138" s="205" t="s">
        <v>241</v>
      </c>
      <c r="AU138" s="205" t="s">
        <v>79</v>
      </c>
      <c r="AY138" s="19" t="s">
        <v>239</v>
      </c>
      <c r="BE138" s="206">
        <f>IF(N138="základní",J138,0)</f>
        <v>0</v>
      </c>
      <c r="BF138" s="206">
        <f>IF(N138="snížená",J138,0)</f>
        <v>0</v>
      </c>
      <c r="BG138" s="206">
        <f>IF(N138="zákl. přenesená",J138,0)</f>
        <v>0</v>
      </c>
      <c r="BH138" s="206">
        <f>IF(N138="sníž. přenesená",J138,0)</f>
        <v>0</v>
      </c>
      <c r="BI138" s="206">
        <f>IF(N138="nulová",J138,0)</f>
        <v>0</v>
      </c>
      <c r="BJ138" s="19" t="s">
        <v>79</v>
      </c>
      <c r="BK138" s="206">
        <f>ROUND(I138*H138,2)</f>
        <v>0</v>
      </c>
      <c r="BL138" s="19" t="s">
        <v>246</v>
      </c>
      <c r="BM138" s="205" t="s">
        <v>620</v>
      </c>
    </row>
    <row r="139" spans="1:65" s="2" customFormat="1" ht="11.25">
      <c r="A139" s="36"/>
      <c r="B139" s="37"/>
      <c r="C139" s="38"/>
      <c r="D139" s="207" t="s">
        <v>248</v>
      </c>
      <c r="E139" s="38"/>
      <c r="F139" s="208" t="s">
        <v>1356</v>
      </c>
      <c r="G139" s="38"/>
      <c r="H139" s="38"/>
      <c r="I139" s="117"/>
      <c r="J139" s="38"/>
      <c r="K139" s="38"/>
      <c r="L139" s="41"/>
      <c r="M139" s="209"/>
      <c r="N139" s="210"/>
      <c r="O139" s="66"/>
      <c r="P139" s="66"/>
      <c r="Q139" s="66"/>
      <c r="R139" s="66"/>
      <c r="S139" s="66"/>
      <c r="T139" s="67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T139" s="19" t="s">
        <v>248</v>
      </c>
      <c r="AU139" s="19" t="s">
        <v>79</v>
      </c>
    </row>
    <row r="140" spans="1:65" s="2" customFormat="1" ht="16.5" customHeight="1">
      <c r="A140" s="36"/>
      <c r="B140" s="37"/>
      <c r="C140" s="194" t="s">
        <v>478</v>
      </c>
      <c r="D140" s="194" t="s">
        <v>241</v>
      </c>
      <c r="E140" s="195" t="s">
        <v>1357</v>
      </c>
      <c r="F140" s="196" t="s">
        <v>1257</v>
      </c>
      <c r="G140" s="197" t="s">
        <v>664</v>
      </c>
      <c r="H140" s="198">
        <v>1</v>
      </c>
      <c r="I140" s="199"/>
      <c r="J140" s="200">
        <f>ROUND(I140*H140,2)</f>
        <v>0</v>
      </c>
      <c r="K140" s="196" t="s">
        <v>19</v>
      </c>
      <c r="L140" s="41"/>
      <c r="M140" s="201" t="s">
        <v>19</v>
      </c>
      <c r="N140" s="202" t="s">
        <v>43</v>
      </c>
      <c r="O140" s="66"/>
      <c r="P140" s="203">
        <f>O140*H140</f>
        <v>0</v>
      </c>
      <c r="Q140" s="203">
        <v>0</v>
      </c>
      <c r="R140" s="203">
        <f>Q140*H140</f>
        <v>0</v>
      </c>
      <c r="S140" s="203">
        <v>0</v>
      </c>
      <c r="T140" s="204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246</v>
      </c>
      <c r="AT140" s="205" t="s">
        <v>241</v>
      </c>
      <c r="AU140" s="205" t="s">
        <v>79</v>
      </c>
      <c r="AY140" s="19" t="s">
        <v>239</v>
      </c>
      <c r="BE140" s="206">
        <f>IF(N140="základní",J140,0)</f>
        <v>0</v>
      </c>
      <c r="BF140" s="206">
        <f>IF(N140="snížená",J140,0)</f>
        <v>0</v>
      </c>
      <c r="BG140" s="206">
        <f>IF(N140="zákl. přenesená",J140,0)</f>
        <v>0</v>
      </c>
      <c r="BH140" s="206">
        <f>IF(N140="sníž. přenesená",J140,0)</f>
        <v>0</v>
      </c>
      <c r="BI140" s="206">
        <f>IF(N140="nulová",J140,0)</f>
        <v>0</v>
      </c>
      <c r="BJ140" s="19" t="s">
        <v>79</v>
      </c>
      <c r="BK140" s="206">
        <f>ROUND(I140*H140,2)</f>
        <v>0</v>
      </c>
      <c r="BL140" s="19" t="s">
        <v>246</v>
      </c>
      <c r="BM140" s="205" t="s">
        <v>626</v>
      </c>
    </row>
    <row r="141" spans="1:65" s="2" customFormat="1" ht="11.25">
      <c r="A141" s="36"/>
      <c r="B141" s="37"/>
      <c r="C141" s="38"/>
      <c r="D141" s="207" t="s">
        <v>248</v>
      </c>
      <c r="E141" s="38"/>
      <c r="F141" s="208" t="s">
        <v>1257</v>
      </c>
      <c r="G141" s="38"/>
      <c r="H141" s="38"/>
      <c r="I141" s="117"/>
      <c r="J141" s="38"/>
      <c r="K141" s="38"/>
      <c r="L141" s="41"/>
      <c r="M141" s="209"/>
      <c r="N141" s="210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248</v>
      </c>
      <c r="AU141" s="19" t="s">
        <v>79</v>
      </c>
    </row>
    <row r="142" spans="1:65" s="2" customFormat="1" ht="16.5" customHeight="1">
      <c r="A142" s="36"/>
      <c r="B142" s="37"/>
      <c r="C142" s="194" t="s">
        <v>484</v>
      </c>
      <c r="D142" s="194" t="s">
        <v>241</v>
      </c>
      <c r="E142" s="195" t="s">
        <v>1258</v>
      </c>
      <c r="F142" s="196" t="s">
        <v>1259</v>
      </c>
      <c r="G142" s="197" t="s">
        <v>664</v>
      </c>
      <c r="H142" s="198">
        <v>1</v>
      </c>
      <c r="I142" s="199"/>
      <c r="J142" s="200">
        <f>ROUND(I142*H142,2)</f>
        <v>0</v>
      </c>
      <c r="K142" s="196" t="s">
        <v>19</v>
      </c>
      <c r="L142" s="41"/>
      <c r="M142" s="201" t="s">
        <v>19</v>
      </c>
      <c r="N142" s="202" t="s">
        <v>43</v>
      </c>
      <c r="O142" s="66"/>
      <c r="P142" s="203">
        <f>O142*H142</f>
        <v>0</v>
      </c>
      <c r="Q142" s="203">
        <v>0</v>
      </c>
      <c r="R142" s="203">
        <f>Q142*H142</f>
        <v>0</v>
      </c>
      <c r="S142" s="203">
        <v>0</v>
      </c>
      <c r="T142" s="204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246</v>
      </c>
      <c r="AT142" s="205" t="s">
        <v>241</v>
      </c>
      <c r="AU142" s="205" t="s">
        <v>79</v>
      </c>
      <c r="AY142" s="19" t="s">
        <v>239</v>
      </c>
      <c r="BE142" s="206">
        <f>IF(N142="základní",J142,0)</f>
        <v>0</v>
      </c>
      <c r="BF142" s="206">
        <f>IF(N142="snížená",J142,0)</f>
        <v>0</v>
      </c>
      <c r="BG142" s="206">
        <f>IF(N142="zákl. přenesená",J142,0)</f>
        <v>0</v>
      </c>
      <c r="BH142" s="206">
        <f>IF(N142="sníž. přenesená",J142,0)</f>
        <v>0</v>
      </c>
      <c r="BI142" s="206">
        <f>IF(N142="nulová",J142,0)</f>
        <v>0</v>
      </c>
      <c r="BJ142" s="19" t="s">
        <v>79</v>
      </c>
      <c r="BK142" s="206">
        <f>ROUND(I142*H142,2)</f>
        <v>0</v>
      </c>
      <c r="BL142" s="19" t="s">
        <v>246</v>
      </c>
      <c r="BM142" s="205" t="s">
        <v>638</v>
      </c>
    </row>
    <row r="143" spans="1:65" s="2" customFormat="1" ht="11.25">
      <c r="A143" s="36"/>
      <c r="B143" s="37"/>
      <c r="C143" s="38"/>
      <c r="D143" s="207" t="s">
        <v>248</v>
      </c>
      <c r="E143" s="38"/>
      <c r="F143" s="208" t="s">
        <v>1259</v>
      </c>
      <c r="G143" s="38"/>
      <c r="H143" s="38"/>
      <c r="I143" s="117"/>
      <c r="J143" s="38"/>
      <c r="K143" s="38"/>
      <c r="L143" s="41"/>
      <c r="M143" s="226"/>
      <c r="N143" s="227"/>
      <c r="O143" s="228"/>
      <c r="P143" s="228"/>
      <c r="Q143" s="228"/>
      <c r="R143" s="228"/>
      <c r="S143" s="228"/>
      <c r="T143" s="229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248</v>
      </c>
      <c r="AU143" s="19" t="s">
        <v>79</v>
      </c>
    </row>
    <row r="144" spans="1:65" s="2" customFormat="1" ht="6.95" customHeight="1">
      <c r="A144" s="36"/>
      <c r="B144" s="49"/>
      <c r="C144" s="50"/>
      <c r="D144" s="50"/>
      <c r="E144" s="50"/>
      <c r="F144" s="50"/>
      <c r="G144" s="50"/>
      <c r="H144" s="50"/>
      <c r="I144" s="144"/>
      <c r="J144" s="50"/>
      <c r="K144" s="50"/>
      <c r="L144" s="41"/>
      <c r="M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</row>
  </sheetData>
  <sheetProtection algorithmName="SHA-512" hashValue="gehI3QSG/9fnjBr0cKpFu368cmUnWPQLipQaW0fUcsbQn5cfp9VTpkiSY59xNwruGPSHq1Xz/xNjZ3IordPZPQ==" saltValue="Z/3ukpFgd2Uwm1V3+3P4TPcYDTkENu0YSk+9ZbRGMIekFj+HS+bKdd0fElZA3vG2Q9wzkZ4QuDkks1zC+ElRwg==" spinCount="100000" sheet="1" objects="1" scenarios="1" formatColumns="0" formatRows="0" autoFilter="0"/>
  <autoFilter ref="C88:K143" xr:uid="{00000000-0009-0000-0000-00000F000000}"/>
  <mergeCells count="12">
    <mergeCell ref="E81:H81"/>
    <mergeCell ref="L2:V2"/>
    <mergeCell ref="E50:H50"/>
    <mergeCell ref="E52:H52"/>
    <mergeCell ref="E54:H54"/>
    <mergeCell ref="E77:H77"/>
    <mergeCell ref="E79:H7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153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146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1378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1379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1380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ROUND(J97,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ROUND((SUM(BE97:BE152)),  2)</f>
        <v>0</v>
      </c>
      <c r="G37" s="36"/>
      <c r="H37" s="36"/>
      <c r="I37" s="133">
        <v>0.21</v>
      </c>
      <c r="J37" s="132">
        <f>ROUND(((SUM(BE97:BE152))*I37),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ROUND((SUM(BF97:BF152)),  2)</f>
        <v>0</v>
      </c>
      <c r="G38" s="36"/>
      <c r="H38" s="36"/>
      <c r="I38" s="133">
        <v>0.15</v>
      </c>
      <c r="J38" s="132">
        <f>ROUND(((SUM(BF97:BF152))*I38),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ROUND((SUM(BG97:BG152)),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ROUND((SUM(BH97:BH152)),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ROUND((SUM(BI97:BI152)),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1378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1379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3/M - Zemní a montážní práce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J97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9" customFormat="1" ht="24.95" customHeight="1">
      <c r="B68" s="153"/>
      <c r="C68" s="154"/>
      <c r="D68" s="155" t="s">
        <v>649</v>
      </c>
      <c r="E68" s="156"/>
      <c r="F68" s="156"/>
      <c r="G68" s="156"/>
      <c r="H68" s="156"/>
      <c r="I68" s="157"/>
      <c r="J68" s="158">
        <f>J98</f>
        <v>0</v>
      </c>
      <c r="K68" s="154"/>
      <c r="L68" s="159"/>
    </row>
    <row r="69" spans="1:47" s="10" customFormat="1" ht="19.899999999999999" customHeight="1">
      <c r="B69" s="160"/>
      <c r="C69" s="99"/>
      <c r="D69" s="161" t="s">
        <v>650</v>
      </c>
      <c r="E69" s="162"/>
      <c r="F69" s="162"/>
      <c r="G69" s="162"/>
      <c r="H69" s="162"/>
      <c r="I69" s="163"/>
      <c r="J69" s="164">
        <f>J99</f>
        <v>0</v>
      </c>
      <c r="K69" s="99"/>
      <c r="L69" s="165"/>
    </row>
    <row r="70" spans="1:47" s="10" customFormat="1" ht="19.899999999999999" customHeight="1">
      <c r="B70" s="160"/>
      <c r="C70" s="99"/>
      <c r="D70" s="161" t="s">
        <v>651</v>
      </c>
      <c r="E70" s="162"/>
      <c r="F70" s="162"/>
      <c r="G70" s="162"/>
      <c r="H70" s="162"/>
      <c r="I70" s="163"/>
      <c r="J70" s="164">
        <f>J114</f>
        <v>0</v>
      </c>
      <c r="K70" s="99"/>
      <c r="L70" s="165"/>
    </row>
    <row r="71" spans="1:47" s="9" customFormat="1" ht="24.95" customHeight="1">
      <c r="B71" s="153"/>
      <c r="C71" s="154"/>
      <c r="D71" s="155" t="s">
        <v>1381</v>
      </c>
      <c r="E71" s="156"/>
      <c r="F71" s="156"/>
      <c r="G71" s="156"/>
      <c r="H71" s="156"/>
      <c r="I71" s="157"/>
      <c r="J71" s="158">
        <f>J144</f>
        <v>0</v>
      </c>
      <c r="K71" s="154"/>
      <c r="L71" s="159"/>
    </row>
    <row r="72" spans="1:47" s="10" customFormat="1" ht="19.899999999999999" customHeight="1">
      <c r="B72" s="160"/>
      <c r="C72" s="99"/>
      <c r="D72" s="161" t="s">
        <v>1382</v>
      </c>
      <c r="E72" s="162"/>
      <c r="F72" s="162"/>
      <c r="G72" s="162"/>
      <c r="H72" s="162"/>
      <c r="I72" s="163"/>
      <c r="J72" s="164">
        <f>J145</f>
        <v>0</v>
      </c>
      <c r="K72" s="99"/>
      <c r="L72" s="165"/>
    </row>
    <row r="73" spans="1:47" s="9" customFormat="1" ht="24.95" customHeight="1">
      <c r="B73" s="153"/>
      <c r="C73" s="154"/>
      <c r="D73" s="155" t="s">
        <v>652</v>
      </c>
      <c r="E73" s="156"/>
      <c r="F73" s="156"/>
      <c r="G73" s="156"/>
      <c r="H73" s="156"/>
      <c r="I73" s="157"/>
      <c r="J73" s="158">
        <f>J150</f>
        <v>0</v>
      </c>
      <c r="K73" s="154"/>
      <c r="L73" s="159"/>
    </row>
    <row r="74" spans="1:47" s="2" customFormat="1" ht="21.75" customHeight="1">
      <c r="A74" s="36"/>
      <c r="B74" s="37"/>
      <c r="C74" s="38"/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47" s="2" customFormat="1" ht="6.95" customHeight="1">
      <c r="A75" s="36"/>
      <c r="B75" s="49"/>
      <c r="C75" s="50"/>
      <c r="D75" s="50"/>
      <c r="E75" s="50"/>
      <c r="F75" s="50"/>
      <c r="G75" s="50"/>
      <c r="H75" s="50"/>
      <c r="I75" s="144"/>
      <c r="J75" s="50"/>
      <c r="K75" s="50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9" spans="1:47" s="2" customFormat="1" ht="6.95" customHeight="1">
      <c r="A79" s="36"/>
      <c r="B79" s="51"/>
      <c r="C79" s="52"/>
      <c r="D79" s="52"/>
      <c r="E79" s="52"/>
      <c r="F79" s="52"/>
      <c r="G79" s="52"/>
      <c r="H79" s="52"/>
      <c r="I79" s="147"/>
      <c r="J79" s="52"/>
      <c r="K79" s="52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2" customFormat="1" ht="24.95" customHeight="1">
      <c r="A80" s="36"/>
      <c r="B80" s="37"/>
      <c r="C80" s="25" t="s">
        <v>224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31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31" s="2" customFormat="1" ht="12" customHeight="1">
      <c r="A82" s="36"/>
      <c r="B82" s="37"/>
      <c r="C82" s="31" t="s">
        <v>16</v>
      </c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31" s="2" customFormat="1" ht="16.5" customHeight="1">
      <c r="A83" s="36"/>
      <c r="B83" s="37"/>
      <c r="C83" s="38"/>
      <c r="D83" s="38"/>
      <c r="E83" s="404" t="str">
        <f>E7</f>
        <v>Horoměřická S 071 - most, Praha 6, č. akce 999615</v>
      </c>
      <c r="F83" s="405"/>
      <c r="G83" s="405"/>
      <c r="H83" s="405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31" s="1" customFormat="1" ht="12" customHeight="1">
      <c r="B84" s="23"/>
      <c r="C84" s="31" t="s">
        <v>214</v>
      </c>
      <c r="D84" s="24"/>
      <c r="E84" s="24"/>
      <c r="F84" s="24"/>
      <c r="G84" s="24"/>
      <c r="H84" s="24"/>
      <c r="I84" s="110"/>
      <c r="J84" s="24"/>
      <c r="K84" s="24"/>
      <c r="L84" s="22"/>
    </row>
    <row r="85" spans="1:31" s="1" customFormat="1" ht="16.5" customHeight="1">
      <c r="B85" s="23"/>
      <c r="C85" s="24"/>
      <c r="D85" s="24"/>
      <c r="E85" s="404" t="s">
        <v>1378</v>
      </c>
      <c r="F85" s="356"/>
      <c r="G85" s="356"/>
      <c r="H85" s="356"/>
      <c r="I85" s="110"/>
      <c r="J85" s="24"/>
      <c r="K85" s="24"/>
      <c r="L85" s="22"/>
    </row>
    <row r="86" spans="1:31" s="1" customFormat="1" ht="12" customHeight="1">
      <c r="B86" s="23"/>
      <c r="C86" s="31" t="s">
        <v>216</v>
      </c>
      <c r="D86" s="24"/>
      <c r="E86" s="24"/>
      <c r="F86" s="24"/>
      <c r="G86" s="24"/>
      <c r="H86" s="24"/>
      <c r="I86" s="110"/>
      <c r="J86" s="24"/>
      <c r="K86" s="24"/>
      <c r="L86" s="22"/>
    </row>
    <row r="87" spans="1:31" s="2" customFormat="1" ht="16.5" customHeight="1">
      <c r="A87" s="36"/>
      <c r="B87" s="37"/>
      <c r="C87" s="38"/>
      <c r="D87" s="38"/>
      <c r="E87" s="408" t="s">
        <v>1379</v>
      </c>
      <c r="F87" s="406"/>
      <c r="G87" s="406"/>
      <c r="H87" s="406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31" s="2" customFormat="1" ht="12" customHeight="1">
      <c r="A88" s="36"/>
      <c r="B88" s="37"/>
      <c r="C88" s="31" t="s">
        <v>646</v>
      </c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31" s="2" customFormat="1" ht="16.5" customHeight="1">
      <c r="A89" s="36"/>
      <c r="B89" s="37"/>
      <c r="C89" s="38"/>
      <c r="D89" s="38"/>
      <c r="E89" s="378" t="str">
        <f>E13</f>
        <v>3/M - Zemní a montážní práce</v>
      </c>
      <c r="F89" s="406"/>
      <c r="G89" s="406"/>
      <c r="H89" s="406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31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31" s="2" customFormat="1" ht="12" customHeight="1">
      <c r="A91" s="36"/>
      <c r="B91" s="37"/>
      <c r="C91" s="31" t="s">
        <v>21</v>
      </c>
      <c r="D91" s="38"/>
      <c r="E91" s="38"/>
      <c r="F91" s="29" t="str">
        <f>F16</f>
        <v>ul. Horoměřická / Pod Habrovkou</v>
      </c>
      <c r="G91" s="38"/>
      <c r="H91" s="38"/>
      <c r="I91" s="119" t="s">
        <v>23</v>
      </c>
      <c r="J91" s="61" t="str">
        <f>IF(J16="","",J16)</f>
        <v>12. 6. 2020</v>
      </c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31" s="2" customFormat="1" ht="6.95" customHeight="1">
      <c r="A92" s="36"/>
      <c r="B92" s="37"/>
      <c r="C92" s="38"/>
      <c r="D92" s="38"/>
      <c r="E92" s="38"/>
      <c r="F92" s="38"/>
      <c r="G92" s="38"/>
      <c r="H92" s="38"/>
      <c r="I92" s="117"/>
      <c r="J92" s="38"/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31" s="2" customFormat="1" ht="25.7" customHeight="1">
      <c r="A93" s="36"/>
      <c r="B93" s="37"/>
      <c r="C93" s="31" t="s">
        <v>25</v>
      </c>
      <c r="D93" s="38"/>
      <c r="E93" s="38"/>
      <c r="F93" s="29" t="str">
        <f>E19</f>
        <v>TSK hl.m. Prahy, a.s.</v>
      </c>
      <c r="G93" s="38"/>
      <c r="H93" s="38"/>
      <c r="I93" s="119" t="s">
        <v>31</v>
      </c>
      <c r="J93" s="34" t="str">
        <f>E25</f>
        <v>AGA Letiště, spol. s r.o.</v>
      </c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31" s="2" customFormat="1" ht="25.7" customHeight="1">
      <c r="A94" s="36"/>
      <c r="B94" s="37"/>
      <c r="C94" s="31" t="s">
        <v>29</v>
      </c>
      <c r="D94" s="38"/>
      <c r="E94" s="38"/>
      <c r="F94" s="29" t="str">
        <f>IF(E22="","",E22)</f>
        <v>Vyplň údaj</v>
      </c>
      <c r="G94" s="38"/>
      <c r="H94" s="38"/>
      <c r="I94" s="119" t="s">
        <v>34</v>
      </c>
      <c r="J94" s="34" t="str">
        <f>E28</f>
        <v>Ing. Martin Krupička</v>
      </c>
      <c r="K94" s="38"/>
      <c r="L94" s="118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31" s="2" customFormat="1" ht="10.35" customHeight="1">
      <c r="A95" s="36"/>
      <c r="B95" s="37"/>
      <c r="C95" s="38"/>
      <c r="D95" s="38"/>
      <c r="E95" s="38"/>
      <c r="F95" s="38"/>
      <c r="G95" s="38"/>
      <c r="H95" s="38"/>
      <c r="I95" s="117"/>
      <c r="J95" s="38"/>
      <c r="K95" s="38"/>
      <c r="L95" s="118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</row>
    <row r="96" spans="1:31" s="11" customFormat="1" ht="29.25" customHeight="1">
      <c r="A96" s="166"/>
      <c r="B96" s="167"/>
      <c r="C96" s="168" t="s">
        <v>225</v>
      </c>
      <c r="D96" s="169" t="s">
        <v>57</v>
      </c>
      <c r="E96" s="169" t="s">
        <v>53</v>
      </c>
      <c r="F96" s="169" t="s">
        <v>54</v>
      </c>
      <c r="G96" s="169" t="s">
        <v>226</v>
      </c>
      <c r="H96" s="169" t="s">
        <v>227</v>
      </c>
      <c r="I96" s="170" t="s">
        <v>228</v>
      </c>
      <c r="J96" s="169" t="s">
        <v>220</v>
      </c>
      <c r="K96" s="171" t="s">
        <v>229</v>
      </c>
      <c r="L96" s="172"/>
      <c r="M96" s="70" t="s">
        <v>19</v>
      </c>
      <c r="N96" s="71" t="s">
        <v>42</v>
      </c>
      <c r="O96" s="71" t="s">
        <v>230</v>
      </c>
      <c r="P96" s="71" t="s">
        <v>231</v>
      </c>
      <c r="Q96" s="71" t="s">
        <v>232</v>
      </c>
      <c r="R96" s="71" t="s">
        <v>233</v>
      </c>
      <c r="S96" s="71" t="s">
        <v>234</v>
      </c>
      <c r="T96" s="72" t="s">
        <v>235</v>
      </c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</row>
    <row r="97" spans="1:65" s="2" customFormat="1" ht="22.9" customHeight="1">
      <c r="A97" s="36"/>
      <c r="B97" s="37"/>
      <c r="C97" s="77" t="s">
        <v>236</v>
      </c>
      <c r="D97" s="38"/>
      <c r="E97" s="38"/>
      <c r="F97" s="38"/>
      <c r="G97" s="38"/>
      <c r="H97" s="38"/>
      <c r="I97" s="117"/>
      <c r="J97" s="173">
        <f>BK97</f>
        <v>0</v>
      </c>
      <c r="K97" s="38"/>
      <c r="L97" s="41"/>
      <c r="M97" s="73"/>
      <c r="N97" s="174"/>
      <c r="O97" s="74"/>
      <c r="P97" s="175">
        <f>P98+P144+P150</f>
        <v>0</v>
      </c>
      <c r="Q97" s="74"/>
      <c r="R97" s="175">
        <f>R98+R144+R150</f>
        <v>3.1821783999999997</v>
      </c>
      <c r="S97" s="74"/>
      <c r="T97" s="176">
        <f>T98+T144+T150</f>
        <v>4.6359999999999992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71</v>
      </c>
      <c r="AU97" s="19" t="s">
        <v>221</v>
      </c>
      <c r="BK97" s="177">
        <f>BK98+BK144+BK150</f>
        <v>0</v>
      </c>
    </row>
    <row r="98" spans="1:65" s="12" customFormat="1" ht="25.9" customHeight="1">
      <c r="B98" s="178"/>
      <c r="C98" s="179"/>
      <c r="D98" s="180" t="s">
        <v>71</v>
      </c>
      <c r="E98" s="181" t="s">
        <v>653</v>
      </c>
      <c r="F98" s="181" t="s">
        <v>654</v>
      </c>
      <c r="G98" s="179"/>
      <c r="H98" s="179"/>
      <c r="I98" s="182"/>
      <c r="J98" s="183">
        <f>BK98</f>
        <v>0</v>
      </c>
      <c r="K98" s="179"/>
      <c r="L98" s="184"/>
      <c r="M98" s="185"/>
      <c r="N98" s="186"/>
      <c r="O98" s="186"/>
      <c r="P98" s="187">
        <f>P99+P114</f>
        <v>0</v>
      </c>
      <c r="Q98" s="186"/>
      <c r="R98" s="187">
        <f>R99+R114</f>
        <v>3.1821783999999997</v>
      </c>
      <c r="S98" s="186"/>
      <c r="T98" s="188">
        <f>T99+T114</f>
        <v>4.6359999999999992</v>
      </c>
      <c r="AR98" s="189" t="s">
        <v>101</v>
      </c>
      <c r="AT98" s="190" t="s">
        <v>71</v>
      </c>
      <c r="AU98" s="190" t="s">
        <v>72</v>
      </c>
      <c r="AY98" s="189" t="s">
        <v>239</v>
      </c>
      <c r="BK98" s="191">
        <f>BK99+BK114</f>
        <v>0</v>
      </c>
    </row>
    <row r="99" spans="1:65" s="12" customFormat="1" ht="22.9" customHeight="1">
      <c r="B99" s="178"/>
      <c r="C99" s="179"/>
      <c r="D99" s="180" t="s">
        <v>71</v>
      </c>
      <c r="E99" s="192" t="s">
        <v>655</v>
      </c>
      <c r="F99" s="192" t="s">
        <v>656</v>
      </c>
      <c r="G99" s="179"/>
      <c r="H99" s="179"/>
      <c r="I99" s="182"/>
      <c r="J99" s="193">
        <f>BK99</f>
        <v>0</v>
      </c>
      <c r="K99" s="179"/>
      <c r="L99" s="184"/>
      <c r="M99" s="185"/>
      <c r="N99" s="186"/>
      <c r="O99" s="186"/>
      <c r="P99" s="187">
        <f>SUM(P100:P113)</f>
        <v>0</v>
      </c>
      <c r="Q99" s="186"/>
      <c r="R99" s="187">
        <f>SUM(R100:R113)</f>
        <v>0</v>
      </c>
      <c r="S99" s="186"/>
      <c r="T99" s="188">
        <f>SUM(T100:T113)</f>
        <v>0</v>
      </c>
      <c r="AR99" s="189" t="s">
        <v>101</v>
      </c>
      <c r="AT99" s="190" t="s">
        <v>71</v>
      </c>
      <c r="AU99" s="190" t="s">
        <v>79</v>
      </c>
      <c r="AY99" s="189" t="s">
        <v>239</v>
      </c>
      <c r="BK99" s="191">
        <f>SUM(BK100:BK113)</f>
        <v>0</v>
      </c>
    </row>
    <row r="100" spans="1:65" s="2" customFormat="1" ht="16.5" customHeight="1">
      <c r="A100" s="36"/>
      <c r="B100" s="37"/>
      <c r="C100" s="194" t="s">
        <v>626</v>
      </c>
      <c r="D100" s="194" t="s">
        <v>241</v>
      </c>
      <c r="E100" s="195" t="s">
        <v>1383</v>
      </c>
      <c r="F100" s="196" t="s">
        <v>1384</v>
      </c>
      <c r="G100" s="197" t="s">
        <v>285</v>
      </c>
      <c r="H100" s="198">
        <v>2</v>
      </c>
      <c r="I100" s="199"/>
      <c r="J100" s="200">
        <f>ROUND(I100*H100,2)</f>
        <v>0</v>
      </c>
      <c r="K100" s="196" t="s">
        <v>19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659</v>
      </c>
      <c r="AT100" s="205" t="s">
        <v>241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659</v>
      </c>
      <c r="BM100" s="205" t="s">
        <v>1385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1386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2" customFormat="1" ht="16.5" customHeight="1">
      <c r="A102" s="36"/>
      <c r="B102" s="37"/>
      <c r="C102" s="240" t="s">
        <v>246</v>
      </c>
      <c r="D102" s="240" t="s">
        <v>653</v>
      </c>
      <c r="E102" s="241" t="s">
        <v>1387</v>
      </c>
      <c r="F102" s="242" t="s">
        <v>1388</v>
      </c>
      <c r="G102" s="243" t="s">
        <v>664</v>
      </c>
      <c r="H102" s="244">
        <v>2</v>
      </c>
      <c r="I102" s="245"/>
      <c r="J102" s="246">
        <f>ROUND(I102*H102,2)</f>
        <v>0</v>
      </c>
      <c r="K102" s="242" t="s">
        <v>19</v>
      </c>
      <c r="L102" s="247"/>
      <c r="M102" s="248" t="s">
        <v>19</v>
      </c>
      <c r="N102" s="249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665</v>
      </c>
      <c r="AT102" s="205" t="s">
        <v>653</v>
      </c>
      <c r="AU102" s="205" t="s">
        <v>81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665</v>
      </c>
      <c r="BM102" s="205" t="s">
        <v>1389</v>
      </c>
    </row>
    <row r="103" spans="1:65" s="2" customFormat="1" ht="11.25">
      <c r="A103" s="36"/>
      <c r="B103" s="37"/>
      <c r="C103" s="38"/>
      <c r="D103" s="207" t="s">
        <v>248</v>
      </c>
      <c r="E103" s="38"/>
      <c r="F103" s="208" t="s">
        <v>1388</v>
      </c>
      <c r="G103" s="38"/>
      <c r="H103" s="38"/>
      <c r="I103" s="117"/>
      <c r="J103" s="38"/>
      <c r="K103" s="38"/>
      <c r="L103" s="41"/>
      <c r="M103" s="209"/>
      <c r="N103" s="210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81</v>
      </c>
    </row>
    <row r="104" spans="1:65" s="2" customFormat="1" ht="16.5" customHeight="1">
      <c r="A104" s="36"/>
      <c r="B104" s="37"/>
      <c r="C104" s="194" t="s">
        <v>301</v>
      </c>
      <c r="D104" s="194" t="s">
        <v>241</v>
      </c>
      <c r="E104" s="195" t="s">
        <v>1390</v>
      </c>
      <c r="F104" s="196" t="s">
        <v>1391</v>
      </c>
      <c r="G104" s="197" t="s">
        <v>327</v>
      </c>
      <c r="H104" s="198">
        <v>47</v>
      </c>
      <c r="I104" s="199"/>
      <c r="J104" s="200">
        <f>ROUND(I104*H104,2)</f>
        <v>0</v>
      </c>
      <c r="K104" s="196" t="s">
        <v>19</v>
      </c>
      <c r="L104" s="41"/>
      <c r="M104" s="201" t="s">
        <v>19</v>
      </c>
      <c r="N104" s="202" t="s">
        <v>43</v>
      </c>
      <c r="O104" s="66"/>
      <c r="P104" s="203">
        <f>O104*H104</f>
        <v>0</v>
      </c>
      <c r="Q104" s="203">
        <v>0</v>
      </c>
      <c r="R104" s="203">
        <f>Q104*H104</f>
        <v>0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659</v>
      </c>
      <c r="AT104" s="205" t="s">
        <v>241</v>
      </c>
      <c r="AU104" s="205" t="s">
        <v>81</v>
      </c>
      <c r="AY104" s="19" t="s">
        <v>239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659</v>
      </c>
      <c r="BM104" s="205" t="s">
        <v>1392</v>
      </c>
    </row>
    <row r="105" spans="1:65" s="2" customFormat="1" ht="19.5">
      <c r="A105" s="36"/>
      <c r="B105" s="37"/>
      <c r="C105" s="38"/>
      <c r="D105" s="207" t="s">
        <v>248</v>
      </c>
      <c r="E105" s="38"/>
      <c r="F105" s="208" t="s">
        <v>1393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248</v>
      </c>
      <c r="AU105" s="19" t="s">
        <v>81</v>
      </c>
    </row>
    <row r="106" spans="1:65" s="2" customFormat="1" ht="16.5" customHeight="1">
      <c r="A106" s="36"/>
      <c r="B106" s="37"/>
      <c r="C106" s="240" t="s">
        <v>309</v>
      </c>
      <c r="D106" s="240" t="s">
        <v>653</v>
      </c>
      <c r="E106" s="241" t="s">
        <v>1394</v>
      </c>
      <c r="F106" s="242" t="s">
        <v>1395</v>
      </c>
      <c r="G106" s="243" t="s">
        <v>1147</v>
      </c>
      <c r="H106" s="244">
        <v>47</v>
      </c>
      <c r="I106" s="245"/>
      <c r="J106" s="246">
        <f>ROUND(I106*H106,2)</f>
        <v>0</v>
      </c>
      <c r="K106" s="242" t="s">
        <v>19</v>
      </c>
      <c r="L106" s="247"/>
      <c r="M106" s="248" t="s">
        <v>19</v>
      </c>
      <c r="N106" s="249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1396</v>
      </c>
      <c r="AT106" s="205" t="s">
        <v>653</v>
      </c>
      <c r="AU106" s="205" t="s">
        <v>81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659</v>
      </c>
      <c r="BM106" s="205" t="s">
        <v>1397</v>
      </c>
    </row>
    <row r="107" spans="1:65" s="2" customFormat="1" ht="11.25">
      <c r="A107" s="36"/>
      <c r="B107" s="37"/>
      <c r="C107" s="38"/>
      <c r="D107" s="207" t="s">
        <v>248</v>
      </c>
      <c r="E107" s="38"/>
      <c r="F107" s="208" t="s">
        <v>1398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81</v>
      </c>
    </row>
    <row r="108" spans="1:65" s="2" customFormat="1" ht="16.5" customHeight="1">
      <c r="A108" s="36"/>
      <c r="B108" s="37"/>
      <c r="C108" s="194" t="s">
        <v>314</v>
      </c>
      <c r="D108" s="194" t="s">
        <v>241</v>
      </c>
      <c r="E108" s="195" t="s">
        <v>1399</v>
      </c>
      <c r="F108" s="196" t="s">
        <v>1400</v>
      </c>
      <c r="G108" s="197" t="s">
        <v>285</v>
      </c>
      <c r="H108" s="198">
        <v>2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659</v>
      </c>
      <c r="AT108" s="205" t="s">
        <v>241</v>
      </c>
      <c r="AU108" s="205" t="s">
        <v>81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659</v>
      </c>
      <c r="BM108" s="205" t="s">
        <v>1401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1402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81</v>
      </c>
    </row>
    <row r="110" spans="1:65" s="2" customFormat="1" ht="16.5" customHeight="1">
      <c r="A110" s="36"/>
      <c r="B110" s="37"/>
      <c r="C110" s="240" t="s">
        <v>319</v>
      </c>
      <c r="D110" s="240" t="s">
        <v>653</v>
      </c>
      <c r="E110" s="241" t="s">
        <v>1403</v>
      </c>
      <c r="F110" s="242" t="s">
        <v>1404</v>
      </c>
      <c r="G110" s="243" t="s">
        <v>664</v>
      </c>
      <c r="H110" s="244">
        <v>2</v>
      </c>
      <c r="I110" s="245"/>
      <c r="J110" s="246">
        <f>ROUND(I110*H110,2)</f>
        <v>0</v>
      </c>
      <c r="K110" s="242" t="s">
        <v>19</v>
      </c>
      <c r="L110" s="247"/>
      <c r="M110" s="248" t="s">
        <v>19</v>
      </c>
      <c r="N110" s="249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665</v>
      </c>
      <c r="AT110" s="205" t="s">
        <v>653</v>
      </c>
      <c r="AU110" s="205" t="s">
        <v>81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665</v>
      </c>
      <c r="BM110" s="205" t="s">
        <v>1405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1404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81</v>
      </c>
    </row>
    <row r="112" spans="1:65" s="2" customFormat="1" ht="22.5" customHeight="1">
      <c r="A112" s="36"/>
      <c r="B112" s="37"/>
      <c r="C112" s="194" t="s">
        <v>629</v>
      </c>
      <c r="D112" s="194" t="s">
        <v>241</v>
      </c>
      <c r="E112" s="195" t="s">
        <v>1406</v>
      </c>
      <c r="F112" s="196" t="s">
        <v>1407</v>
      </c>
      <c r="G112" s="197" t="s">
        <v>327</v>
      </c>
      <c r="H112" s="198">
        <v>47</v>
      </c>
      <c r="I112" s="199"/>
      <c r="J112" s="200">
        <f>ROUND(I112*H112,2)</f>
        <v>0</v>
      </c>
      <c r="K112" s="196" t="s">
        <v>19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659</v>
      </c>
      <c r="AT112" s="205" t="s">
        <v>241</v>
      </c>
      <c r="AU112" s="205" t="s">
        <v>81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659</v>
      </c>
      <c r="BM112" s="205" t="s">
        <v>1408</v>
      </c>
    </row>
    <row r="113" spans="1:65" s="2" customFormat="1" ht="11.25">
      <c r="A113" s="36"/>
      <c r="B113" s="37"/>
      <c r="C113" s="38"/>
      <c r="D113" s="207" t="s">
        <v>248</v>
      </c>
      <c r="E113" s="38"/>
      <c r="F113" s="208" t="s">
        <v>1409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81</v>
      </c>
    </row>
    <row r="114" spans="1:65" s="12" customFormat="1" ht="22.9" customHeight="1">
      <c r="B114" s="178"/>
      <c r="C114" s="179"/>
      <c r="D114" s="180" t="s">
        <v>71</v>
      </c>
      <c r="E114" s="192" t="s">
        <v>691</v>
      </c>
      <c r="F114" s="192" t="s">
        <v>692</v>
      </c>
      <c r="G114" s="179"/>
      <c r="H114" s="179"/>
      <c r="I114" s="182"/>
      <c r="J114" s="193">
        <f>BK114</f>
        <v>0</v>
      </c>
      <c r="K114" s="179"/>
      <c r="L114" s="184"/>
      <c r="M114" s="185"/>
      <c r="N114" s="186"/>
      <c r="O114" s="186"/>
      <c r="P114" s="187">
        <f>SUM(P115:P143)</f>
        <v>0</v>
      </c>
      <c r="Q114" s="186"/>
      <c r="R114" s="187">
        <f>SUM(R115:R143)</f>
        <v>3.1821783999999997</v>
      </c>
      <c r="S114" s="186"/>
      <c r="T114" s="188">
        <f>SUM(T115:T143)</f>
        <v>4.6359999999999992</v>
      </c>
      <c r="AR114" s="189" t="s">
        <v>101</v>
      </c>
      <c r="AT114" s="190" t="s">
        <v>71</v>
      </c>
      <c r="AU114" s="190" t="s">
        <v>79</v>
      </c>
      <c r="AY114" s="189" t="s">
        <v>239</v>
      </c>
      <c r="BK114" s="191">
        <f>SUM(BK115:BK143)</f>
        <v>0</v>
      </c>
    </row>
    <row r="115" spans="1:65" s="2" customFormat="1" ht="16.5" customHeight="1">
      <c r="A115" s="36"/>
      <c r="B115" s="37"/>
      <c r="C115" s="194" t="s">
        <v>340</v>
      </c>
      <c r="D115" s="194" t="s">
        <v>241</v>
      </c>
      <c r="E115" s="195" t="s">
        <v>693</v>
      </c>
      <c r="F115" s="196" t="s">
        <v>694</v>
      </c>
      <c r="G115" s="197" t="s">
        <v>695</v>
      </c>
      <c r="H115" s="198">
        <v>4.2999999999999997E-2</v>
      </c>
      <c r="I115" s="199"/>
      <c r="J115" s="200">
        <f>ROUND(I115*H115,2)</f>
        <v>0</v>
      </c>
      <c r="K115" s="196" t="s">
        <v>19</v>
      </c>
      <c r="L115" s="41"/>
      <c r="M115" s="201" t="s">
        <v>19</v>
      </c>
      <c r="N115" s="202" t="s">
        <v>43</v>
      </c>
      <c r="O115" s="66"/>
      <c r="P115" s="203">
        <f>O115*H115</f>
        <v>0</v>
      </c>
      <c r="Q115" s="203">
        <v>8.8000000000000005E-3</v>
      </c>
      <c r="R115" s="203">
        <f>Q115*H115</f>
        <v>3.7839999999999998E-4</v>
      </c>
      <c r="S115" s="203">
        <v>0</v>
      </c>
      <c r="T115" s="204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659</v>
      </c>
      <c r="AT115" s="205" t="s">
        <v>241</v>
      </c>
      <c r="AU115" s="205" t="s">
        <v>81</v>
      </c>
      <c r="AY115" s="19" t="s">
        <v>239</v>
      </c>
      <c r="BE115" s="206">
        <f>IF(N115="základní",J115,0)</f>
        <v>0</v>
      </c>
      <c r="BF115" s="206">
        <f>IF(N115="snížená",J115,0)</f>
        <v>0</v>
      </c>
      <c r="BG115" s="206">
        <f>IF(N115="zákl. přenesená",J115,0)</f>
        <v>0</v>
      </c>
      <c r="BH115" s="206">
        <f>IF(N115="sníž. přenesená",J115,0)</f>
        <v>0</v>
      </c>
      <c r="BI115" s="206">
        <f>IF(N115="nulová",J115,0)</f>
        <v>0</v>
      </c>
      <c r="BJ115" s="19" t="s">
        <v>79</v>
      </c>
      <c r="BK115" s="206">
        <f>ROUND(I115*H115,2)</f>
        <v>0</v>
      </c>
      <c r="BL115" s="19" t="s">
        <v>659</v>
      </c>
      <c r="BM115" s="205" t="s">
        <v>1410</v>
      </c>
    </row>
    <row r="116" spans="1:65" s="2" customFormat="1" ht="19.5">
      <c r="A116" s="36"/>
      <c r="B116" s="37"/>
      <c r="C116" s="38"/>
      <c r="D116" s="207" t="s">
        <v>248</v>
      </c>
      <c r="E116" s="38"/>
      <c r="F116" s="208" t="s">
        <v>697</v>
      </c>
      <c r="G116" s="38"/>
      <c r="H116" s="38"/>
      <c r="I116" s="117"/>
      <c r="J116" s="38"/>
      <c r="K116" s="38"/>
      <c r="L116" s="41"/>
      <c r="M116" s="209"/>
      <c r="N116" s="210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248</v>
      </c>
      <c r="AU116" s="19" t="s">
        <v>81</v>
      </c>
    </row>
    <row r="117" spans="1:65" s="2" customFormat="1" ht="16.5" customHeight="1">
      <c r="A117" s="36"/>
      <c r="B117" s="37"/>
      <c r="C117" s="194" t="s">
        <v>1108</v>
      </c>
      <c r="D117" s="194" t="s">
        <v>241</v>
      </c>
      <c r="E117" s="195" t="s">
        <v>698</v>
      </c>
      <c r="F117" s="196" t="s">
        <v>699</v>
      </c>
      <c r="G117" s="197" t="s">
        <v>285</v>
      </c>
      <c r="H117" s="198">
        <v>1</v>
      </c>
      <c r="I117" s="199"/>
      <c r="J117" s="200">
        <f>ROUND(I117*H117,2)</f>
        <v>0</v>
      </c>
      <c r="K117" s="196" t="s">
        <v>19</v>
      </c>
      <c r="L117" s="41"/>
      <c r="M117" s="201" t="s">
        <v>19</v>
      </c>
      <c r="N117" s="202" t="s">
        <v>43</v>
      </c>
      <c r="O117" s="66"/>
      <c r="P117" s="203">
        <f>O117*H117</f>
        <v>0</v>
      </c>
      <c r="Q117" s="203">
        <v>0</v>
      </c>
      <c r="R117" s="203">
        <f>Q117*H117</f>
        <v>0</v>
      </c>
      <c r="S117" s="203">
        <v>0</v>
      </c>
      <c r="T117" s="204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659</v>
      </c>
      <c r="AT117" s="205" t="s">
        <v>241</v>
      </c>
      <c r="AU117" s="205" t="s">
        <v>81</v>
      </c>
      <c r="AY117" s="19" t="s">
        <v>239</v>
      </c>
      <c r="BE117" s="206">
        <f>IF(N117="základní",J117,0)</f>
        <v>0</v>
      </c>
      <c r="BF117" s="206">
        <f>IF(N117="snížená",J117,0)</f>
        <v>0</v>
      </c>
      <c r="BG117" s="206">
        <f>IF(N117="zákl. přenesená",J117,0)</f>
        <v>0</v>
      </c>
      <c r="BH117" s="206">
        <f>IF(N117="sníž. přenesená",J117,0)</f>
        <v>0</v>
      </c>
      <c r="BI117" s="206">
        <f>IF(N117="nulová",J117,0)</f>
        <v>0</v>
      </c>
      <c r="BJ117" s="19" t="s">
        <v>79</v>
      </c>
      <c r="BK117" s="206">
        <f>ROUND(I117*H117,2)</f>
        <v>0</v>
      </c>
      <c r="BL117" s="19" t="s">
        <v>659</v>
      </c>
      <c r="BM117" s="205" t="s">
        <v>1411</v>
      </c>
    </row>
    <row r="118" spans="1:65" s="2" customFormat="1" ht="11.25">
      <c r="A118" s="36"/>
      <c r="B118" s="37"/>
      <c r="C118" s="38"/>
      <c r="D118" s="207" t="s">
        <v>248</v>
      </c>
      <c r="E118" s="38"/>
      <c r="F118" s="208" t="s">
        <v>699</v>
      </c>
      <c r="G118" s="38"/>
      <c r="H118" s="38"/>
      <c r="I118" s="117"/>
      <c r="J118" s="38"/>
      <c r="K118" s="38"/>
      <c r="L118" s="41"/>
      <c r="M118" s="209"/>
      <c r="N118" s="210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248</v>
      </c>
      <c r="AU118" s="19" t="s">
        <v>81</v>
      </c>
    </row>
    <row r="119" spans="1:65" s="2" customFormat="1" ht="16.5" customHeight="1">
      <c r="A119" s="36"/>
      <c r="B119" s="37"/>
      <c r="C119" s="194" t="s">
        <v>992</v>
      </c>
      <c r="D119" s="194" t="s">
        <v>241</v>
      </c>
      <c r="E119" s="195" t="s">
        <v>701</v>
      </c>
      <c r="F119" s="196" t="s">
        <v>702</v>
      </c>
      <c r="G119" s="197" t="s">
        <v>285</v>
      </c>
      <c r="H119" s="198">
        <v>1</v>
      </c>
      <c r="I119" s="199"/>
      <c r="J119" s="200">
        <f>ROUND(I119*H119,2)</f>
        <v>0</v>
      </c>
      <c r="K119" s="196" t="s">
        <v>19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0</v>
      </c>
      <c r="R119" s="203">
        <f>Q119*H119</f>
        <v>0</v>
      </c>
      <c r="S119" s="203">
        <v>0</v>
      </c>
      <c r="T119" s="204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659</v>
      </c>
      <c r="AT119" s="205" t="s">
        <v>241</v>
      </c>
      <c r="AU119" s="205" t="s">
        <v>81</v>
      </c>
      <c r="AY119" s="19" t="s">
        <v>239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659</v>
      </c>
      <c r="BM119" s="205" t="s">
        <v>1412</v>
      </c>
    </row>
    <row r="120" spans="1:65" s="2" customFormat="1" ht="11.25">
      <c r="A120" s="36"/>
      <c r="B120" s="37"/>
      <c r="C120" s="38"/>
      <c r="D120" s="207" t="s">
        <v>248</v>
      </c>
      <c r="E120" s="38"/>
      <c r="F120" s="208" t="s">
        <v>702</v>
      </c>
      <c r="G120" s="38"/>
      <c r="H120" s="38"/>
      <c r="I120" s="117"/>
      <c r="J120" s="38"/>
      <c r="K120" s="38"/>
      <c r="L120" s="41"/>
      <c r="M120" s="209"/>
      <c r="N120" s="210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248</v>
      </c>
      <c r="AU120" s="19" t="s">
        <v>81</v>
      </c>
    </row>
    <row r="121" spans="1:65" s="2" customFormat="1" ht="16.5" customHeight="1">
      <c r="A121" s="36"/>
      <c r="B121" s="37"/>
      <c r="C121" s="194" t="s">
        <v>7</v>
      </c>
      <c r="D121" s="194" t="s">
        <v>241</v>
      </c>
      <c r="E121" s="195" t="s">
        <v>704</v>
      </c>
      <c r="F121" s="196" t="s">
        <v>705</v>
      </c>
      <c r="G121" s="197" t="s">
        <v>327</v>
      </c>
      <c r="H121" s="198">
        <v>43</v>
      </c>
      <c r="I121" s="199"/>
      <c r="J121" s="200">
        <f>ROUND(I121*H121,2)</f>
        <v>0</v>
      </c>
      <c r="K121" s="196" t="s">
        <v>19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659</v>
      </c>
      <c r="AT121" s="205" t="s">
        <v>241</v>
      </c>
      <c r="AU121" s="205" t="s">
        <v>81</v>
      </c>
      <c r="AY121" s="19" t="s">
        <v>239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659</v>
      </c>
      <c r="BM121" s="205" t="s">
        <v>1413</v>
      </c>
    </row>
    <row r="122" spans="1:65" s="2" customFormat="1" ht="19.5">
      <c r="A122" s="36"/>
      <c r="B122" s="37"/>
      <c r="C122" s="38"/>
      <c r="D122" s="207" t="s">
        <v>248</v>
      </c>
      <c r="E122" s="38"/>
      <c r="F122" s="208" t="s">
        <v>707</v>
      </c>
      <c r="G122" s="38"/>
      <c r="H122" s="38"/>
      <c r="I122" s="117"/>
      <c r="J122" s="38"/>
      <c r="K122" s="38"/>
      <c r="L122" s="41"/>
      <c r="M122" s="209"/>
      <c r="N122" s="210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248</v>
      </c>
      <c r="AU122" s="19" t="s">
        <v>81</v>
      </c>
    </row>
    <row r="123" spans="1:65" s="2" customFormat="1" ht="16.5" customHeight="1">
      <c r="A123" s="36"/>
      <c r="B123" s="37"/>
      <c r="C123" s="194" t="s">
        <v>490</v>
      </c>
      <c r="D123" s="194" t="s">
        <v>241</v>
      </c>
      <c r="E123" s="195" t="s">
        <v>1414</v>
      </c>
      <c r="F123" s="196" t="s">
        <v>717</v>
      </c>
      <c r="G123" s="197" t="s">
        <v>327</v>
      </c>
      <c r="H123" s="198">
        <v>38</v>
      </c>
      <c r="I123" s="199"/>
      <c r="J123" s="200">
        <f>ROUND(I123*H123,2)</f>
        <v>0</v>
      </c>
      <c r="K123" s="196" t="s">
        <v>19</v>
      </c>
      <c r="L123" s="41"/>
      <c r="M123" s="201" t="s">
        <v>19</v>
      </c>
      <c r="N123" s="202" t="s">
        <v>43</v>
      </c>
      <c r="O123" s="66"/>
      <c r="P123" s="203">
        <f>O123*H123</f>
        <v>0</v>
      </c>
      <c r="Q123" s="203">
        <v>0.04</v>
      </c>
      <c r="R123" s="203">
        <f>Q123*H123</f>
        <v>1.52</v>
      </c>
      <c r="S123" s="203">
        <v>9.2999999999999999E-2</v>
      </c>
      <c r="T123" s="204">
        <f>S123*H123</f>
        <v>3.5339999999999998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205" t="s">
        <v>659</v>
      </c>
      <c r="AT123" s="205" t="s">
        <v>241</v>
      </c>
      <c r="AU123" s="205" t="s">
        <v>81</v>
      </c>
      <c r="AY123" s="19" t="s">
        <v>239</v>
      </c>
      <c r="BE123" s="206">
        <f>IF(N123="základní",J123,0)</f>
        <v>0</v>
      </c>
      <c r="BF123" s="206">
        <f>IF(N123="snížená",J123,0)</f>
        <v>0</v>
      </c>
      <c r="BG123" s="206">
        <f>IF(N123="zákl. přenesená",J123,0)</f>
        <v>0</v>
      </c>
      <c r="BH123" s="206">
        <f>IF(N123="sníž. přenesená",J123,0)</f>
        <v>0</v>
      </c>
      <c r="BI123" s="206">
        <f>IF(N123="nulová",J123,0)</f>
        <v>0</v>
      </c>
      <c r="BJ123" s="19" t="s">
        <v>79</v>
      </c>
      <c r="BK123" s="206">
        <f>ROUND(I123*H123,2)</f>
        <v>0</v>
      </c>
      <c r="BL123" s="19" t="s">
        <v>659</v>
      </c>
      <c r="BM123" s="205" t="s">
        <v>1415</v>
      </c>
    </row>
    <row r="124" spans="1:65" s="2" customFormat="1" ht="19.5">
      <c r="A124" s="36"/>
      <c r="B124" s="37"/>
      <c r="C124" s="38"/>
      <c r="D124" s="207" t="s">
        <v>248</v>
      </c>
      <c r="E124" s="38"/>
      <c r="F124" s="208" t="s">
        <v>719</v>
      </c>
      <c r="G124" s="38"/>
      <c r="H124" s="38"/>
      <c r="I124" s="117"/>
      <c r="J124" s="38"/>
      <c r="K124" s="38"/>
      <c r="L124" s="41"/>
      <c r="M124" s="209"/>
      <c r="N124" s="210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248</v>
      </c>
      <c r="AU124" s="19" t="s">
        <v>81</v>
      </c>
    </row>
    <row r="125" spans="1:65" s="2" customFormat="1" ht="16.5" customHeight="1">
      <c r="A125" s="36"/>
      <c r="B125" s="37"/>
      <c r="C125" s="240" t="s">
        <v>497</v>
      </c>
      <c r="D125" s="240" t="s">
        <v>653</v>
      </c>
      <c r="E125" s="241" t="s">
        <v>1416</v>
      </c>
      <c r="F125" s="242" t="s">
        <v>1417</v>
      </c>
      <c r="G125" s="243" t="s">
        <v>664</v>
      </c>
      <c r="H125" s="244">
        <v>38</v>
      </c>
      <c r="I125" s="245"/>
      <c r="J125" s="246">
        <f>ROUND(I125*H125,2)</f>
        <v>0</v>
      </c>
      <c r="K125" s="242" t="s">
        <v>19</v>
      </c>
      <c r="L125" s="247"/>
      <c r="M125" s="248" t="s">
        <v>19</v>
      </c>
      <c r="N125" s="249" t="s">
        <v>43</v>
      </c>
      <c r="O125" s="66"/>
      <c r="P125" s="203">
        <f>O125*H125</f>
        <v>0</v>
      </c>
      <c r="Q125" s="203">
        <v>0</v>
      </c>
      <c r="R125" s="203">
        <f>Q125*H125</f>
        <v>0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665</v>
      </c>
      <c r="AT125" s="205" t="s">
        <v>653</v>
      </c>
      <c r="AU125" s="205" t="s">
        <v>81</v>
      </c>
      <c r="AY125" s="19" t="s">
        <v>239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665</v>
      </c>
      <c r="BM125" s="205" t="s">
        <v>1418</v>
      </c>
    </row>
    <row r="126" spans="1:65" s="2" customFormat="1" ht="11.25">
      <c r="A126" s="36"/>
      <c r="B126" s="37"/>
      <c r="C126" s="38"/>
      <c r="D126" s="207" t="s">
        <v>248</v>
      </c>
      <c r="E126" s="38"/>
      <c r="F126" s="208" t="s">
        <v>1417</v>
      </c>
      <c r="G126" s="38"/>
      <c r="H126" s="38"/>
      <c r="I126" s="117"/>
      <c r="J126" s="38"/>
      <c r="K126" s="38"/>
      <c r="L126" s="41"/>
      <c r="M126" s="209"/>
      <c r="N126" s="210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248</v>
      </c>
      <c r="AU126" s="19" t="s">
        <v>81</v>
      </c>
    </row>
    <row r="127" spans="1:65" s="2" customFormat="1" ht="16.5" customHeight="1">
      <c r="A127" s="36"/>
      <c r="B127" s="37"/>
      <c r="C127" s="194" t="s">
        <v>995</v>
      </c>
      <c r="D127" s="194" t="s">
        <v>241</v>
      </c>
      <c r="E127" s="195" t="s">
        <v>1419</v>
      </c>
      <c r="F127" s="196" t="s">
        <v>1420</v>
      </c>
      <c r="G127" s="197" t="s">
        <v>327</v>
      </c>
      <c r="H127" s="198">
        <v>10</v>
      </c>
      <c r="I127" s="199"/>
      <c r="J127" s="200">
        <f>ROUND(I127*H127,2)</f>
        <v>0</v>
      </c>
      <c r="K127" s="196" t="s">
        <v>19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0.13538</v>
      </c>
      <c r="R127" s="203">
        <f>Q127*H127</f>
        <v>1.3538000000000001</v>
      </c>
      <c r="S127" s="203">
        <v>7.2999999999999995E-2</v>
      </c>
      <c r="T127" s="204">
        <f>S127*H127</f>
        <v>0.73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659</v>
      </c>
      <c r="AT127" s="205" t="s">
        <v>241</v>
      </c>
      <c r="AU127" s="205" t="s">
        <v>81</v>
      </c>
      <c r="AY127" s="19" t="s">
        <v>239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659</v>
      </c>
      <c r="BM127" s="205" t="s">
        <v>1421</v>
      </c>
    </row>
    <row r="128" spans="1:65" s="2" customFormat="1" ht="19.5">
      <c r="A128" s="36"/>
      <c r="B128" s="37"/>
      <c r="C128" s="38"/>
      <c r="D128" s="207" t="s">
        <v>248</v>
      </c>
      <c r="E128" s="38"/>
      <c r="F128" s="208" t="s">
        <v>1422</v>
      </c>
      <c r="G128" s="38"/>
      <c r="H128" s="38"/>
      <c r="I128" s="117"/>
      <c r="J128" s="38"/>
      <c r="K128" s="38"/>
      <c r="L128" s="41"/>
      <c r="M128" s="209"/>
      <c r="N128" s="210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248</v>
      </c>
      <c r="AU128" s="19" t="s">
        <v>81</v>
      </c>
    </row>
    <row r="129" spans="1:65" s="2" customFormat="1" ht="16.5" customHeight="1">
      <c r="A129" s="36"/>
      <c r="B129" s="37"/>
      <c r="C129" s="240" t="s">
        <v>988</v>
      </c>
      <c r="D129" s="240" t="s">
        <v>653</v>
      </c>
      <c r="E129" s="241" t="s">
        <v>1423</v>
      </c>
      <c r="F129" s="242" t="s">
        <v>1424</v>
      </c>
      <c r="G129" s="243" t="s">
        <v>327</v>
      </c>
      <c r="H129" s="244">
        <v>10</v>
      </c>
      <c r="I129" s="245"/>
      <c r="J129" s="246">
        <f>ROUND(I129*H129,2)</f>
        <v>0</v>
      </c>
      <c r="K129" s="242" t="s">
        <v>19</v>
      </c>
      <c r="L129" s="247"/>
      <c r="M129" s="248" t="s">
        <v>19</v>
      </c>
      <c r="N129" s="249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665</v>
      </c>
      <c r="AT129" s="205" t="s">
        <v>653</v>
      </c>
      <c r="AU129" s="205" t="s">
        <v>81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665</v>
      </c>
      <c r="BM129" s="205" t="s">
        <v>1425</v>
      </c>
    </row>
    <row r="130" spans="1:65" s="2" customFormat="1" ht="11.25">
      <c r="A130" s="36"/>
      <c r="B130" s="37"/>
      <c r="C130" s="38"/>
      <c r="D130" s="207" t="s">
        <v>248</v>
      </c>
      <c r="E130" s="38"/>
      <c r="F130" s="208" t="s">
        <v>1424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81</v>
      </c>
    </row>
    <row r="131" spans="1:65" s="2" customFormat="1" ht="16.5" customHeight="1">
      <c r="A131" s="36"/>
      <c r="B131" s="37"/>
      <c r="C131" s="240" t="s">
        <v>1103</v>
      </c>
      <c r="D131" s="240" t="s">
        <v>653</v>
      </c>
      <c r="E131" s="241" t="s">
        <v>737</v>
      </c>
      <c r="F131" s="242" t="s">
        <v>738</v>
      </c>
      <c r="G131" s="243" t="s">
        <v>664</v>
      </c>
      <c r="H131" s="244">
        <v>1</v>
      </c>
      <c r="I131" s="245"/>
      <c r="J131" s="246">
        <f>ROUND(I131*H131,2)</f>
        <v>0</v>
      </c>
      <c r="K131" s="242" t="s">
        <v>19</v>
      </c>
      <c r="L131" s="247"/>
      <c r="M131" s="248" t="s">
        <v>19</v>
      </c>
      <c r="N131" s="249" t="s">
        <v>43</v>
      </c>
      <c r="O131" s="66"/>
      <c r="P131" s="203">
        <f>O131*H131</f>
        <v>0</v>
      </c>
      <c r="Q131" s="203">
        <v>0</v>
      </c>
      <c r="R131" s="203">
        <f>Q131*H131</f>
        <v>0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665</v>
      </c>
      <c r="AT131" s="205" t="s">
        <v>653</v>
      </c>
      <c r="AU131" s="205" t="s">
        <v>81</v>
      </c>
      <c r="AY131" s="19" t="s">
        <v>239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665</v>
      </c>
      <c r="BM131" s="205" t="s">
        <v>1426</v>
      </c>
    </row>
    <row r="132" spans="1:65" s="2" customFormat="1" ht="11.25">
      <c r="A132" s="36"/>
      <c r="B132" s="37"/>
      <c r="C132" s="38"/>
      <c r="D132" s="207" t="s">
        <v>248</v>
      </c>
      <c r="E132" s="38"/>
      <c r="F132" s="208" t="s">
        <v>738</v>
      </c>
      <c r="G132" s="38"/>
      <c r="H132" s="38"/>
      <c r="I132" s="117"/>
      <c r="J132" s="38"/>
      <c r="K132" s="38"/>
      <c r="L132" s="41"/>
      <c r="M132" s="209"/>
      <c r="N132" s="210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248</v>
      </c>
      <c r="AU132" s="19" t="s">
        <v>81</v>
      </c>
    </row>
    <row r="133" spans="1:65" s="2" customFormat="1" ht="16.5" customHeight="1">
      <c r="A133" s="36"/>
      <c r="B133" s="37"/>
      <c r="C133" s="194" t="s">
        <v>503</v>
      </c>
      <c r="D133" s="194" t="s">
        <v>241</v>
      </c>
      <c r="E133" s="195" t="s">
        <v>747</v>
      </c>
      <c r="F133" s="196" t="s">
        <v>748</v>
      </c>
      <c r="G133" s="197" t="s">
        <v>285</v>
      </c>
      <c r="H133" s="198">
        <v>2</v>
      </c>
      <c r="I133" s="199"/>
      <c r="J133" s="200">
        <f>ROUND(I133*H133,2)</f>
        <v>0</v>
      </c>
      <c r="K133" s="196" t="s">
        <v>19</v>
      </c>
      <c r="L133" s="41"/>
      <c r="M133" s="201" t="s">
        <v>19</v>
      </c>
      <c r="N133" s="202" t="s">
        <v>43</v>
      </c>
      <c r="O133" s="66"/>
      <c r="P133" s="203">
        <f>O133*H133</f>
        <v>0</v>
      </c>
      <c r="Q133" s="203">
        <v>0.154</v>
      </c>
      <c r="R133" s="203">
        <f>Q133*H133</f>
        <v>0.308</v>
      </c>
      <c r="S133" s="203">
        <v>0.186</v>
      </c>
      <c r="T133" s="204">
        <f>S133*H133</f>
        <v>0.372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659</v>
      </c>
      <c r="AT133" s="205" t="s">
        <v>241</v>
      </c>
      <c r="AU133" s="205" t="s">
        <v>81</v>
      </c>
      <c r="AY133" s="19" t="s">
        <v>239</v>
      </c>
      <c r="BE133" s="206">
        <f>IF(N133="základní",J133,0)</f>
        <v>0</v>
      </c>
      <c r="BF133" s="206">
        <f>IF(N133="snížená",J133,0)</f>
        <v>0</v>
      </c>
      <c r="BG133" s="206">
        <f>IF(N133="zákl. přenesená",J133,0)</f>
        <v>0</v>
      </c>
      <c r="BH133" s="206">
        <f>IF(N133="sníž. přenesená",J133,0)</f>
        <v>0</v>
      </c>
      <c r="BI133" s="206">
        <f>IF(N133="nulová",J133,0)</f>
        <v>0</v>
      </c>
      <c r="BJ133" s="19" t="s">
        <v>79</v>
      </c>
      <c r="BK133" s="206">
        <f>ROUND(I133*H133,2)</f>
        <v>0</v>
      </c>
      <c r="BL133" s="19" t="s">
        <v>659</v>
      </c>
      <c r="BM133" s="205" t="s">
        <v>1427</v>
      </c>
    </row>
    <row r="134" spans="1:65" s="2" customFormat="1" ht="19.5">
      <c r="A134" s="36"/>
      <c r="B134" s="37"/>
      <c r="C134" s="38"/>
      <c r="D134" s="207" t="s">
        <v>248</v>
      </c>
      <c r="E134" s="38"/>
      <c r="F134" s="208" t="s">
        <v>750</v>
      </c>
      <c r="G134" s="38"/>
      <c r="H134" s="38"/>
      <c r="I134" s="117"/>
      <c r="J134" s="38"/>
      <c r="K134" s="38"/>
      <c r="L134" s="41"/>
      <c r="M134" s="209"/>
      <c r="N134" s="210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248</v>
      </c>
      <c r="AU134" s="19" t="s">
        <v>81</v>
      </c>
    </row>
    <row r="135" spans="1:65" s="2" customFormat="1" ht="16.5" customHeight="1">
      <c r="A135" s="36"/>
      <c r="B135" s="37"/>
      <c r="C135" s="194" t="s">
        <v>518</v>
      </c>
      <c r="D135" s="194" t="s">
        <v>241</v>
      </c>
      <c r="E135" s="195" t="s">
        <v>1428</v>
      </c>
      <c r="F135" s="196" t="s">
        <v>1429</v>
      </c>
      <c r="G135" s="197" t="s">
        <v>327</v>
      </c>
      <c r="H135" s="198">
        <v>43</v>
      </c>
      <c r="I135" s="199"/>
      <c r="J135" s="200">
        <f>ROUND(I135*H135,2)</f>
        <v>0</v>
      </c>
      <c r="K135" s="196" t="s">
        <v>19</v>
      </c>
      <c r="L135" s="41"/>
      <c r="M135" s="201" t="s">
        <v>19</v>
      </c>
      <c r="N135" s="202" t="s">
        <v>43</v>
      </c>
      <c r="O135" s="66"/>
      <c r="P135" s="203">
        <f>O135*H135</f>
        <v>0</v>
      </c>
      <c r="Q135" s="203">
        <v>0</v>
      </c>
      <c r="R135" s="203">
        <f>Q135*H135</f>
        <v>0</v>
      </c>
      <c r="S135" s="203">
        <v>0</v>
      </c>
      <c r="T135" s="204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659</v>
      </c>
      <c r="AT135" s="205" t="s">
        <v>241</v>
      </c>
      <c r="AU135" s="205" t="s">
        <v>81</v>
      </c>
      <c r="AY135" s="19" t="s">
        <v>239</v>
      </c>
      <c r="BE135" s="206">
        <f>IF(N135="základní",J135,0)</f>
        <v>0</v>
      </c>
      <c r="BF135" s="206">
        <f>IF(N135="snížená",J135,0)</f>
        <v>0</v>
      </c>
      <c r="BG135" s="206">
        <f>IF(N135="zákl. přenesená",J135,0)</f>
        <v>0</v>
      </c>
      <c r="BH135" s="206">
        <f>IF(N135="sníž. přenesená",J135,0)</f>
        <v>0</v>
      </c>
      <c r="BI135" s="206">
        <f>IF(N135="nulová",J135,0)</f>
        <v>0</v>
      </c>
      <c r="BJ135" s="19" t="s">
        <v>79</v>
      </c>
      <c r="BK135" s="206">
        <f>ROUND(I135*H135,2)</f>
        <v>0</v>
      </c>
      <c r="BL135" s="19" t="s">
        <v>659</v>
      </c>
      <c r="BM135" s="205" t="s">
        <v>1430</v>
      </c>
    </row>
    <row r="136" spans="1:65" s="2" customFormat="1" ht="19.5">
      <c r="A136" s="36"/>
      <c r="B136" s="37"/>
      <c r="C136" s="38"/>
      <c r="D136" s="207" t="s">
        <v>248</v>
      </c>
      <c r="E136" s="38"/>
      <c r="F136" s="208" t="s">
        <v>1431</v>
      </c>
      <c r="G136" s="38"/>
      <c r="H136" s="38"/>
      <c r="I136" s="117"/>
      <c r="J136" s="38"/>
      <c r="K136" s="38"/>
      <c r="L136" s="41"/>
      <c r="M136" s="209"/>
      <c r="N136" s="210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248</v>
      </c>
      <c r="AU136" s="19" t="s">
        <v>81</v>
      </c>
    </row>
    <row r="137" spans="1:65" s="2" customFormat="1" ht="16.5" customHeight="1">
      <c r="A137" s="36"/>
      <c r="B137" s="37"/>
      <c r="C137" s="194" t="s">
        <v>638</v>
      </c>
      <c r="D137" s="194" t="s">
        <v>241</v>
      </c>
      <c r="E137" s="195" t="s">
        <v>763</v>
      </c>
      <c r="F137" s="196" t="s">
        <v>764</v>
      </c>
      <c r="G137" s="197" t="s">
        <v>254</v>
      </c>
      <c r="H137" s="198">
        <v>4.6360000000000001</v>
      </c>
      <c r="I137" s="199"/>
      <c r="J137" s="200">
        <f>ROUND(I137*H137,2)</f>
        <v>0</v>
      </c>
      <c r="K137" s="196" t="s">
        <v>19</v>
      </c>
      <c r="L137" s="41"/>
      <c r="M137" s="201" t="s">
        <v>19</v>
      </c>
      <c r="N137" s="202" t="s">
        <v>43</v>
      </c>
      <c r="O137" s="66"/>
      <c r="P137" s="203">
        <f>O137*H137</f>
        <v>0</v>
      </c>
      <c r="Q137" s="203">
        <v>0</v>
      </c>
      <c r="R137" s="203">
        <f>Q137*H137</f>
        <v>0</v>
      </c>
      <c r="S137" s="203">
        <v>0</v>
      </c>
      <c r="T137" s="204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659</v>
      </c>
      <c r="AT137" s="205" t="s">
        <v>241</v>
      </c>
      <c r="AU137" s="205" t="s">
        <v>81</v>
      </c>
      <c r="AY137" s="19" t="s">
        <v>239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659</v>
      </c>
      <c r="BM137" s="205" t="s">
        <v>1432</v>
      </c>
    </row>
    <row r="138" spans="1:65" s="2" customFormat="1" ht="19.5">
      <c r="A138" s="36"/>
      <c r="B138" s="37"/>
      <c r="C138" s="38"/>
      <c r="D138" s="207" t="s">
        <v>248</v>
      </c>
      <c r="E138" s="38"/>
      <c r="F138" s="208" t="s">
        <v>766</v>
      </c>
      <c r="G138" s="38"/>
      <c r="H138" s="38"/>
      <c r="I138" s="117"/>
      <c r="J138" s="38"/>
      <c r="K138" s="38"/>
      <c r="L138" s="41"/>
      <c r="M138" s="209"/>
      <c r="N138" s="210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248</v>
      </c>
      <c r="AU138" s="19" t="s">
        <v>81</v>
      </c>
    </row>
    <row r="139" spans="1:65" s="2" customFormat="1" ht="16.5" customHeight="1">
      <c r="A139" s="36"/>
      <c r="B139" s="37"/>
      <c r="C139" s="194" t="s">
        <v>1066</v>
      </c>
      <c r="D139" s="194" t="s">
        <v>241</v>
      </c>
      <c r="E139" s="195" t="s">
        <v>767</v>
      </c>
      <c r="F139" s="196" t="s">
        <v>768</v>
      </c>
      <c r="G139" s="197" t="s">
        <v>254</v>
      </c>
      <c r="H139" s="198">
        <v>70.680000000000007</v>
      </c>
      <c r="I139" s="199"/>
      <c r="J139" s="200">
        <f>ROUND(I139*H139,2)</f>
        <v>0</v>
      </c>
      <c r="K139" s="196" t="s">
        <v>19</v>
      </c>
      <c r="L139" s="41"/>
      <c r="M139" s="201" t="s">
        <v>19</v>
      </c>
      <c r="N139" s="202" t="s">
        <v>43</v>
      </c>
      <c r="O139" s="66"/>
      <c r="P139" s="203">
        <f>O139*H139</f>
        <v>0</v>
      </c>
      <c r="Q139" s="203">
        <v>0</v>
      </c>
      <c r="R139" s="203">
        <f>Q139*H139</f>
        <v>0</v>
      </c>
      <c r="S139" s="203">
        <v>0</v>
      </c>
      <c r="T139" s="204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659</v>
      </c>
      <c r="AT139" s="205" t="s">
        <v>241</v>
      </c>
      <c r="AU139" s="205" t="s">
        <v>81</v>
      </c>
      <c r="AY139" s="19" t="s">
        <v>239</v>
      </c>
      <c r="BE139" s="206">
        <f>IF(N139="základní",J139,0)</f>
        <v>0</v>
      </c>
      <c r="BF139" s="206">
        <f>IF(N139="snížená",J139,0)</f>
        <v>0</v>
      </c>
      <c r="BG139" s="206">
        <f>IF(N139="zákl. přenesená",J139,0)</f>
        <v>0</v>
      </c>
      <c r="BH139" s="206">
        <f>IF(N139="sníž. přenesená",J139,0)</f>
        <v>0</v>
      </c>
      <c r="BI139" s="206">
        <f>IF(N139="nulová",J139,0)</f>
        <v>0</v>
      </c>
      <c r="BJ139" s="19" t="s">
        <v>79</v>
      </c>
      <c r="BK139" s="206">
        <f>ROUND(I139*H139,2)</f>
        <v>0</v>
      </c>
      <c r="BL139" s="19" t="s">
        <v>659</v>
      </c>
      <c r="BM139" s="205" t="s">
        <v>1433</v>
      </c>
    </row>
    <row r="140" spans="1:65" s="2" customFormat="1" ht="19.5">
      <c r="A140" s="36"/>
      <c r="B140" s="37"/>
      <c r="C140" s="38"/>
      <c r="D140" s="207" t="s">
        <v>248</v>
      </c>
      <c r="E140" s="38"/>
      <c r="F140" s="208" t="s">
        <v>770</v>
      </c>
      <c r="G140" s="38"/>
      <c r="H140" s="38"/>
      <c r="I140" s="117"/>
      <c r="J140" s="38"/>
      <c r="K140" s="38"/>
      <c r="L140" s="41"/>
      <c r="M140" s="209"/>
      <c r="N140" s="210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248</v>
      </c>
      <c r="AU140" s="19" t="s">
        <v>81</v>
      </c>
    </row>
    <row r="141" spans="1:65" s="13" customFormat="1" ht="11.25">
      <c r="B141" s="211"/>
      <c r="C141" s="212"/>
      <c r="D141" s="207" t="s">
        <v>250</v>
      </c>
      <c r="E141" s="212"/>
      <c r="F141" s="214" t="s">
        <v>1434</v>
      </c>
      <c r="G141" s="212"/>
      <c r="H141" s="215">
        <v>70.680000000000007</v>
      </c>
      <c r="I141" s="216"/>
      <c r="J141" s="212"/>
      <c r="K141" s="212"/>
      <c r="L141" s="217"/>
      <c r="M141" s="218"/>
      <c r="N141" s="219"/>
      <c r="O141" s="219"/>
      <c r="P141" s="219"/>
      <c r="Q141" s="219"/>
      <c r="R141" s="219"/>
      <c r="S141" s="219"/>
      <c r="T141" s="220"/>
      <c r="AT141" s="221" t="s">
        <v>250</v>
      </c>
      <c r="AU141" s="221" t="s">
        <v>81</v>
      </c>
      <c r="AV141" s="13" t="s">
        <v>81</v>
      </c>
      <c r="AW141" s="13" t="s">
        <v>4</v>
      </c>
      <c r="AX141" s="13" t="s">
        <v>79</v>
      </c>
      <c r="AY141" s="221" t="s">
        <v>239</v>
      </c>
    </row>
    <row r="142" spans="1:65" s="2" customFormat="1" ht="16.5" customHeight="1">
      <c r="A142" s="36"/>
      <c r="B142" s="37"/>
      <c r="C142" s="194" t="s">
        <v>985</v>
      </c>
      <c r="D142" s="194" t="s">
        <v>241</v>
      </c>
      <c r="E142" s="195" t="s">
        <v>772</v>
      </c>
      <c r="F142" s="196" t="s">
        <v>773</v>
      </c>
      <c r="G142" s="197" t="s">
        <v>254</v>
      </c>
      <c r="H142" s="198">
        <v>4.6360000000000001</v>
      </c>
      <c r="I142" s="199"/>
      <c r="J142" s="200">
        <f>ROUND(I142*H142,2)</f>
        <v>0</v>
      </c>
      <c r="K142" s="196" t="s">
        <v>19</v>
      </c>
      <c r="L142" s="41"/>
      <c r="M142" s="201" t="s">
        <v>19</v>
      </c>
      <c r="N142" s="202" t="s">
        <v>43</v>
      </c>
      <c r="O142" s="66"/>
      <c r="P142" s="203">
        <f>O142*H142</f>
        <v>0</v>
      </c>
      <c r="Q142" s="203">
        <v>0</v>
      </c>
      <c r="R142" s="203">
        <f>Q142*H142</f>
        <v>0</v>
      </c>
      <c r="S142" s="203">
        <v>0</v>
      </c>
      <c r="T142" s="204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659</v>
      </c>
      <c r="AT142" s="205" t="s">
        <v>241</v>
      </c>
      <c r="AU142" s="205" t="s">
        <v>81</v>
      </c>
      <c r="AY142" s="19" t="s">
        <v>239</v>
      </c>
      <c r="BE142" s="206">
        <f>IF(N142="základní",J142,0)</f>
        <v>0</v>
      </c>
      <c r="BF142" s="206">
        <f>IF(N142="snížená",J142,0)</f>
        <v>0</v>
      </c>
      <c r="BG142" s="206">
        <f>IF(N142="zákl. přenesená",J142,0)</f>
        <v>0</v>
      </c>
      <c r="BH142" s="206">
        <f>IF(N142="sníž. přenesená",J142,0)</f>
        <v>0</v>
      </c>
      <c r="BI142" s="206">
        <f>IF(N142="nulová",J142,0)</f>
        <v>0</v>
      </c>
      <c r="BJ142" s="19" t="s">
        <v>79</v>
      </c>
      <c r="BK142" s="206">
        <f>ROUND(I142*H142,2)</f>
        <v>0</v>
      </c>
      <c r="BL142" s="19" t="s">
        <v>659</v>
      </c>
      <c r="BM142" s="205" t="s">
        <v>1435</v>
      </c>
    </row>
    <row r="143" spans="1:65" s="2" customFormat="1" ht="19.5">
      <c r="A143" s="36"/>
      <c r="B143" s="37"/>
      <c r="C143" s="38"/>
      <c r="D143" s="207" t="s">
        <v>248</v>
      </c>
      <c r="E143" s="38"/>
      <c r="F143" s="208" t="s">
        <v>1436</v>
      </c>
      <c r="G143" s="38"/>
      <c r="H143" s="38"/>
      <c r="I143" s="117"/>
      <c r="J143" s="38"/>
      <c r="K143" s="38"/>
      <c r="L143" s="41"/>
      <c r="M143" s="209"/>
      <c r="N143" s="210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248</v>
      </c>
      <c r="AU143" s="19" t="s">
        <v>81</v>
      </c>
    </row>
    <row r="144" spans="1:65" s="12" customFormat="1" ht="25.9" customHeight="1">
      <c r="B144" s="178"/>
      <c r="C144" s="179"/>
      <c r="D144" s="180" t="s">
        <v>71</v>
      </c>
      <c r="E144" s="181" t="s">
        <v>1437</v>
      </c>
      <c r="F144" s="181" t="s">
        <v>1438</v>
      </c>
      <c r="G144" s="179"/>
      <c r="H144" s="179"/>
      <c r="I144" s="182"/>
      <c r="J144" s="183">
        <f>BK144</f>
        <v>0</v>
      </c>
      <c r="K144" s="179"/>
      <c r="L144" s="184"/>
      <c r="M144" s="185"/>
      <c r="N144" s="186"/>
      <c r="O144" s="186"/>
      <c r="P144" s="187">
        <f>P145</f>
        <v>0</v>
      </c>
      <c r="Q144" s="186"/>
      <c r="R144" s="187">
        <f>R145</f>
        <v>0</v>
      </c>
      <c r="S144" s="186"/>
      <c r="T144" s="188">
        <f>T145</f>
        <v>0</v>
      </c>
      <c r="AR144" s="189" t="s">
        <v>246</v>
      </c>
      <c r="AT144" s="190" t="s">
        <v>71</v>
      </c>
      <c r="AU144" s="190" t="s">
        <v>72</v>
      </c>
      <c r="AY144" s="189" t="s">
        <v>239</v>
      </c>
      <c r="BK144" s="191">
        <f>BK145</f>
        <v>0</v>
      </c>
    </row>
    <row r="145" spans="1:65" s="12" customFormat="1" ht="22.9" customHeight="1">
      <c r="B145" s="178"/>
      <c r="C145" s="179"/>
      <c r="D145" s="180" t="s">
        <v>71</v>
      </c>
      <c r="E145" s="192" t="s">
        <v>1439</v>
      </c>
      <c r="F145" s="192" t="s">
        <v>1440</v>
      </c>
      <c r="G145" s="179"/>
      <c r="H145" s="179"/>
      <c r="I145" s="182"/>
      <c r="J145" s="193">
        <f>BK145</f>
        <v>0</v>
      </c>
      <c r="K145" s="179"/>
      <c r="L145" s="184"/>
      <c r="M145" s="185"/>
      <c r="N145" s="186"/>
      <c r="O145" s="186"/>
      <c r="P145" s="187">
        <f>SUM(P146:P149)</f>
        <v>0</v>
      </c>
      <c r="Q145" s="186"/>
      <c r="R145" s="187">
        <f>SUM(R146:R149)</f>
        <v>0</v>
      </c>
      <c r="S145" s="186"/>
      <c r="T145" s="188">
        <f>SUM(T146:T149)</f>
        <v>0</v>
      </c>
      <c r="AR145" s="189" t="s">
        <v>246</v>
      </c>
      <c r="AT145" s="190" t="s">
        <v>71</v>
      </c>
      <c r="AU145" s="190" t="s">
        <v>79</v>
      </c>
      <c r="AY145" s="189" t="s">
        <v>239</v>
      </c>
      <c r="BK145" s="191">
        <f>SUM(BK146:BK149)</f>
        <v>0</v>
      </c>
    </row>
    <row r="146" spans="1:65" s="2" customFormat="1" ht="16.5" customHeight="1">
      <c r="A146" s="36"/>
      <c r="B146" s="37"/>
      <c r="C146" s="194" t="s">
        <v>596</v>
      </c>
      <c r="D146" s="194" t="s">
        <v>241</v>
      </c>
      <c r="E146" s="195" t="s">
        <v>1441</v>
      </c>
      <c r="F146" s="196" t="s">
        <v>1442</v>
      </c>
      <c r="G146" s="197" t="s">
        <v>327</v>
      </c>
      <c r="H146" s="198">
        <v>43</v>
      </c>
      <c r="I146" s="199"/>
      <c r="J146" s="200">
        <f>ROUND(I146*H146,2)</f>
        <v>0</v>
      </c>
      <c r="K146" s="196" t="s">
        <v>19</v>
      </c>
      <c r="L146" s="41"/>
      <c r="M146" s="201" t="s">
        <v>19</v>
      </c>
      <c r="N146" s="202" t="s">
        <v>43</v>
      </c>
      <c r="O146" s="66"/>
      <c r="P146" s="203">
        <f>O146*H146</f>
        <v>0</v>
      </c>
      <c r="Q146" s="203">
        <v>0</v>
      </c>
      <c r="R146" s="203">
        <f>Q146*H146</f>
        <v>0</v>
      </c>
      <c r="S146" s="203">
        <v>0</v>
      </c>
      <c r="T146" s="204">
        <f>S146*H146</f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1443</v>
      </c>
      <c r="AT146" s="205" t="s">
        <v>241</v>
      </c>
      <c r="AU146" s="205" t="s">
        <v>81</v>
      </c>
      <c r="AY146" s="19" t="s">
        <v>239</v>
      </c>
      <c r="BE146" s="206">
        <f>IF(N146="základní",J146,0)</f>
        <v>0</v>
      </c>
      <c r="BF146" s="206">
        <f>IF(N146="snížená",J146,0)</f>
        <v>0</v>
      </c>
      <c r="BG146" s="206">
        <f>IF(N146="zákl. přenesená",J146,0)</f>
        <v>0</v>
      </c>
      <c r="BH146" s="206">
        <f>IF(N146="sníž. přenesená",J146,0)</f>
        <v>0</v>
      </c>
      <c r="BI146" s="206">
        <f>IF(N146="nulová",J146,0)</f>
        <v>0</v>
      </c>
      <c r="BJ146" s="19" t="s">
        <v>79</v>
      </c>
      <c r="BK146" s="206">
        <f>ROUND(I146*H146,2)</f>
        <v>0</v>
      </c>
      <c r="BL146" s="19" t="s">
        <v>1443</v>
      </c>
      <c r="BM146" s="205" t="s">
        <v>1444</v>
      </c>
    </row>
    <row r="147" spans="1:65" s="2" customFormat="1" ht="11.25">
      <c r="A147" s="36"/>
      <c r="B147" s="37"/>
      <c r="C147" s="38"/>
      <c r="D147" s="207" t="s">
        <v>248</v>
      </c>
      <c r="E147" s="38"/>
      <c r="F147" s="208" t="s">
        <v>1442</v>
      </c>
      <c r="G147" s="38"/>
      <c r="H147" s="38"/>
      <c r="I147" s="117"/>
      <c r="J147" s="38"/>
      <c r="K147" s="38"/>
      <c r="L147" s="41"/>
      <c r="M147" s="209"/>
      <c r="N147" s="210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248</v>
      </c>
      <c r="AU147" s="19" t="s">
        <v>81</v>
      </c>
    </row>
    <row r="148" spans="1:65" s="2" customFormat="1" ht="16.5" customHeight="1">
      <c r="A148" s="36"/>
      <c r="B148" s="37"/>
      <c r="C148" s="194" t="s">
        <v>602</v>
      </c>
      <c r="D148" s="194" t="s">
        <v>241</v>
      </c>
      <c r="E148" s="195" t="s">
        <v>1445</v>
      </c>
      <c r="F148" s="196" t="s">
        <v>1446</v>
      </c>
      <c r="G148" s="197" t="s">
        <v>327</v>
      </c>
      <c r="H148" s="198">
        <v>43</v>
      </c>
      <c r="I148" s="199"/>
      <c r="J148" s="200">
        <f>ROUND(I148*H148,2)</f>
        <v>0</v>
      </c>
      <c r="K148" s="196" t="s">
        <v>19</v>
      </c>
      <c r="L148" s="41"/>
      <c r="M148" s="201" t="s">
        <v>19</v>
      </c>
      <c r="N148" s="202" t="s">
        <v>43</v>
      </c>
      <c r="O148" s="66"/>
      <c r="P148" s="203">
        <f>O148*H148</f>
        <v>0</v>
      </c>
      <c r="Q148" s="203">
        <v>0</v>
      </c>
      <c r="R148" s="203">
        <f>Q148*H148</f>
        <v>0</v>
      </c>
      <c r="S148" s="203">
        <v>0</v>
      </c>
      <c r="T148" s="204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1443</v>
      </c>
      <c r="AT148" s="205" t="s">
        <v>241</v>
      </c>
      <c r="AU148" s="205" t="s">
        <v>81</v>
      </c>
      <c r="AY148" s="19" t="s">
        <v>239</v>
      </c>
      <c r="BE148" s="206">
        <f>IF(N148="základní",J148,0)</f>
        <v>0</v>
      </c>
      <c r="BF148" s="206">
        <f>IF(N148="snížená",J148,0)</f>
        <v>0</v>
      </c>
      <c r="BG148" s="206">
        <f>IF(N148="zákl. přenesená",J148,0)</f>
        <v>0</v>
      </c>
      <c r="BH148" s="206">
        <f>IF(N148="sníž. přenesená",J148,0)</f>
        <v>0</v>
      </c>
      <c r="BI148" s="206">
        <f>IF(N148="nulová",J148,0)</f>
        <v>0</v>
      </c>
      <c r="BJ148" s="19" t="s">
        <v>79</v>
      </c>
      <c r="BK148" s="206">
        <f>ROUND(I148*H148,2)</f>
        <v>0</v>
      </c>
      <c r="BL148" s="19" t="s">
        <v>1443</v>
      </c>
      <c r="BM148" s="205" t="s">
        <v>1447</v>
      </c>
    </row>
    <row r="149" spans="1:65" s="2" customFormat="1" ht="11.25">
      <c r="A149" s="36"/>
      <c r="B149" s="37"/>
      <c r="C149" s="38"/>
      <c r="D149" s="207" t="s">
        <v>248</v>
      </c>
      <c r="E149" s="38"/>
      <c r="F149" s="208" t="s">
        <v>1446</v>
      </c>
      <c r="G149" s="38"/>
      <c r="H149" s="38"/>
      <c r="I149" s="117"/>
      <c r="J149" s="38"/>
      <c r="K149" s="38"/>
      <c r="L149" s="41"/>
      <c r="M149" s="209"/>
      <c r="N149" s="210"/>
      <c r="O149" s="66"/>
      <c r="P149" s="66"/>
      <c r="Q149" s="66"/>
      <c r="R149" s="66"/>
      <c r="S149" s="66"/>
      <c r="T149" s="67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T149" s="19" t="s">
        <v>248</v>
      </c>
      <c r="AU149" s="19" t="s">
        <v>81</v>
      </c>
    </row>
    <row r="150" spans="1:65" s="12" customFormat="1" ht="25.9" customHeight="1">
      <c r="B150" s="178"/>
      <c r="C150" s="179"/>
      <c r="D150" s="180" t="s">
        <v>71</v>
      </c>
      <c r="E150" s="181" t="s">
        <v>776</v>
      </c>
      <c r="F150" s="181" t="s">
        <v>107</v>
      </c>
      <c r="G150" s="179"/>
      <c r="H150" s="179"/>
      <c r="I150" s="182"/>
      <c r="J150" s="183">
        <f>BK150</f>
        <v>0</v>
      </c>
      <c r="K150" s="179"/>
      <c r="L150" s="184"/>
      <c r="M150" s="185"/>
      <c r="N150" s="186"/>
      <c r="O150" s="186"/>
      <c r="P150" s="187">
        <f>SUM(P151:P152)</f>
        <v>0</v>
      </c>
      <c r="Q150" s="186"/>
      <c r="R150" s="187">
        <f>SUM(R151:R152)</f>
        <v>0</v>
      </c>
      <c r="S150" s="186"/>
      <c r="T150" s="188">
        <f>SUM(T151:T152)</f>
        <v>0</v>
      </c>
      <c r="AR150" s="189" t="s">
        <v>246</v>
      </c>
      <c r="AT150" s="190" t="s">
        <v>71</v>
      </c>
      <c r="AU150" s="190" t="s">
        <v>72</v>
      </c>
      <c r="AY150" s="189" t="s">
        <v>239</v>
      </c>
      <c r="BK150" s="191">
        <f>SUM(BK151:BK152)</f>
        <v>0</v>
      </c>
    </row>
    <row r="151" spans="1:65" s="2" customFormat="1" ht="16.5" customHeight="1">
      <c r="A151" s="36"/>
      <c r="B151" s="37"/>
      <c r="C151" s="194" t="s">
        <v>624</v>
      </c>
      <c r="D151" s="194" t="s">
        <v>241</v>
      </c>
      <c r="E151" s="195" t="s">
        <v>1448</v>
      </c>
      <c r="F151" s="196" t="s">
        <v>1449</v>
      </c>
      <c r="G151" s="197" t="s">
        <v>285</v>
      </c>
      <c r="H151" s="198">
        <v>4</v>
      </c>
      <c r="I151" s="199"/>
      <c r="J151" s="200">
        <f>ROUND(I151*H151,2)</f>
        <v>0</v>
      </c>
      <c r="K151" s="196" t="s">
        <v>19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0</v>
      </c>
      <c r="R151" s="203">
        <f>Q151*H151</f>
        <v>0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779</v>
      </c>
      <c r="AT151" s="205" t="s">
        <v>241</v>
      </c>
      <c r="AU151" s="205" t="s">
        <v>79</v>
      </c>
      <c r="AY151" s="19" t="s">
        <v>239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779</v>
      </c>
      <c r="BM151" s="205" t="s">
        <v>1450</v>
      </c>
    </row>
    <row r="152" spans="1:65" s="2" customFormat="1" ht="11.25">
      <c r="A152" s="36"/>
      <c r="B152" s="37"/>
      <c r="C152" s="38"/>
      <c r="D152" s="207" t="s">
        <v>248</v>
      </c>
      <c r="E152" s="38"/>
      <c r="F152" s="208" t="s">
        <v>1451</v>
      </c>
      <c r="G152" s="38"/>
      <c r="H152" s="38"/>
      <c r="I152" s="117"/>
      <c r="J152" s="38"/>
      <c r="K152" s="38"/>
      <c r="L152" s="41"/>
      <c r="M152" s="226"/>
      <c r="N152" s="227"/>
      <c r="O152" s="228"/>
      <c r="P152" s="228"/>
      <c r="Q152" s="228"/>
      <c r="R152" s="228"/>
      <c r="S152" s="228"/>
      <c r="T152" s="229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248</v>
      </c>
      <c r="AU152" s="19" t="s">
        <v>79</v>
      </c>
    </row>
    <row r="153" spans="1:65" s="2" customFormat="1" ht="6.95" customHeight="1">
      <c r="A153" s="36"/>
      <c r="B153" s="49"/>
      <c r="C153" s="50"/>
      <c r="D153" s="50"/>
      <c r="E153" s="50"/>
      <c r="F153" s="50"/>
      <c r="G153" s="50"/>
      <c r="H153" s="50"/>
      <c r="I153" s="144"/>
      <c r="J153" s="50"/>
      <c r="K153" s="50"/>
      <c r="L153" s="41"/>
      <c r="M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</row>
  </sheetData>
  <sheetProtection algorithmName="SHA-512" hashValue="SzRnkS0i6xt4VcrkN0h5LnNv5bnkPGVsIpngxFvkiSxsczPo+feFy076OgqOg67+3ZFj1YVaARdPESqn0PfK5w==" saltValue="o58UxkbhS538ncvGTj79qAFjGcecwWa9IF9cdKHjDxQUubsT4drF9RxyfSdJQsCVkE4emiP+jlhvZyEGYil+iA==" spinCount="100000" sheet="1" objects="1" scenarios="1" formatColumns="0" formatRows="0" autoFilter="0"/>
  <autoFilter ref="C96:K152" xr:uid="{00000000-0009-0000-0000-000010000000}"/>
  <mergeCells count="15">
    <mergeCell ref="E83:H83"/>
    <mergeCell ref="E87:H87"/>
    <mergeCell ref="E85:H85"/>
    <mergeCell ref="E89:H89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100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148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1378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1379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1452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ROUND(J91,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ROUND((SUM(BE91:BE99)),  2)</f>
        <v>0</v>
      </c>
      <c r="G37" s="36"/>
      <c r="H37" s="36"/>
      <c r="I37" s="133">
        <v>0.21</v>
      </c>
      <c r="J37" s="132">
        <f>ROUND(((SUM(BE91:BE99))*I37),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ROUND((SUM(BF91:BF99)),  2)</f>
        <v>0</v>
      </c>
      <c r="G38" s="36"/>
      <c r="H38" s="36"/>
      <c r="I38" s="133">
        <v>0.15</v>
      </c>
      <c r="J38" s="132">
        <f>ROUND(((SUM(BF91:BF99))*I38),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ROUND((SUM(BG91:BG99)),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ROUND((SUM(BH91:BH99)),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ROUND((SUM(BI91:BI99)),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1378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1379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3/MAT - Materiál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J91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117"/>
      <c r="J68" s="38"/>
      <c r="K68" s="38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47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144"/>
      <c r="J69" s="50"/>
      <c r="K69" s="50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47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147"/>
      <c r="J73" s="52"/>
      <c r="K73" s="52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47" s="2" customFormat="1" ht="24.95" customHeight="1">
      <c r="A74" s="36"/>
      <c r="B74" s="37"/>
      <c r="C74" s="25" t="s">
        <v>224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47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47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47" s="2" customFormat="1" ht="16.5" customHeight="1">
      <c r="A77" s="36"/>
      <c r="B77" s="37"/>
      <c r="C77" s="38"/>
      <c r="D77" s="38"/>
      <c r="E77" s="404" t="str">
        <f>E7</f>
        <v>Horoměřická S 071 - most, Praha 6, č. akce 999615</v>
      </c>
      <c r="F77" s="405"/>
      <c r="G77" s="405"/>
      <c r="H77" s="405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1" customFormat="1" ht="12" customHeight="1">
      <c r="B78" s="23"/>
      <c r="C78" s="31" t="s">
        <v>214</v>
      </c>
      <c r="D78" s="24"/>
      <c r="E78" s="24"/>
      <c r="F78" s="24"/>
      <c r="G78" s="24"/>
      <c r="H78" s="24"/>
      <c r="I78" s="110"/>
      <c r="J78" s="24"/>
      <c r="K78" s="24"/>
      <c r="L78" s="22"/>
    </row>
    <row r="79" spans="1:47" s="1" customFormat="1" ht="16.5" customHeight="1">
      <c r="B79" s="23"/>
      <c r="C79" s="24"/>
      <c r="D79" s="24"/>
      <c r="E79" s="404" t="s">
        <v>1378</v>
      </c>
      <c r="F79" s="356"/>
      <c r="G79" s="356"/>
      <c r="H79" s="356"/>
      <c r="I79" s="110"/>
      <c r="J79" s="24"/>
      <c r="K79" s="24"/>
      <c r="L79" s="22"/>
    </row>
    <row r="80" spans="1:47" s="1" customFormat="1" ht="12" customHeight="1">
      <c r="B80" s="23"/>
      <c r="C80" s="31" t="s">
        <v>216</v>
      </c>
      <c r="D80" s="24"/>
      <c r="E80" s="24"/>
      <c r="F80" s="24"/>
      <c r="G80" s="24"/>
      <c r="H80" s="24"/>
      <c r="I80" s="110"/>
      <c r="J80" s="24"/>
      <c r="K80" s="24"/>
      <c r="L80" s="22"/>
    </row>
    <row r="81" spans="1:65" s="2" customFormat="1" ht="16.5" customHeight="1">
      <c r="A81" s="36"/>
      <c r="B81" s="37"/>
      <c r="C81" s="38"/>
      <c r="D81" s="38"/>
      <c r="E81" s="408" t="s">
        <v>1379</v>
      </c>
      <c r="F81" s="406"/>
      <c r="G81" s="406"/>
      <c r="H81" s="406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646</v>
      </c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6.5" customHeight="1">
      <c r="A83" s="36"/>
      <c r="B83" s="37"/>
      <c r="C83" s="38"/>
      <c r="D83" s="38"/>
      <c r="E83" s="378" t="str">
        <f>E13</f>
        <v>3/MAT - Materiál</v>
      </c>
      <c r="F83" s="406"/>
      <c r="G83" s="406"/>
      <c r="H83" s="406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2" customHeight="1">
      <c r="A85" s="36"/>
      <c r="B85" s="37"/>
      <c r="C85" s="31" t="s">
        <v>21</v>
      </c>
      <c r="D85" s="38"/>
      <c r="E85" s="38"/>
      <c r="F85" s="29" t="str">
        <f>F16</f>
        <v>ul. Horoměřická / Pod Habrovkou</v>
      </c>
      <c r="G85" s="38"/>
      <c r="H85" s="38"/>
      <c r="I85" s="119" t="s">
        <v>23</v>
      </c>
      <c r="J85" s="61" t="str">
        <f>IF(J16="","",J16)</f>
        <v>12. 6. 2020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25.7" customHeight="1">
      <c r="A87" s="36"/>
      <c r="B87" s="37"/>
      <c r="C87" s="31" t="s">
        <v>25</v>
      </c>
      <c r="D87" s="38"/>
      <c r="E87" s="38"/>
      <c r="F87" s="29" t="str">
        <f>E19</f>
        <v>TSK hl.m. Prahy, a.s.</v>
      </c>
      <c r="G87" s="38"/>
      <c r="H87" s="38"/>
      <c r="I87" s="119" t="s">
        <v>31</v>
      </c>
      <c r="J87" s="34" t="str">
        <f>E25</f>
        <v>AGA Letiště, spol. s r.o.</v>
      </c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25.7" customHeight="1">
      <c r="A88" s="36"/>
      <c r="B88" s="37"/>
      <c r="C88" s="31" t="s">
        <v>29</v>
      </c>
      <c r="D88" s="38"/>
      <c r="E88" s="38"/>
      <c r="F88" s="29" t="str">
        <f>IF(E22="","",E22)</f>
        <v>Vyplň údaj</v>
      </c>
      <c r="G88" s="38"/>
      <c r="H88" s="38"/>
      <c r="I88" s="119" t="s">
        <v>34</v>
      </c>
      <c r="J88" s="34" t="str">
        <f>E28</f>
        <v>Ing. Martin Krupička</v>
      </c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0.35" customHeight="1">
      <c r="A89" s="36"/>
      <c r="B89" s="37"/>
      <c r="C89" s="38"/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11" customFormat="1" ht="29.25" customHeight="1">
      <c r="A90" s="166"/>
      <c r="B90" s="167"/>
      <c r="C90" s="168" t="s">
        <v>225</v>
      </c>
      <c r="D90" s="169" t="s">
        <v>57</v>
      </c>
      <c r="E90" s="169" t="s">
        <v>53</v>
      </c>
      <c r="F90" s="169" t="s">
        <v>54</v>
      </c>
      <c r="G90" s="169" t="s">
        <v>226</v>
      </c>
      <c r="H90" s="169" t="s">
        <v>227</v>
      </c>
      <c r="I90" s="170" t="s">
        <v>228</v>
      </c>
      <c r="J90" s="169" t="s">
        <v>220</v>
      </c>
      <c r="K90" s="171" t="s">
        <v>229</v>
      </c>
      <c r="L90" s="172"/>
      <c r="M90" s="70" t="s">
        <v>19</v>
      </c>
      <c r="N90" s="71" t="s">
        <v>42</v>
      </c>
      <c r="O90" s="71" t="s">
        <v>230</v>
      </c>
      <c r="P90" s="71" t="s">
        <v>231</v>
      </c>
      <c r="Q90" s="71" t="s">
        <v>232</v>
      </c>
      <c r="R90" s="71" t="s">
        <v>233</v>
      </c>
      <c r="S90" s="71" t="s">
        <v>234</v>
      </c>
      <c r="T90" s="72" t="s">
        <v>235</v>
      </c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</row>
    <row r="91" spans="1:65" s="2" customFormat="1" ht="22.9" customHeight="1">
      <c r="A91" s="36"/>
      <c r="B91" s="37"/>
      <c r="C91" s="77" t="s">
        <v>236</v>
      </c>
      <c r="D91" s="38"/>
      <c r="E91" s="38"/>
      <c r="F91" s="38"/>
      <c r="G91" s="38"/>
      <c r="H91" s="38"/>
      <c r="I91" s="117"/>
      <c r="J91" s="173">
        <f>BK91</f>
        <v>0</v>
      </c>
      <c r="K91" s="38"/>
      <c r="L91" s="41"/>
      <c r="M91" s="73"/>
      <c r="N91" s="174"/>
      <c r="O91" s="74"/>
      <c r="P91" s="175">
        <f>SUM(P92:P99)</f>
        <v>0</v>
      </c>
      <c r="Q91" s="74"/>
      <c r="R91" s="175">
        <f>SUM(R92:R99)</f>
        <v>0</v>
      </c>
      <c r="S91" s="74"/>
      <c r="T91" s="176">
        <f>SUM(T92:T99)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71</v>
      </c>
      <c r="AU91" s="19" t="s">
        <v>221</v>
      </c>
      <c r="BK91" s="177">
        <f>SUM(BK92:BK99)</f>
        <v>0</v>
      </c>
    </row>
    <row r="92" spans="1:65" s="2" customFormat="1" ht="16.5" customHeight="1">
      <c r="A92" s="36"/>
      <c r="B92" s="37"/>
      <c r="C92" s="240" t="s">
        <v>79</v>
      </c>
      <c r="D92" s="240" t="s">
        <v>653</v>
      </c>
      <c r="E92" s="241" t="s">
        <v>791</v>
      </c>
      <c r="F92" s="242" t="s">
        <v>1453</v>
      </c>
      <c r="G92" s="243" t="s">
        <v>327</v>
      </c>
      <c r="H92" s="244">
        <v>50</v>
      </c>
      <c r="I92" s="245"/>
      <c r="J92" s="246">
        <f>ROUND(I92*H92,2)</f>
        <v>0</v>
      </c>
      <c r="K92" s="242" t="s">
        <v>19</v>
      </c>
      <c r="L92" s="247"/>
      <c r="M92" s="248" t="s">
        <v>19</v>
      </c>
      <c r="N92" s="249" t="s">
        <v>43</v>
      </c>
      <c r="O92" s="66"/>
      <c r="P92" s="203">
        <f>O92*H92</f>
        <v>0</v>
      </c>
      <c r="Q92" s="203">
        <v>0</v>
      </c>
      <c r="R92" s="203">
        <f>Q92*H92</f>
        <v>0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665</v>
      </c>
      <c r="AT92" s="205" t="s">
        <v>653</v>
      </c>
      <c r="AU92" s="205" t="s">
        <v>72</v>
      </c>
      <c r="AY92" s="19" t="s">
        <v>239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665</v>
      </c>
      <c r="BM92" s="205" t="s">
        <v>1454</v>
      </c>
    </row>
    <row r="93" spans="1:65" s="2" customFormat="1" ht="11.25">
      <c r="A93" s="36"/>
      <c r="B93" s="37"/>
      <c r="C93" s="38"/>
      <c r="D93" s="207" t="s">
        <v>248</v>
      </c>
      <c r="E93" s="38"/>
      <c r="F93" s="208" t="s">
        <v>794</v>
      </c>
      <c r="G93" s="38"/>
      <c r="H93" s="38"/>
      <c r="I93" s="117"/>
      <c r="J93" s="38"/>
      <c r="K93" s="38"/>
      <c r="L93" s="41"/>
      <c r="M93" s="209"/>
      <c r="N93" s="210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248</v>
      </c>
      <c r="AU93" s="19" t="s">
        <v>72</v>
      </c>
    </row>
    <row r="94" spans="1:65" s="2" customFormat="1" ht="16.5" customHeight="1">
      <c r="A94" s="36"/>
      <c r="B94" s="37"/>
      <c r="C94" s="240" t="s">
        <v>81</v>
      </c>
      <c r="D94" s="240" t="s">
        <v>653</v>
      </c>
      <c r="E94" s="241" t="s">
        <v>798</v>
      </c>
      <c r="F94" s="242" t="s">
        <v>799</v>
      </c>
      <c r="G94" s="243" t="s">
        <v>664</v>
      </c>
      <c r="H94" s="244">
        <v>1</v>
      </c>
      <c r="I94" s="245"/>
      <c r="J94" s="246">
        <f>ROUND(I94*H94,2)</f>
        <v>0</v>
      </c>
      <c r="K94" s="242" t="s">
        <v>19</v>
      </c>
      <c r="L94" s="247"/>
      <c r="M94" s="248" t="s">
        <v>19</v>
      </c>
      <c r="N94" s="249" t="s">
        <v>43</v>
      </c>
      <c r="O94" s="66"/>
      <c r="P94" s="203">
        <f>O94*H94</f>
        <v>0</v>
      </c>
      <c r="Q94" s="203">
        <v>0</v>
      </c>
      <c r="R94" s="203">
        <f>Q94*H94</f>
        <v>0</v>
      </c>
      <c r="S94" s="203">
        <v>0</v>
      </c>
      <c r="T94" s="204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314</v>
      </c>
      <c r="AT94" s="205" t="s">
        <v>653</v>
      </c>
      <c r="AU94" s="205" t="s">
        <v>72</v>
      </c>
      <c r="AY94" s="19" t="s">
        <v>239</v>
      </c>
      <c r="BE94" s="206">
        <f>IF(N94="základní",J94,0)</f>
        <v>0</v>
      </c>
      <c r="BF94" s="206">
        <f>IF(N94="snížená",J94,0)</f>
        <v>0</v>
      </c>
      <c r="BG94" s="206">
        <f>IF(N94="zákl. přenesená",J94,0)</f>
        <v>0</v>
      </c>
      <c r="BH94" s="206">
        <f>IF(N94="sníž. přenesená",J94,0)</f>
        <v>0</v>
      </c>
      <c r="BI94" s="206">
        <f>IF(N94="nulová",J94,0)</f>
        <v>0</v>
      </c>
      <c r="BJ94" s="19" t="s">
        <v>79</v>
      </c>
      <c r="BK94" s="206">
        <f>ROUND(I94*H94,2)</f>
        <v>0</v>
      </c>
      <c r="BL94" s="19" t="s">
        <v>246</v>
      </c>
      <c r="BM94" s="205" t="s">
        <v>1455</v>
      </c>
    </row>
    <row r="95" spans="1:65" s="2" customFormat="1" ht="11.25">
      <c r="A95" s="36"/>
      <c r="B95" s="37"/>
      <c r="C95" s="38"/>
      <c r="D95" s="207" t="s">
        <v>248</v>
      </c>
      <c r="E95" s="38"/>
      <c r="F95" s="208" t="s">
        <v>799</v>
      </c>
      <c r="G95" s="38"/>
      <c r="H95" s="38"/>
      <c r="I95" s="117"/>
      <c r="J95" s="38"/>
      <c r="K95" s="38"/>
      <c r="L95" s="41"/>
      <c r="M95" s="209"/>
      <c r="N95" s="210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248</v>
      </c>
      <c r="AU95" s="19" t="s">
        <v>72</v>
      </c>
    </row>
    <row r="96" spans="1:65" s="2" customFormat="1" ht="16.5" customHeight="1">
      <c r="A96" s="36"/>
      <c r="B96" s="37"/>
      <c r="C96" s="240" t="s">
        <v>101</v>
      </c>
      <c r="D96" s="240" t="s">
        <v>653</v>
      </c>
      <c r="E96" s="241" t="s">
        <v>801</v>
      </c>
      <c r="F96" s="242" t="s">
        <v>802</v>
      </c>
      <c r="G96" s="243" t="s">
        <v>285</v>
      </c>
      <c r="H96" s="244">
        <v>1</v>
      </c>
      <c r="I96" s="245"/>
      <c r="J96" s="246">
        <f>ROUND(I96*H96,2)</f>
        <v>0</v>
      </c>
      <c r="K96" s="242" t="s">
        <v>19</v>
      </c>
      <c r="L96" s="247"/>
      <c r="M96" s="248" t="s">
        <v>19</v>
      </c>
      <c r="N96" s="249" t="s">
        <v>43</v>
      </c>
      <c r="O96" s="66"/>
      <c r="P96" s="203">
        <f>O96*H96</f>
        <v>0</v>
      </c>
      <c r="Q96" s="203">
        <v>0</v>
      </c>
      <c r="R96" s="203">
        <f>Q96*H96</f>
        <v>0</v>
      </c>
      <c r="S96" s="203">
        <v>0</v>
      </c>
      <c r="T96" s="204">
        <f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205" t="s">
        <v>314</v>
      </c>
      <c r="AT96" s="205" t="s">
        <v>653</v>
      </c>
      <c r="AU96" s="205" t="s">
        <v>72</v>
      </c>
      <c r="AY96" s="19" t="s">
        <v>239</v>
      </c>
      <c r="BE96" s="206">
        <f>IF(N96="základní",J96,0)</f>
        <v>0</v>
      </c>
      <c r="BF96" s="206">
        <f>IF(N96="snížená",J96,0)</f>
        <v>0</v>
      </c>
      <c r="BG96" s="206">
        <f>IF(N96="zákl. přenesená",J96,0)</f>
        <v>0</v>
      </c>
      <c r="BH96" s="206">
        <f>IF(N96="sníž. přenesená",J96,0)</f>
        <v>0</v>
      </c>
      <c r="BI96" s="206">
        <f>IF(N96="nulová",J96,0)</f>
        <v>0</v>
      </c>
      <c r="BJ96" s="19" t="s">
        <v>79</v>
      </c>
      <c r="BK96" s="206">
        <f>ROUND(I96*H96,2)</f>
        <v>0</v>
      </c>
      <c r="BL96" s="19" t="s">
        <v>246</v>
      </c>
      <c r="BM96" s="205" t="s">
        <v>1456</v>
      </c>
    </row>
    <row r="97" spans="1:65" s="2" customFormat="1" ht="11.25">
      <c r="A97" s="36"/>
      <c r="B97" s="37"/>
      <c r="C97" s="38"/>
      <c r="D97" s="207" t="s">
        <v>248</v>
      </c>
      <c r="E97" s="38"/>
      <c r="F97" s="208" t="s">
        <v>802</v>
      </c>
      <c r="G97" s="38"/>
      <c r="H97" s="38"/>
      <c r="I97" s="117"/>
      <c r="J97" s="38"/>
      <c r="K97" s="38"/>
      <c r="L97" s="41"/>
      <c r="M97" s="209"/>
      <c r="N97" s="210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248</v>
      </c>
      <c r="AU97" s="19" t="s">
        <v>72</v>
      </c>
    </row>
    <row r="98" spans="1:65" s="2" customFormat="1" ht="16.5" customHeight="1">
      <c r="A98" s="36"/>
      <c r="B98" s="37"/>
      <c r="C98" s="240" t="s">
        <v>246</v>
      </c>
      <c r="D98" s="240" t="s">
        <v>653</v>
      </c>
      <c r="E98" s="241" t="s">
        <v>804</v>
      </c>
      <c r="F98" s="242" t="s">
        <v>805</v>
      </c>
      <c r="G98" s="243" t="s">
        <v>664</v>
      </c>
      <c r="H98" s="244">
        <v>1</v>
      </c>
      <c r="I98" s="245"/>
      <c r="J98" s="246">
        <f>ROUND(I98*H98,2)</f>
        <v>0</v>
      </c>
      <c r="K98" s="242" t="s">
        <v>19</v>
      </c>
      <c r="L98" s="247"/>
      <c r="M98" s="248" t="s">
        <v>19</v>
      </c>
      <c r="N98" s="249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314</v>
      </c>
      <c r="AT98" s="205" t="s">
        <v>653</v>
      </c>
      <c r="AU98" s="205" t="s">
        <v>72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1457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805</v>
      </c>
      <c r="G99" s="38"/>
      <c r="H99" s="38"/>
      <c r="I99" s="117"/>
      <c r="J99" s="38"/>
      <c r="K99" s="38"/>
      <c r="L99" s="41"/>
      <c r="M99" s="226"/>
      <c r="N99" s="227"/>
      <c r="O99" s="228"/>
      <c r="P99" s="228"/>
      <c r="Q99" s="228"/>
      <c r="R99" s="228"/>
      <c r="S99" s="228"/>
      <c r="T99" s="229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72</v>
      </c>
    </row>
    <row r="100" spans="1:65" s="2" customFormat="1" ht="6.95" customHeight="1">
      <c r="A100" s="36"/>
      <c r="B100" s="49"/>
      <c r="C100" s="50"/>
      <c r="D100" s="50"/>
      <c r="E100" s="50"/>
      <c r="F100" s="50"/>
      <c r="G100" s="50"/>
      <c r="H100" s="50"/>
      <c r="I100" s="144"/>
      <c r="J100" s="50"/>
      <c r="K100" s="50"/>
      <c r="L100" s="41"/>
      <c r="M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</sheetData>
  <sheetProtection algorithmName="SHA-512" hashValue="U0l/l9Jr04AdpJSBITE9LMTgqkVOr2gll6/I1DpzZ3W5aejV4+C1U4adZvEOWmZPtO2aIsbeN3sChuQGIaDbzQ==" saltValue="7T1nqH/kQo+/FIER/rYn201rZlLOIuTSv+i7Igz5MZ1UHD5+Swc8uVUQA39WnYX3YZ4Yu8XPS84C8Jpj+ZtvVQ==" spinCount="100000" sheet="1" objects="1" scenarios="1" formatColumns="0" formatRows="0" autoFilter="0"/>
  <autoFilter ref="C90:K99" xr:uid="{00000000-0009-0000-0000-000011000000}"/>
  <mergeCells count="15">
    <mergeCell ref="E77:H77"/>
    <mergeCell ref="E81:H81"/>
    <mergeCell ref="E79:H79"/>
    <mergeCell ref="E83:H83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112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150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1378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1379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1458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ROUND(J95,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ROUND((SUM(BE95:BE111)),  2)</f>
        <v>0</v>
      </c>
      <c r="G37" s="36"/>
      <c r="H37" s="36"/>
      <c r="I37" s="133">
        <v>0.21</v>
      </c>
      <c r="J37" s="132">
        <f>ROUND(((SUM(BE95:BE111))*I37),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ROUND((SUM(BF95:BF111)),  2)</f>
        <v>0</v>
      </c>
      <c r="G38" s="36"/>
      <c r="H38" s="36"/>
      <c r="I38" s="133">
        <v>0.15</v>
      </c>
      <c r="J38" s="132">
        <f>ROUND(((SUM(BF95:BF111))*I38),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ROUND((SUM(BG95:BG111)),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ROUND((SUM(BH95:BH111)),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ROUND((SUM(BI95:BI111)),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1378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1379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3/OST - Ostatní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J95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9" customFormat="1" ht="24.95" customHeight="1">
      <c r="B68" s="153"/>
      <c r="C68" s="154"/>
      <c r="D68" s="155" t="s">
        <v>649</v>
      </c>
      <c r="E68" s="156"/>
      <c r="F68" s="156"/>
      <c r="G68" s="156"/>
      <c r="H68" s="156"/>
      <c r="I68" s="157"/>
      <c r="J68" s="158">
        <f>J96</f>
        <v>0</v>
      </c>
      <c r="K68" s="154"/>
      <c r="L68" s="159"/>
    </row>
    <row r="69" spans="1:47" s="10" customFormat="1" ht="19.899999999999999" customHeight="1">
      <c r="B69" s="160"/>
      <c r="C69" s="99"/>
      <c r="D69" s="161" t="s">
        <v>650</v>
      </c>
      <c r="E69" s="162"/>
      <c r="F69" s="162"/>
      <c r="G69" s="162"/>
      <c r="H69" s="162"/>
      <c r="I69" s="163"/>
      <c r="J69" s="164">
        <f>J97</f>
        <v>0</v>
      </c>
      <c r="K69" s="99"/>
      <c r="L69" s="165"/>
    </row>
    <row r="70" spans="1:47" s="10" customFormat="1" ht="19.899999999999999" customHeight="1">
      <c r="B70" s="160"/>
      <c r="C70" s="99"/>
      <c r="D70" s="161" t="s">
        <v>651</v>
      </c>
      <c r="E70" s="162"/>
      <c r="F70" s="162"/>
      <c r="G70" s="162"/>
      <c r="H70" s="162"/>
      <c r="I70" s="163"/>
      <c r="J70" s="164">
        <f>J100</f>
        <v>0</v>
      </c>
      <c r="K70" s="99"/>
      <c r="L70" s="165"/>
    </row>
    <row r="71" spans="1:47" s="9" customFormat="1" ht="24.95" customHeight="1">
      <c r="B71" s="153"/>
      <c r="C71" s="154"/>
      <c r="D71" s="155" t="s">
        <v>652</v>
      </c>
      <c r="E71" s="156"/>
      <c r="F71" s="156"/>
      <c r="G71" s="156"/>
      <c r="H71" s="156"/>
      <c r="I71" s="157"/>
      <c r="J71" s="158">
        <f>J103</f>
        <v>0</v>
      </c>
      <c r="K71" s="154"/>
      <c r="L71" s="159"/>
    </row>
    <row r="72" spans="1:47" s="2" customFormat="1" ht="21.75" customHeight="1">
      <c r="A72" s="36"/>
      <c r="B72" s="37"/>
      <c r="C72" s="38"/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47" s="2" customFormat="1" ht="6.95" customHeight="1">
      <c r="A73" s="36"/>
      <c r="B73" s="49"/>
      <c r="C73" s="50"/>
      <c r="D73" s="50"/>
      <c r="E73" s="50"/>
      <c r="F73" s="50"/>
      <c r="G73" s="50"/>
      <c r="H73" s="50"/>
      <c r="I73" s="144"/>
      <c r="J73" s="50"/>
      <c r="K73" s="50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7" spans="1:47" s="2" customFormat="1" ht="6.95" customHeight="1">
      <c r="A77" s="36"/>
      <c r="B77" s="51"/>
      <c r="C77" s="52"/>
      <c r="D77" s="52"/>
      <c r="E77" s="52"/>
      <c r="F77" s="52"/>
      <c r="G77" s="52"/>
      <c r="H77" s="52"/>
      <c r="I77" s="147"/>
      <c r="J77" s="52"/>
      <c r="K77" s="52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2" customFormat="1" ht="24.95" customHeight="1">
      <c r="A78" s="36"/>
      <c r="B78" s="37"/>
      <c r="C78" s="25" t="s">
        <v>224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2" customFormat="1" ht="12" customHeight="1">
      <c r="A80" s="36"/>
      <c r="B80" s="37"/>
      <c r="C80" s="31" t="s">
        <v>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16.5" customHeight="1">
      <c r="A81" s="36"/>
      <c r="B81" s="37"/>
      <c r="C81" s="38"/>
      <c r="D81" s="38"/>
      <c r="E81" s="404" t="str">
        <f>E7</f>
        <v>Horoměřická S 071 - most, Praha 6, č. akce 999615</v>
      </c>
      <c r="F81" s="405"/>
      <c r="G81" s="405"/>
      <c r="H81" s="405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1" customFormat="1" ht="12" customHeight="1">
      <c r="B82" s="23"/>
      <c r="C82" s="31" t="s">
        <v>214</v>
      </c>
      <c r="D82" s="24"/>
      <c r="E82" s="24"/>
      <c r="F82" s="24"/>
      <c r="G82" s="24"/>
      <c r="H82" s="24"/>
      <c r="I82" s="110"/>
      <c r="J82" s="24"/>
      <c r="K82" s="24"/>
      <c r="L82" s="22"/>
    </row>
    <row r="83" spans="1:63" s="1" customFormat="1" ht="16.5" customHeight="1">
      <c r="B83" s="23"/>
      <c r="C83" s="24"/>
      <c r="D83" s="24"/>
      <c r="E83" s="404" t="s">
        <v>1378</v>
      </c>
      <c r="F83" s="356"/>
      <c r="G83" s="356"/>
      <c r="H83" s="356"/>
      <c r="I83" s="110"/>
      <c r="J83" s="24"/>
      <c r="K83" s="24"/>
      <c r="L83" s="22"/>
    </row>
    <row r="84" spans="1:63" s="1" customFormat="1" ht="12" customHeight="1">
      <c r="B84" s="23"/>
      <c r="C84" s="31" t="s">
        <v>216</v>
      </c>
      <c r="D84" s="24"/>
      <c r="E84" s="24"/>
      <c r="F84" s="24"/>
      <c r="G84" s="24"/>
      <c r="H84" s="24"/>
      <c r="I84" s="110"/>
      <c r="J84" s="24"/>
      <c r="K84" s="24"/>
      <c r="L84" s="22"/>
    </row>
    <row r="85" spans="1:63" s="2" customFormat="1" ht="16.5" customHeight="1">
      <c r="A85" s="36"/>
      <c r="B85" s="37"/>
      <c r="C85" s="38"/>
      <c r="D85" s="38"/>
      <c r="E85" s="408" t="s">
        <v>1379</v>
      </c>
      <c r="F85" s="406"/>
      <c r="G85" s="406"/>
      <c r="H85" s="406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2" customHeight="1">
      <c r="A86" s="36"/>
      <c r="B86" s="37"/>
      <c r="C86" s="31" t="s">
        <v>646</v>
      </c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6.5" customHeight="1">
      <c r="A87" s="36"/>
      <c r="B87" s="37"/>
      <c r="C87" s="38"/>
      <c r="D87" s="38"/>
      <c r="E87" s="378" t="str">
        <f>E13</f>
        <v>3/OST - Ostatní</v>
      </c>
      <c r="F87" s="406"/>
      <c r="G87" s="406"/>
      <c r="H87" s="406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12" customHeight="1">
      <c r="A89" s="36"/>
      <c r="B89" s="37"/>
      <c r="C89" s="31" t="s">
        <v>21</v>
      </c>
      <c r="D89" s="38"/>
      <c r="E89" s="38"/>
      <c r="F89" s="29" t="str">
        <f>F16</f>
        <v>ul. Horoměřická / Pod Habrovkou</v>
      </c>
      <c r="G89" s="38"/>
      <c r="H89" s="38"/>
      <c r="I89" s="119" t="s">
        <v>23</v>
      </c>
      <c r="J89" s="61" t="str">
        <f>IF(J16="","",J16)</f>
        <v>12. 6. 2020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25.7" customHeight="1">
      <c r="A91" s="36"/>
      <c r="B91" s="37"/>
      <c r="C91" s="31" t="s">
        <v>25</v>
      </c>
      <c r="D91" s="38"/>
      <c r="E91" s="38"/>
      <c r="F91" s="29" t="str">
        <f>E19</f>
        <v>TSK hl.m. Prahy, a.s.</v>
      </c>
      <c r="G91" s="38"/>
      <c r="H91" s="38"/>
      <c r="I91" s="119" t="s">
        <v>31</v>
      </c>
      <c r="J91" s="34" t="str">
        <f>E25</f>
        <v>AGA Letiště, spol. s r.o.</v>
      </c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25.7" customHeight="1">
      <c r="A92" s="36"/>
      <c r="B92" s="37"/>
      <c r="C92" s="31" t="s">
        <v>29</v>
      </c>
      <c r="D92" s="38"/>
      <c r="E92" s="38"/>
      <c r="F92" s="29" t="str">
        <f>IF(E22="","",E22)</f>
        <v>Vyplň údaj</v>
      </c>
      <c r="G92" s="38"/>
      <c r="H92" s="38"/>
      <c r="I92" s="119" t="s">
        <v>34</v>
      </c>
      <c r="J92" s="34" t="str">
        <f>E28</f>
        <v>Ing. Martin Krupička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0.35" customHeight="1">
      <c r="A93" s="36"/>
      <c r="B93" s="37"/>
      <c r="C93" s="38"/>
      <c r="D93" s="38"/>
      <c r="E93" s="38"/>
      <c r="F93" s="38"/>
      <c r="G93" s="38"/>
      <c r="H93" s="38"/>
      <c r="I93" s="117"/>
      <c r="J93" s="38"/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11" customFormat="1" ht="29.25" customHeight="1">
      <c r="A94" s="166"/>
      <c r="B94" s="167"/>
      <c r="C94" s="168" t="s">
        <v>225</v>
      </c>
      <c r="D94" s="169" t="s">
        <v>57</v>
      </c>
      <c r="E94" s="169" t="s">
        <v>53</v>
      </c>
      <c r="F94" s="169" t="s">
        <v>54</v>
      </c>
      <c r="G94" s="169" t="s">
        <v>226</v>
      </c>
      <c r="H94" s="169" t="s">
        <v>227</v>
      </c>
      <c r="I94" s="170" t="s">
        <v>228</v>
      </c>
      <c r="J94" s="169" t="s">
        <v>220</v>
      </c>
      <c r="K94" s="171" t="s">
        <v>229</v>
      </c>
      <c r="L94" s="172"/>
      <c r="M94" s="70" t="s">
        <v>19</v>
      </c>
      <c r="N94" s="71" t="s">
        <v>42</v>
      </c>
      <c r="O94" s="71" t="s">
        <v>230</v>
      </c>
      <c r="P94" s="71" t="s">
        <v>231</v>
      </c>
      <c r="Q94" s="71" t="s">
        <v>232</v>
      </c>
      <c r="R94" s="71" t="s">
        <v>233</v>
      </c>
      <c r="S94" s="71" t="s">
        <v>234</v>
      </c>
      <c r="T94" s="72" t="s">
        <v>235</v>
      </c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</row>
    <row r="95" spans="1:63" s="2" customFormat="1" ht="22.9" customHeight="1">
      <c r="A95" s="36"/>
      <c r="B95" s="37"/>
      <c r="C95" s="77" t="s">
        <v>236</v>
      </c>
      <c r="D95" s="38"/>
      <c r="E95" s="38"/>
      <c r="F95" s="38"/>
      <c r="G95" s="38"/>
      <c r="H95" s="38"/>
      <c r="I95" s="117"/>
      <c r="J95" s="173">
        <f>BK95</f>
        <v>0</v>
      </c>
      <c r="K95" s="38"/>
      <c r="L95" s="41"/>
      <c r="M95" s="73"/>
      <c r="N95" s="174"/>
      <c r="O95" s="74"/>
      <c r="P95" s="175">
        <f>P96+P103</f>
        <v>0</v>
      </c>
      <c r="Q95" s="74"/>
      <c r="R95" s="175">
        <f>R96+R103</f>
        <v>0</v>
      </c>
      <c r="S95" s="74"/>
      <c r="T95" s="176">
        <f>T96+T103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71</v>
      </c>
      <c r="AU95" s="19" t="s">
        <v>221</v>
      </c>
      <c r="BK95" s="177">
        <f>BK96+BK103</f>
        <v>0</v>
      </c>
    </row>
    <row r="96" spans="1:63" s="12" customFormat="1" ht="25.9" customHeight="1">
      <c r="B96" s="178"/>
      <c r="C96" s="179"/>
      <c r="D96" s="180" t="s">
        <v>71</v>
      </c>
      <c r="E96" s="181" t="s">
        <v>653</v>
      </c>
      <c r="F96" s="181" t="s">
        <v>654</v>
      </c>
      <c r="G96" s="179"/>
      <c r="H96" s="179"/>
      <c r="I96" s="182"/>
      <c r="J96" s="183">
        <f>BK96</f>
        <v>0</v>
      </c>
      <c r="K96" s="179"/>
      <c r="L96" s="184"/>
      <c r="M96" s="185"/>
      <c r="N96" s="186"/>
      <c r="O96" s="186"/>
      <c r="P96" s="187">
        <f>P97+P100</f>
        <v>0</v>
      </c>
      <c r="Q96" s="186"/>
      <c r="R96" s="187">
        <f>R97+R100</f>
        <v>0</v>
      </c>
      <c r="S96" s="186"/>
      <c r="T96" s="188">
        <f>T97+T100</f>
        <v>0</v>
      </c>
      <c r="AR96" s="189" t="s">
        <v>101</v>
      </c>
      <c r="AT96" s="190" t="s">
        <v>71</v>
      </c>
      <c r="AU96" s="190" t="s">
        <v>72</v>
      </c>
      <c r="AY96" s="189" t="s">
        <v>239</v>
      </c>
      <c r="BK96" s="191">
        <f>BK97+BK100</f>
        <v>0</v>
      </c>
    </row>
    <row r="97" spans="1:65" s="12" customFormat="1" ht="22.9" customHeight="1">
      <c r="B97" s="178"/>
      <c r="C97" s="179"/>
      <c r="D97" s="180" t="s">
        <v>71</v>
      </c>
      <c r="E97" s="192" t="s">
        <v>655</v>
      </c>
      <c r="F97" s="192" t="s">
        <v>656</v>
      </c>
      <c r="G97" s="179"/>
      <c r="H97" s="179"/>
      <c r="I97" s="182"/>
      <c r="J97" s="193">
        <f>BK97</f>
        <v>0</v>
      </c>
      <c r="K97" s="179"/>
      <c r="L97" s="184"/>
      <c r="M97" s="185"/>
      <c r="N97" s="186"/>
      <c r="O97" s="186"/>
      <c r="P97" s="187">
        <f>SUM(P98:P99)</f>
        <v>0</v>
      </c>
      <c r="Q97" s="186"/>
      <c r="R97" s="187">
        <f>SUM(R98:R99)</f>
        <v>0</v>
      </c>
      <c r="S97" s="186"/>
      <c r="T97" s="188">
        <f>SUM(T98:T99)</f>
        <v>0</v>
      </c>
      <c r="AR97" s="189" t="s">
        <v>101</v>
      </c>
      <c r="AT97" s="190" t="s">
        <v>71</v>
      </c>
      <c r="AU97" s="190" t="s">
        <v>79</v>
      </c>
      <c r="AY97" s="189" t="s">
        <v>239</v>
      </c>
      <c r="BK97" s="191">
        <f>SUM(BK98:BK99)</f>
        <v>0</v>
      </c>
    </row>
    <row r="98" spans="1:65" s="2" customFormat="1" ht="16.5" customHeight="1">
      <c r="A98" s="36"/>
      <c r="B98" s="37"/>
      <c r="C98" s="194" t="s">
        <v>79</v>
      </c>
      <c r="D98" s="194" t="s">
        <v>241</v>
      </c>
      <c r="E98" s="195" t="s">
        <v>1459</v>
      </c>
      <c r="F98" s="196" t="s">
        <v>1460</v>
      </c>
      <c r="G98" s="197" t="s">
        <v>285</v>
      </c>
      <c r="H98" s="198">
        <v>1</v>
      </c>
      <c r="I98" s="199"/>
      <c r="J98" s="200">
        <f>ROUND(I98*H98,2)</f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659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659</v>
      </c>
      <c r="BM98" s="205" t="s">
        <v>1461</v>
      </c>
    </row>
    <row r="99" spans="1:65" s="2" customFormat="1" ht="19.5">
      <c r="A99" s="36"/>
      <c r="B99" s="37"/>
      <c r="C99" s="38"/>
      <c r="D99" s="207" t="s">
        <v>248</v>
      </c>
      <c r="E99" s="38"/>
      <c r="F99" s="208" t="s">
        <v>1462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12" customFormat="1" ht="22.9" customHeight="1">
      <c r="B100" s="178"/>
      <c r="C100" s="179"/>
      <c r="D100" s="180" t="s">
        <v>71</v>
      </c>
      <c r="E100" s="192" t="s">
        <v>691</v>
      </c>
      <c r="F100" s="192" t="s">
        <v>692</v>
      </c>
      <c r="G100" s="179"/>
      <c r="H100" s="179"/>
      <c r="I100" s="182"/>
      <c r="J100" s="193">
        <f>BK100</f>
        <v>0</v>
      </c>
      <c r="K100" s="179"/>
      <c r="L100" s="184"/>
      <c r="M100" s="185"/>
      <c r="N100" s="186"/>
      <c r="O100" s="186"/>
      <c r="P100" s="187">
        <f>SUM(P101:P102)</f>
        <v>0</v>
      </c>
      <c r="Q100" s="186"/>
      <c r="R100" s="187">
        <f>SUM(R101:R102)</f>
        <v>0</v>
      </c>
      <c r="S100" s="186"/>
      <c r="T100" s="188">
        <f>SUM(T101:T102)</f>
        <v>0</v>
      </c>
      <c r="AR100" s="189" t="s">
        <v>101</v>
      </c>
      <c r="AT100" s="190" t="s">
        <v>71</v>
      </c>
      <c r="AU100" s="190" t="s">
        <v>79</v>
      </c>
      <c r="AY100" s="189" t="s">
        <v>239</v>
      </c>
      <c r="BK100" s="191">
        <f>SUM(BK101:BK102)</f>
        <v>0</v>
      </c>
    </row>
    <row r="101" spans="1:65" s="2" customFormat="1" ht="16.5" customHeight="1">
      <c r="A101" s="36"/>
      <c r="B101" s="37"/>
      <c r="C101" s="194" t="s">
        <v>81</v>
      </c>
      <c r="D101" s="194" t="s">
        <v>241</v>
      </c>
      <c r="E101" s="195" t="s">
        <v>817</v>
      </c>
      <c r="F101" s="196" t="s">
        <v>1463</v>
      </c>
      <c r="G101" s="197" t="s">
        <v>285</v>
      </c>
      <c r="H101" s="198">
        <v>2</v>
      </c>
      <c r="I101" s="199"/>
      <c r="J101" s="200">
        <f>ROUND(I101*H101,2)</f>
        <v>0</v>
      </c>
      <c r="K101" s="196" t="s">
        <v>19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659</v>
      </c>
      <c r="AT101" s="205" t="s">
        <v>241</v>
      </c>
      <c r="AU101" s="205" t="s">
        <v>81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659</v>
      </c>
      <c r="BM101" s="205" t="s">
        <v>1464</v>
      </c>
    </row>
    <row r="102" spans="1:65" s="2" customFormat="1" ht="11.25">
      <c r="A102" s="36"/>
      <c r="B102" s="37"/>
      <c r="C102" s="38"/>
      <c r="D102" s="207" t="s">
        <v>248</v>
      </c>
      <c r="E102" s="38"/>
      <c r="F102" s="208" t="s">
        <v>818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81</v>
      </c>
    </row>
    <row r="103" spans="1:65" s="12" customFormat="1" ht="25.9" customHeight="1">
      <c r="B103" s="178"/>
      <c r="C103" s="179"/>
      <c r="D103" s="180" t="s">
        <v>71</v>
      </c>
      <c r="E103" s="181" t="s">
        <v>776</v>
      </c>
      <c r="F103" s="181" t="s">
        <v>107</v>
      </c>
      <c r="G103" s="179"/>
      <c r="H103" s="179"/>
      <c r="I103" s="182"/>
      <c r="J103" s="183">
        <f>BK103</f>
        <v>0</v>
      </c>
      <c r="K103" s="179"/>
      <c r="L103" s="184"/>
      <c r="M103" s="185"/>
      <c r="N103" s="186"/>
      <c r="O103" s="186"/>
      <c r="P103" s="187">
        <f>SUM(P104:P111)</f>
        <v>0</v>
      </c>
      <c r="Q103" s="186"/>
      <c r="R103" s="187">
        <f>SUM(R104:R111)</f>
        <v>0</v>
      </c>
      <c r="S103" s="186"/>
      <c r="T103" s="188">
        <f>SUM(T104:T111)</f>
        <v>0</v>
      </c>
      <c r="AR103" s="189" t="s">
        <v>246</v>
      </c>
      <c r="AT103" s="190" t="s">
        <v>71</v>
      </c>
      <c r="AU103" s="190" t="s">
        <v>72</v>
      </c>
      <c r="AY103" s="189" t="s">
        <v>239</v>
      </c>
      <c r="BK103" s="191">
        <f>SUM(BK104:BK111)</f>
        <v>0</v>
      </c>
    </row>
    <row r="104" spans="1:65" s="2" customFormat="1" ht="16.5" customHeight="1">
      <c r="A104" s="36"/>
      <c r="B104" s="37"/>
      <c r="C104" s="194" t="s">
        <v>101</v>
      </c>
      <c r="D104" s="194" t="s">
        <v>241</v>
      </c>
      <c r="E104" s="195" t="s">
        <v>820</v>
      </c>
      <c r="F104" s="196" t="s">
        <v>821</v>
      </c>
      <c r="G104" s="197" t="s">
        <v>481</v>
      </c>
      <c r="H104" s="198">
        <v>1</v>
      </c>
      <c r="I104" s="199"/>
      <c r="J104" s="200">
        <f>ROUND(I104*H104,2)</f>
        <v>0</v>
      </c>
      <c r="K104" s="196" t="s">
        <v>19</v>
      </c>
      <c r="L104" s="41"/>
      <c r="M104" s="201" t="s">
        <v>19</v>
      </c>
      <c r="N104" s="202" t="s">
        <v>43</v>
      </c>
      <c r="O104" s="66"/>
      <c r="P104" s="203">
        <f>O104*H104</f>
        <v>0</v>
      </c>
      <c r="Q104" s="203">
        <v>0</v>
      </c>
      <c r="R104" s="203">
        <f>Q104*H104</f>
        <v>0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779</v>
      </c>
      <c r="AT104" s="205" t="s">
        <v>241</v>
      </c>
      <c r="AU104" s="205" t="s">
        <v>79</v>
      </c>
      <c r="AY104" s="19" t="s">
        <v>239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779</v>
      </c>
      <c r="BM104" s="205" t="s">
        <v>1465</v>
      </c>
    </row>
    <row r="105" spans="1:65" s="2" customFormat="1" ht="11.25">
      <c r="A105" s="36"/>
      <c r="B105" s="37"/>
      <c r="C105" s="38"/>
      <c r="D105" s="207" t="s">
        <v>248</v>
      </c>
      <c r="E105" s="38"/>
      <c r="F105" s="208" t="s">
        <v>823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248</v>
      </c>
      <c r="AU105" s="19" t="s">
        <v>79</v>
      </c>
    </row>
    <row r="106" spans="1:65" s="2" customFormat="1" ht="16.5" customHeight="1">
      <c r="A106" s="36"/>
      <c r="B106" s="37"/>
      <c r="C106" s="194" t="s">
        <v>309</v>
      </c>
      <c r="D106" s="194" t="s">
        <v>241</v>
      </c>
      <c r="E106" s="195" t="s">
        <v>824</v>
      </c>
      <c r="F106" s="196" t="s">
        <v>825</v>
      </c>
      <c r="G106" s="197" t="s">
        <v>481</v>
      </c>
      <c r="H106" s="198">
        <v>1</v>
      </c>
      <c r="I106" s="199"/>
      <c r="J106" s="200">
        <f>ROUND(I106*H106,2)</f>
        <v>0</v>
      </c>
      <c r="K106" s="196" t="s">
        <v>19</v>
      </c>
      <c r="L106" s="41"/>
      <c r="M106" s="201" t="s">
        <v>19</v>
      </c>
      <c r="N106" s="202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779</v>
      </c>
      <c r="AT106" s="205" t="s">
        <v>241</v>
      </c>
      <c r="AU106" s="205" t="s">
        <v>79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779</v>
      </c>
      <c r="BM106" s="205" t="s">
        <v>1466</v>
      </c>
    </row>
    <row r="107" spans="1:65" s="2" customFormat="1" ht="11.25">
      <c r="A107" s="36"/>
      <c r="B107" s="37"/>
      <c r="C107" s="38"/>
      <c r="D107" s="207" t="s">
        <v>248</v>
      </c>
      <c r="E107" s="38"/>
      <c r="F107" s="208" t="s">
        <v>827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79</v>
      </c>
    </row>
    <row r="108" spans="1:65" s="2" customFormat="1" ht="16.5" customHeight="1">
      <c r="A108" s="36"/>
      <c r="B108" s="37"/>
      <c r="C108" s="194" t="s">
        <v>301</v>
      </c>
      <c r="D108" s="194" t="s">
        <v>241</v>
      </c>
      <c r="E108" s="195" t="s">
        <v>828</v>
      </c>
      <c r="F108" s="196" t="s">
        <v>1467</v>
      </c>
      <c r="G108" s="197" t="s">
        <v>285</v>
      </c>
      <c r="H108" s="198">
        <v>1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779</v>
      </c>
      <c r="AT108" s="205" t="s">
        <v>241</v>
      </c>
      <c r="AU108" s="205" t="s">
        <v>79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779</v>
      </c>
      <c r="BM108" s="205" t="s">
        <v>1468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831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79</v>
      </c>
    </row>
    <row r="110" spans="1:65" s="2" customFormat="1" ht="16.5" customHeight="1">
      <c r="A110" s="36"/>
      <c r="B110" s="37"/>
      <c r="C110" s="194" t="s">
        <v>314</v>
      </c>
      <c r="D110" s="194" t="s">
        <v>241</v>
      </c>
      <c r="E110" s="195" t="s">
        <v>1469</v>
      </c>
      <c r="F110" s="196" t="s">
        <v>1470</v>
      </c>
      <c r="G110" s="197" t="s">
        <v>285</v>
      </c>
      <c r="H110" s="198">
        <v>1</v>
      </c>
      <c r="I110" s="199"/>
      <c r="J110" s="200">
        <f>ROUND(I110*H110,2)</f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779</v>
      </c>
      <c r="AT110" s="205" t="s">
        <v>241</v>
      </c>
      <c r="AU110" s="205" t="s">
        <v>79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779</v>
      </c>
      <c r="BM110" s="205" t="s">
        <v>1471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831</v>
      </c>
      <c r="G111" s="38"/>
      <c r="H111" s="38"/>
      <c r="I111" s="117"/>
      <c r="J111" s="38"/>
      <c r="K111" s="38"/>
      <c r="L111" s="41"/>
      <c r="M111" s="226"/>
      <c r="N111" s="227"/>
      <c r="O111" s="228"/>
      <c r="P111" s="228"/>
      <c r="Q111" s="228"/>
      <c r="R111" s="228"/>
      <c r="S111" s="228"/>
      <c r="T111" s="229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79</v>
      </c>
    </row>
    <row r="112" spans="1:65" s="2" customFormat="1" ht="6.95" customHeight="1">
      <c r="A112" s="36"/>
      <c r="B112" s="49"/>
      <c r="C112" s="50"/>
      <c r="D112" s="50"/>
      <c r="E112" s="50"/>
      <c r="F112" s="50"/>
      <c r="G112" s="50"/>
      <c r="H112" s="50"/>
      <c r="I112" s="144"/>
      <c r="J112" s="50"/>
      <c r="K112" s="50"/>
      <c r="L112" s="41"/>
      <c r="M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</sheetData>
  <sheetProtection algorithmName="SHA-512" hashValue="ZajGRjDPkDtP/lPY6qUVuVi6ZzrXXL+rQKqCZCzn21SEWAJD9xHlo17T5pW9QZZhf2xOit/iSHJpzl9ZqclmyQ==" saltValue="cBgZ6lF7JWeB8yCAoKCJyTRW6iYQBVbnCeaTSXhSXLzf96NqT3FFEkXquTqj+D4ad2NNVbl3/vwV9gMeI7JnmQ==" spinCount="100000" sheet="1" objects="1" scenarios="1" formatColumns="0" formatRows="0" autoFilter="0"/>
  <autoFilter ref="C94:K111" xr:uid="{00000000-0009-0000-0000-000012000000}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104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86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215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217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tr">
        <f>IF('Rekapitulace stavby'!AN19="","",'Rekapitulace stavby'!AN19)</f>
        <v/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9" t="s">
        <v>28</v>
      </c>
      <c r="J26" s="105" t="str">
        <f>IF('Rekapitulace stavby'!AN20="","",'Rekapitulace stavby'!AN20)</f>
        <v/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03" t="s">
        <v>19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ROUND(J87,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ROUND((SUM(BE87:BE103)),  2)</f>
        <v>0</v>
      </c>
      <c r="G35" s="36"/>
      <c r="H35" s="36"/>
      <c r="I35" s="133">
        <v>0.21</v>
      </c>
      <c r="J35" s="132">
        <f>ROUND(((SUM(BE87:BE103))*I35),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ROUND((SUM(BF87:BF103)),  2)</f>
        <v>0</v>
      </c>
      <c r="G36" s="36"/>
      <c r="H36" s="36"/>
      <c r="I36" s="133">
        <v>0.15</v>
      </c>
      <c r="J36" s="132">
        <f>ROUND(((SUM(BF87:BF103))*I36),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ROUND((SUM(BG87:BG103)),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ROUND((SUM(BH87:BH103)),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ROUND((SUM(BI87:BI103)),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215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SO 01.1 - Sejmutí ornice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 xml:space="preserve"> 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J87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222</v>
      </c>
      <c r="E64" s="156"/>
      <c r="F64" s="156"/>
      <c r="G64" s="156"/>
      <c r="H64" s="156"/>
      <c r="I64" s="157"/>
      <c r="J64" s="158">
        <f>J88</f>
        <v>0</v>
      </c>
      <c r="K64" s="154"/>
      <c r="L64" s="159"/>
    </row>
    <row r="65" spans="1:31" s="10" customFormat="1" ht="19.899999999999999" customHeight="1">
      <c r="B65" s="160"/>
      <c r="C65" s="99"/>
      <c r="D65" s="161" t="s">
        <v>223</v>
      </c>
      <c r="E65" s="162"/>
      <c r="F65" s="162"/>
      <c r="G65" s="162"/>
      <c r="H65" s="162"/>
      <c r="I65" s="163"/>
      <c r="J65" s="164">
        <f>J89</f>
        <v>0</v>
      </c>
      <c r="K65" s="99"/>
      <c r="L65" s="165"/>
    </row>
    <row r="66" spans="1:31" s="2" customFormat="1" ht="21.7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31" s="2" customFormat="1" ht="6.95" customHeight="1">
      <c r="A67" s="36"/>
      <c r="B67" s="49"/>
      <c r="C67" s="50"/>
      <c r="D67" s="50"/>
      <c r="E67" s="50"/>
      <c r="F67" s="50"/>
      <c r="G67" s="50"/>
      <c r="H67" s="50"/>
      <c r="I67" s="144"/>
      <c r="J67" s="50"/>
      <c r="K67" s="50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71" spans="1:31" s="2" customFormat="1" ht="6.95" customHeight="1">
      <c r="A71" s="36"/>
      <c r="B71" s="51"/>
      <c r="C71" s="52"/>
      <c r="D71" s="52"/>
      <c r="E71" s="52"/>
      <c r="F71" s="52"/>
      <c r="G71" s="52"/>
      <c r="H71" s="52"/>
      <c r="I71" s="147"/>
      <c r="J71" s="52"/>
      <c r="K71" s="52"/>
      <c r="L71" s="11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24.95" customHeight="1">
      <c r="A72" s="36"/>
      <c r="B72" s="37"/>
      <c r="C72" s="25" t="s">
        <v>224</v>
      </c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6.95" customHeight="1">
      <c r="A73" s="36"/>
      <c r="B73" s="37"/>
      <c r="C73" s="38"/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2" customHeight="1">
      <c r="A74" s="36"/>
      <c r="B74" s="37"/>
      <c r="C74" s="31" t="s">
        <v>16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6.5" customHeight="1">
      <c r="A75" s="36"/>
      <c r="B75" s="37"/>
      <c r="C75" s="38"/>
      <c r="D75" s="38"/>
      <c r="E75" s="404" t="str">
        <f>E7</f>
        <v>Horoměřická S 071 - most, Praha 6, č. akce 999615</v>
      </c>
      <c r="F75" s="405"/>
      <c r="G75" s="405"/>
      <c r="H75" s="405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1" customFormat="1" ht="12" customHeight="1">
      <c r="B76" s="23"/>
      <c r="C76" s="31" t="s">
        <v>214</v>
      </c>
      <c r="D76" s="24"/>
      <c r="E76" s="24"/>
      <c r="F76" s="24"/>
      <c r="G76" s="24"/>
      <c r="H76" s="24"/>
      <c r="I76" s="110"/>
      <c r="J76" s="24"/>
      <c r="K76" s="24"/>
      <c r="L76" s="22"/>
    </row>
    <row r="77" spans="1:31" s="2" customFormat="1" ht="16.5" customHeight="1">
      <c r="A77" s="36"/>
      <c r="B77" s="37"/>
      <c r="C77" s="38"/>
      <c r="D77" s="38"/>
      <c r="E77" s="404" t="s">
        <v>215</v>
      </c>
      <c r="F77" s="406"/>
      <c r="G77" s="406"/>
      <c r="H77" s="406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216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378" t="str">
        <f>E11</f>
        <v>SO 01.1 - Sejmutí ornice</v>
      </c>
      <c r="F79" s="406"/>
      <c r="G79" s="406"/>
      <c r="H79" s="406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</v>
      </c>
      <c r="D81" s="38"/>
      <c r="E81" s="38"/>
      <c r="F81" s="29" t="str">
        <f>F14</f>
        <v>ul. Horoměřická / Pod Habrovkou</v>
      </c>
      <c r="G81" s="38"/>
      <c r="H81" s="38"/>
      <c r="I81" s="119" t="s">
        <v>23</v>
      </c>
      <c r="J81" s="61" t="str">
        <f>IF(J14="","",J14)</f>
        <v>12. 6. 2020</v>
      </c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25</v>
      </c>
      <c r="D83" s="38"/>
      <c r="E83" s="38"/>
      <c r="F83" s="29" t="str">
        <f>E17</f>
        <v>TSK hl.m. Prahy, a.s.</v>
      </c>
      <c r="G83" s="38"/>
      <c r="H83" s="38"/>
      <c r="I83" s="119" t="s">
        <v>31</v>
      </c>
      <c r="J83" s="34" t="str">
        <f>E23</f>
        <v>AGA Letiště, spol. s r.o.</v>
      </c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5.2" customHeight="1">
      <c r="A84" s="36"/>
      <c r="B84" s="37"/>
      <c r="C84" s="31" t="s">
        <v>29</v>
      </c>
      <c r="D84" s="38"/>
      <c r="E84" s="38"/>
      <c r="F84" s="29" t="str">
        <f>IF(E20="","",E20)</f>
        <v>Vyplň údaj</v>
      </c>
      <c r="G84" s="38"/>
      <c r="H84" s="38"/>
      <c r="I84" s="119" t="s">
        <v>34</v>
      </c>
      <c r="J84" s="34" t="str">
        <f>E26</f>
        <v xml:space="preserve"> </v>
      </c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0.35" customHeight="1">
      <c r="A85" s="36"/>
      <c r="B85" s="37"/>
      <c r="C85" s="38"/>
      <c r="D85" s="38"/>
      <c r="E85" s="38"/>
      <c r="F85" s="38"/>
      <c r="G85" s="38"/>
      <c r="H85" s="38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11" customFormat="1" ht="29.25" customHeight="1">
      <c r="A86" s="166"/>
      <c r="B86" s="167"/>
      <c r="C86" s="168" t="s">
        <v>225</v>
      </c>
      <c r="D86" s="169" t="s">
        <v>57</v>
      </c>
      <c r="E86" s="169" t="s">
        <v>53</v>
      </c>
      <c r="F86" s="169" t="s">
        <v>54</v>
      </c>
      <c r="G86" s="169" t="s">
        <v>226</v>
      </c>
      <c r="H86" s="169" t="s">
        <v>227</v>
      </c>
      <c r="I86" s="170" t="s">
        <v>228</v>
      </c>
      <c r="J86" s="169" t="s">
        <v>220</v>
      </c>
      <c r="K86" s="171" t="s">
        <v>229</v>
      </c>
      <c r="L86" s="172"/>
      <c r="M86" s="70" t="s">
        <v>19</v>
      </c>
      <c r="N86" s="71" t="s">
        <v>42</v>
      </c>
      <c r="O86" s="71" t="s">
        <v>230</v>
      </c>
      <c r="P86" s="71" t="s">
        <v>231</v>
      </c>
      <c r="Q86" s="71" t="s">
        <v>232</v>
      </c>
      <c r="R86" s="71" t="s">
        <v>233</v>
      </c>
      <c r="S86" s="71" t="s">
        <v>234</v>
      </c>
      <c r="T86" s="72" t="s">
        <v>235</v>
      </c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</row>
    <row r="87" spans="1:65" s="2" customFormat="1" ht="22.9" customHeight="1">
      <c r="A87" s="36"/>
      <c r="B87" s="37"/>
      <c r="C87" s="77" t="s">
        <v>236</v>
      </c>
      <c r="D87" s="38"/>
      <c r="E87" s="38"/>
      <c r="F87" s="38"/>
      <c r="G87" s="38"/>
      <c r="H87" s="38"/>
      <c r="I87" s="117"/>
      <c r="J87" s="173">
        <f>BK87</f>
        <v>0</v>
      </c>
      <c r="K87" s="38"/>
      <c r="L87" s="41"/>
      <c r="M87" s="73"/>
      <c r="N87" s="174"/>
      <c r="O87" s="74"/>
      <c r="P87" s="175">
        <f>P88</f>
        <v>0</v>
      </c>
      <c r="Q87" s="74"/>
      <c r="R87" s="175">
        <f>R88</f>
        <v>0</v>
      </c>
      <c r="S87" s="74"/>
      <c r="T87" s="176">
        <f>T88</f>
        <v>0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71</v>
      </c>
      <c r="AU87" s="19" t="s">
        <v>221</v>
      </c>
      <c r="BK87" s="177">
        <f>BK88</f>
        <v>0</v>
      </c>
    </row>
    <row r="88" spans="1:65" s="12" customFormat="1" ht="25.9" customHeight="1">
      <c r="B88" s="178"/>
      <c r="C88" s="179"/>
      <c r="D88" s="180" t="s">
        <v>71</v>
      </c>
      <c r="E88" s="181" t="s">
        <v>237</v>
      </c>
      <c r="F88" s="181" t="s">
        <v>238</v>
      </c>
      <c r="G88" s="179"/>
      <c r="H88" s="179"/>
      <c r="I88" s="182"/>
      <c r="J88" s="183">
        <f>BK88</f>
        <v>0</v>
      </c>
      <c r="K88" s="179"/>
      <c r="L88" s="184"/>
      <c r="M88" s="185"/>
      <c r="N88" s="186"/>
      <c r="O88" s="186"/>
      <c r="P88" s="187">
        <f>P89</f>
        <v>0</v>
      </c>
      <c r="Q88" s="186"/>
      <c r="R88" s="187">
        <f>R89</f>
        <v>0</v>
      </c>
      <c r="S88" s="186"/>
      <c r="T88" s="188">
        <f>T89</f>
        <v>0</v>
      </c>
      <c r="AR88" s="189" t="s">
        <v>79</v>
      </c>
      <c r="AT88" s="190" t="s">
        <v>71</v>
      </c>
      <c r="AU88" s="190" t="s">
        <v>72</v>
      </c>
      <c r="AY88" s="189" t="s">
        <v>239</v>
      </c>
      <c r="BK88" s="191">
        <f>BK89</f>
        <v>0</v>
      </c>
    </row>
    <row r="89" spans="1:65" s="12" customFormat="1" ht="22.9" customHeight="1">
      <c r="B89" s="178"/>
      <c r="C89" s="179"/>
      <c r="D89" s="180" t="s">
        <v>71</v>
      </c>
      <c r="E89" s="192" t="s">
        <v>79</v>
      </c>
      <c r="F89" s="192" t="s">
        <v>240</v>
      </c>
      <c r="G89" s="179"/>
      <c r="H89" s="179"/>
      <c r="I89" s="182"/>
      <c r="J89" s="193">
        <f>BK89</f>
        <v>0</v>
      </c>
      <c r="K89" s="179"/>
      <c r="L89" s="184"/>
      <c r="M89" s="185"/>
      <c r="N89" s="186"/>
      <c r="O89" s="186"/>
      <c r="P89" s="187">
        <f>SUM(P90:P103)</f>
        <v>0</v>
      </c>
      <c r="Q89" s="186"/>
      <c r="R89" s="187">
        <f>SUM(R90:R103)</f>
        <v>0</v>
      </c>
      <c r="S89" s="186"/>
      <c r="T89" s="188">
        <f>SUM(T90:T103)</f>
        <v>0</v>
      </c>
      <c r="AR89" s="189" t="s">
        <v>79</v>
      </c>
      <c r="AT89" s="190" t="s">
        <v>71</v>
      </c>
      <c r="AU89" s="190" t="s">
        <v>79</v>
      </c>
      <c r="AY89" s="189" t="s">
        <v>239</v>
      </c>
      <c r="BK89" s="191">
        <f>SUM(BK90:BK103)</f>
        <v>0</v>
      </c>
    </row>
    <row r="90" spans="1:65" s="2" customFormat="1" ht="16.5" customHeight="1">
      <c r="A90" s="36"/>
      <c r="B90" s="37"/>
      <c r="C90" s="194" t="s">
        <v>79</v>
      </c>
      <c r="D90" s="194" t="s">
        <v>241</v>
      </c>
      <c r="E90" s="195" t="s">
        <v>242</v>
      </c>
      <c r="F90" s="196" t="s">
        <v>243</v>
      </c>
      <c r="G90" s="197" t="s">
        <v>244</v>
      </c>
      <c r="H90" s="198">
        <v>738.3</v>
      </c>
      <c r="I90" s="199"/>
      <c r="J90" s="200">
        <f>ROUND(I90*H90,2)</f>
        <v>0</v>
      </c>
      <c r="K90" s="196" t="s">
        <v>245</v>
      </c>
      <c r="L90" s="41"/>
      <c r="M90" s="201" t="s">
        <v>19</v>
      </c>
      <c r="N90" s="202" t="s">
        <v>43</v>
      </c>
      <c r="O90" s="66"/>
      <c r="P90" s="203">
        <f>O90*H90</f>
        <v>0</v>
      </c>
      <c r="Q90" s="203">
        <v>0</v>
      </c>
      <c r="R90" s="203">
        <f>Q90*H90</f>
        <v>0</v>
      </c>
      <c r="S90" s="203">
        <v>0</v>
      </c>
      <c r="T90" s="204">
        <f>S90*H90</f>
        <v>0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205" t="s">
        <v>246</v>
      </c>
      <c r="AT90" s="205" t="s">
        <v>241</v>
      </c>
      <c r="AU90" s="205" t="s">
        <v>81</v>
      </c>
      <c r="AY90" s="19" t="s">
        <v>239</v>
      </c>
      <c r="BE90" s="206">
        <f>IF(N90="základní",J90,0)</f>
        <v>0</v>
      </c>
      <c r="BF90" s="206">
        <f>IF(N90="snížená",J90,0)</f>
        <v>0</v>
      </c>
      <c r="BG90" s="206">
        <f>IF(N90="zákl. přenesená",J90,0)</f>
        <v>0</v>
      </c>
      <c r="BH90" s="206">
        <f>IF(N90="sníž. přenesená",J90,0)</f>
        <v>0</v>
      </c>
      <c r="BI90" s="206">
        <f>IF(N90="nulová",J90,0)</f>
        <v>0</v>
      </c>
      <c r="BJ90" s="19" t="s">
        <v>79</v>
      </c>
      <c r="BK90" s="206">
        <f>ROUND(I90*H90,2)</f>
        <v>0</v>
      </c>
      <c r="BL90" s="19" t="s">
        <v>246</v>
      </c>
      <c r="BM90" s="205" t="s">
        <v>247</v>
      </c>
    </row>
    <row r="91" spans="1:65" s="2" customFormat="1" ht="11.25">
      <c r="A91" s="36"/>
      <c r="B91" s="37"/>
      <c r="C91" s="38"/>
      <c r="D91" s="207" t="s">
        <v>248</v>
      </c>
      <c r="E91" s="38"/>
      <c r="F91" s="208" t="s">
        <v>249</v>
      </c>
      <c r="G91" s="38"/>
      <c r="H91" s="38"/>
      <c r="I91" s="117"/>
      <c r="J91" s="38"/>
      <c r="K91" s="38"/>
      <c r="L91" s="41"/>
      <c r="M91" s="209"/>
      <c r="N91" s="210"/>
      <c r="O91" s="66"/>
      <c r="P91" s="66"/>
      <c r="Q91" s="66"/>
      <c r="R91" s="66"/>
      <c r="S91" s="66"/>
      <c r="T91" s="67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248</v>
      </c>
      <c r="AU91" s="19" t="s">
        <v>81</v>
      </c>
    </row>
    <row r="92" spans="1:65" s="13" customFormat="1" ht="11.25">
      <c r="B92" s="211"/>
      <c r="C92" s="212"/>
      <c r="D92" s="207" t="s">
        <v>250</v>
      </c>
      <c r="E92" s="213" t="s">
        <v>19</v>
      </c>
      <c r="F92" s="214" t="s">
        <v>251</v>
      </c>
      <c r="G92" s="212"/>
      <c r="H92" s="215">
        <v>738.3</v>
      </c>
      <c r="I92" s="216"/>
      <c r="J92" s="212"/>
      <c r="K92" s="212"/>
      <c r="L92" s="217"/>
      <c r="M92" s="218"/>
      <c r="N92" s="219"/>
      <c r="O92" s="219"/>
      <c r="P92" s="219"/>
      <c r="Q92" s="219"/>
      <c r="R92" s="219"/>
      <c r="S92" s="219"/>
      <c r="T92" s="220"/>
      <c r="AT92" s="221" t="s">
        <v>250</v>
      </c>
      <c r="AU92" s="221" t="s">
        <v>81</v>
      </c>
      <c r="AV92" s="13" t="s">
        <v>81</v>
      </c>
      <c r="AW92" s="13" t="s">
        <v>33</v>
      </c>
      <c r="AX92" s="13" t="s">
        <v>72</v>
      </c>
      <c r="AY92" s="221" t="s">
        <v>239</v>
      </c>
    </row>
    <row r="93" spans="1:65" s="2" customFormat="1" ht="16.5" customHeight="1">
      <c r="A93" s="36"/>
      <c r="B93" s="37"/>
      <c r="C93" s="194" t="s">
        <v>81</v>
      </c>
      <c r="D93" s="194" t="s">
        <v>241</v>
      </c>
      <c r="E93" s="195" t="s">
        <v>252</v>
      </c>
      <c r="F93" s="196" t="s">
        <v>253</v>
      </c>
      <c r="G93" s="197" t="s">
        <v>254</v>
      </c>
      <c r="H93" s="198">
        <v>147.66</v>
      </c>
      <c r="I93" s="199"/>
      <c r="J93" s="200">
        <f>ROUND(I93*H93,2)</f>
        <v>0</v>
      </c>
      <c r="K93" s="196" t="s">
        <v>245</v>
      </c>
      <c r="L93" s="41"/>
      <c r="M93" s="201" t="s">
        <v>19</v>
      </c>
      <c r="N93" s="202" t="s">
        <v>43</v>
      </c>
      <c r="O93" s="66"/>
      <c r="P93" s="203">
        <f>O93*H93</f>
        <v>0</v>
      </c>
      <c r="Q93" s="203">
        <v>0</v>
      </c>
      <c r="R93" s="203">
        <f>Q93*H93</f>
        <v>0</v>
      </c>
      <c r="S93" s="203">
        <v>0</v>
      </c>
      <c r="T93" s="204">
        <f>S93*H93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205" t="s">
        <v>246</v>
      </c>
      <c r="AT93" s="205" t="s">
        <v>241</v>
      </c>
      <c r="AU93" s="205" t="s">
        <v>81</v>
      </c>
      <c r="AY93" s="19" t="s">
        <v>239</v>
      </c>
      <c r="BE93" s="206">
        <f>IF(N93="základní",J93,0)</f>
        <v>0</v>
      </c>
      <c r="BF93" s="206">
        <f>IF(N93="snížená",J93,0)</f>
        <v>0</v>
      </c>
      <c r="BG93" s="206">
        <f>IF(N93="zákl. přenesená",J93,0)</f>
        <v>0</v>
      </c>
      <c r="BH93" s="206">
        <f>IF(N93="sníž. přenesená",J93,0)</f>
        <v>0</v>
      </c>
      <c r="BI93" s="206">
        <f>IF(N93="nulová",J93,0)</f>
        <v>0</v>
      </c>
      <c r="BJ93" s="19" t="s">
        <v>79</v>
      </c>
      <c r="BK93" s="206">
        <f>ROUND(I93*H93,2)</f>
        <v>0</v>
      </c>
      <c r="BL93" s="19" t="s">
        <v>246</v>
      </c>
      <c r="BM93" s="205" t="s">
        <v>255</v>
      </c>
    </row>
    <row r="94" spans="1:65" s="2" customFormat="1" ht="19.5">
      <c r="A94" s="36"/>
      <c r="B94" s="37"/>
      <c r="C94" s="38"/>
      <c r="D94" s="207" t="s">
        <v>248</v>
      </c>
      <c r="E94" s="38"/>
      <c r="F94" s="208" t="s">
        <v>256</v>
      </c>
      <c r="G94" s="38"/>
      <c r="H94" s="38"/>
      <c r="I94" s="117"/>
      <c r="J94" s="38"/>
      <c r="K94" s="38"/>
      <c r="L94" s="41"/>
      <c r="M94" s="209"/>
      <c r="N94" s="210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248</v>
      </c>
      <c r="AU94" s="19" t="s">
        <v>81</v>
      </c>
    </row>
    <row r="95" spans="1:65" s="13" customFormat="1" ht="11.25">
      <c r="B95" s="211"/>
      <c r="C95" s="212"/>
      <c r="D95" s="207" t="s">
        <v>250</v>
      </c>
      <c r="E95" s="213" t="s">
        <v>19</v>
      </c>
      <c r="F95" s="214" t="s">
        <v>257</v>
      </c>
      <c r="G95" s="212"/>
      <c r="H95" s="215">
        <v>147.66</v>
      </c>
      <c r="I95" s="216"/>
      <c r="J95" s="212"/>
      <c r="K95" s="212"/>
      <c r="L95" s="217"/>
      <c r="M95" s="218"/>
      <c r="N95" s="219"/>
      <c r="O95" s="219"/>
      <c r="P95" s="219"/>
      <c r="Q95" s="219"/>
      <c r="R95" s="219"/>
      <c r="S95" s="219"/>
      <c r="T95" s="220"/>
      <c r="AT95" s="221" t="s">
        <v>250</v>
      </c>
      <c r="AU95" s="221" t="s">
        <v>81</v>
      </c>
      <c r="AV95" s="13" t="s">
        <v>81</v>
      </c>
      <c r="AW95" s="13" t="s">
        <v>33</v>
      </c>
      <c r="AX95" s="13" t="s">
        <v>72</v>
      </c>
      <c r="AY95" s="221" t="s">
        <v>239</v>
      </c>
    </row>
    <row r="96" spans="1:65" s="2" customFormat="1" ht="21.75" customHeight="1">
      <c r="A96" s="36"/>
      <c r="B96" s="37"/>
      <c r="C96" s="194" t="s">
        <v>101</v>
      </c>
      <c r="D96" s="194" t="s">
        <v>241</v>
      </c>
      <c r="E96" s="195" t="s">
        <v>258</v>
      </c>
      <c r="F96" s="196" t="s">
        <v>259</v>
      </c>
      <c r="G96" s="197" t="s">
        <v>254</v>
      </c>
      <c r="H96" s="198">
        <v>2214.9</v>
      </c>
      <c r="I96" s="199"/>
      <c r="J96" s="200">
        <f>ROUND(I96*H96,2)</f>
        <v>0</v>
      </c>
      <c r="K96" s="196" t="s">
        <v>245</v>
      </c>
      <c r="L96" s="41"/>
      <c r="M96" s="201" t="s">
        <v>19</v>
      </c>
      <c r="N96" s="202" t="s">
        <v>43</v>
      </c>
      <c r="O96" s="66"/>
      <c r="P96" s="203">
        <f>O96*H96</f>
        <v>0</v>
      </c>
      <c r="Q96" s="203">
        <v>0</v>
      </c>
      <c r="R96" s="203">
        <f>Q96*H96</f>
        <v>0</v>
      </c>
      <c r="S96" s="203">
        <v>0</v>
      </c>
      <c r="T96" s="204">
        <f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205" t="s">
        <v>246</v>
      </c>
      <c r="AT96" s="205" t="s">
        <v>241</v>
      </c>
      <c r="AU96" s="205" t="s">
        <v>81</v>
      </c>
      <c r="AY96" s="19" t="s">
        <v>239</v>
      </c>
      <c r="BE96" s="206">
        <f>IF(N96="základní",J96,0)</f>
        <v>0</v>
      </c>
      <c r="BF96" s="206">
        <f>IF(N96="snížená",J96,0)</f>
        <v>0</v>
      </c>
      <c r="BG96" s="206">
        <f>IF(N96="zákl. přenesená",J96,0)</f>
        <v>0</v>
      </c>
      <c r="BH96" s="206">
        <f>IF(N96="sníž. přenesená",J96,0)</f>
        <v>0</v>
      </c>
      <c r="BI96" s="206">
        <f>IF(N96="nulová",J96,0)</f>
        <v>0</v>
      </c>
      <c r="BJ96" s="19" t="s">
        <v>79</v>
      </c>
      <c r="BK96" s="206">
        <f>ROUND(I96*H96,2)</f>
        <v>0</v>
      </c>
      <c r="BL96" s="19" t="s">
        <v>246</v>
      </c>
      <c r="BM96" s="205" t="s">
        <v>260</v>
      </c>
    </row>
    <row r="97" spans="1:65" s="2" customFormat="1" ht="19.5">
      <c r="A97" s="36"/>
      <c r="B97" s="37"/>
      <c r="C97" s="38"/>
      <c r="D97" s="207" t="s">
        <v>248</v>
      </c>
      <c r="E97" s="38"/>
      <c r="F97" s="208" t="s">
        <v>261</v>
      </c>
      <c r="G97" s="38"/>
      <c r="H97" s="38"/>
      <c r="I97" s="117"/>
      <c r="J97" s="38"/>
      <c r="K97" s="38"/>
      <c r="L97" s="41"/>
      <c r="M97" s="209"/>
      <c r="N97" s="210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248</v>
      </c>
      <c r="AU97" s="19" t="s">
        <v>81</v>
      </c>
    </row>
    <row r="98" spans="1:65" s="13" customFormat="1" ht="11.25">
      <c r="B98" s="211"/>
      <c r="C98" s="212"/>
      <c r="D98" s="207" t="s">
        <v>250</v>
      </c>
      <c r="E98" s="213" t="s">
        <v>19</v>
      </c>
      <c r="F98" s="214" t="s">
        <v>257</v>
      </c>
      <c r="G98" s="212"/>
      <c r="H98" s="215">
        <v>147.66</v>
      </c>
      <c r="I98" s="216"/>
      <c r="J98" s="212"/>
      <c r="K98" s="212"/>
      <c r="L98" s="217"/>
      <c r="M98" s="218"/>
      <c r="N98" s="219"/>
      <c r="O98" s="219"/>
      <c r="P98" s="219"/>
      <c r="Q98" s="219"/>
      <c r="R98" s="219"/>
      <c r="S98" s="219"/>
      <c r="T98" s="220"/>
      <c r="AT98" s="221" t="s">
        <v>250</v>
      </c>
      <c r="AU98" s="221" t="s">
        <v>81</v>
      </c>
      <c r="AV98" s="13" t="s">
        <v>81</v>
      </c>
      <c r="AW98" s="13" t="s">
        <v>33</v>
      </c>
      <c r="AX98" s="13" t="s">
        <v>72</v>
      </c>
      <c r="AY98" s="221" t="s">
        <v>239</v>
      </c>
    </row>
    <row r="99" spans="1:65" s="13" customFormat="1" ht="11.25">
      <c r="B99" s="211"/>
      <c r="C99" s="212"/>
      <c r="D99" s="207" t="s">
        <v>250</v>
      </c>
      <c r="E99" s="212"/>
      <c r="F99" s="214" t="s">
        <v>262</v>
      </c>
      <c r="G99" s="212"/>
      <c r="H99" s="215">
        <v>2214.9</v>
      </c>
      <c r="I99" s="216"/>
      <c r="J99" s="212"/>
      <c r="K99" s="212"/>
      <c r="L99" s="217"/>
      <c r="M99" s="218"/>
      <c r="N99" s="219"/>
      <c r="O99" s="219"/>
      <c r="P99" s="219"/>
      <c r="Q99" s="219"/>
      <c r="R99" s="219"/>
      <c r="S99" s="219"/>
      <c r="T99" s="220"/>
      <c r="AT99" s="221" t="s">
        <v>250</v>
      </c>
      <c r="AU99" s="221" t="s">
        <v>81</v>
      </c>
      <c r="AV99" s="13" t="s">
        <v>81</v>
      </c>
      <c r="AW99" s="13" t="s">
        <v>4</v>
      </c>
      <c r="AX99" s="13" t="s">
        <v>79</v>
      </c>
      <c r="AY99" s="221" t="s">
        <v>239</v>
      </c>
    </row>
    <row r="100" spans="1:65" s="2" customFormat="1" ht="16.5" customHeight="1">
      <c r="A100" s="36"/>
      <c r="B100" s="37"/>
      <c r="C100" s="194" t="s">
        <v>246</v>
      </c>
      <c r="D100" s="194" t="s">
        <v>241</v>
      </c>
      <c r="E100" s="195" t="s">
        <v>263</v>
      </c>
      <c r="F100" s="196" t="s">
        <v>264</v>
      </c>
      <c r="G100" s="197" t="s">
        <v>265</v>
      </c>
      <c r="H100" s="198">
        <v>265.78800000000001</v>
      </c>
      <c r="I100" s="199"/>
      <c r="J100" s="200">
        <f>ROUND(I100*H100,2)</f>
        <v>0</v>
      </c>
      <c r="K100" s="196" t="s">
        <v>245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246</v>
      </c>
      <c r="AT100" s="205" t="s">
        <v>241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246</v>
      </c>
      <c r="BM100" s="205" t="s">
        <v>266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267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13" customFormat="1" ht="11.25">
      <c r="B102" s="211"/>
      <c r="C102" s="212"/>
      <c r="D102" s="207" t="s">
        <v>250</v>
      </c>
      <c r="E102" s="213" t="s">
        <v>19</v>
      </c>
      <c r="F102" s="214" t="s">
        <v>257</v>
      </c>
      <c r="G102" s="212"/>
      <c r="H102" s="215">
        <v>147.66</v>
      </c>
      <c r="I102" s="216"/>
      <c r="J102" s="212"/>
      <c r="K102" s="212"/>
      <c r="L102" s="217"/>
      <c r="M102" s="218"/>
      <c r="N102" s="219"/>
      <c r="O102" s="219"/>
      <c r="P102" s="219"/>
      <c r="Q102" s="219"/>
      <c r="R102" s="219"/>
      <c r="S102" s="219"/>
      <c r="T102" s="220"/>
      <c r="AT102" s="221" t="s">
        <v>250</v>
      </c>
      <c r="AU102" s="221" t="s">
        <v>81</v>
      </c>
      <c r="AV102" s="13" t="s">
        <v>81</v>
      </c>
      <c r="AW102" s="13" t="s">
        <v>33</v>
      </c>
      <c r="AX102" s="13" t="s">
        <v>72</v>
      </c>
      <c r="AY102" s="221" t="s">
        <v>239</v>
      </c>
    </row>
    <row r="103" spans="1:65" s="13" customFormat="1" ht="11.25">
      <c r="B103" s="211"/>
      <c r="C103" s="212"/>
      <c r="D103" s="207" t="s">
        <v>250</v>
      </c>
      <c r="E103" s="212"/>
      <c r="F103" s="214" t="s">
        <v>268</v>
      </c>
      <c r="G103" s="212"/>
      <c r="H103" s="215">
        <v>265.78800000000001</v>
      </c>
      <c r="I103" s="216"/>
      <c r="J103" s="212"/>
      <c r="K103" s="212"/>
      <c r="L103" s="217"/>
      <c r="M103" s="222"/>
      <c r="N103" s="223"/>
      <c r="O103" s="223"/>
      <c r="P103" s="223"/>
      <c r="Q103" s="223"/>
      <c r="R103" s="223"/>
      <c r="S103" s="223"/>
      <c r="T103" s="224"/>
      <c r="AT103" s="221" t="s">
        <v>250</v>
      </c>
      <c r="AU103" s="221" t="s">
        <v>81</v>
      </c>
      <c r="AV103" s="13" t="s">
        <v>81</v>
      </c>
      <c r="AW103" s="13" t="s">
        <v>4</v>
      </c>
      <c r="AX103" s="13" t="s">
        <v>79</v>
      </c>
      <c r="AY103" s="221" t="s">
        <v>239</v>
      </c>
    </row>
    <row r="104" spans="1:65" s="2" customFormat="1" ht="6.95" customHeight="1">
      <c r="A104" s="36"/>
      <c r="B104" s="49"/>
      <c r="C104" s="50"/>
      <c r="D104" s="50"/>
      <c r="E104" s="50"/>
      <c r="F104" s="50"/>
      <c r="G104" s="50"/>
      <c r="H104" s="50"/>
      <c r="I104" s="144"/>
      <c r="J104" s="50"/>
      <c r="K104" s="50"/>
      <c r="L104" s="41"/>
      <c r="M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</sheetData>
  <sheetProtection algorithmName="SHA-512" hashValue="6fRDD476m+/NDt9LM3Q7vRsqF83Z1AX+HFDchgeZgZERdwhth1Wc/0q0gAOhk8B/mJkVdWDjSVr2q0AeEF9fZg==" saltValue="hprmyZbc5e7n0wNgQ56IRdbHaXM7R3QRXsmYiqb1F0xX91WW2orkgyOlXVPxMKhGyp5gB/Zpgw8v1UvyT2Yn9A==" spinCount="100000" sheet="1" objects="1" scenarios="1" formatColumns="0" formatRows="0" autoFilter="0"/>
  <autoFilter ref="C86:K103" xr:uid="{00000000-0009-0000-0000-000001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170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155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1378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1472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1473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ROUND(J96,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ROUND((SUM(BE96:BE169)),  2)</f>
        <v>0</v>
      </c>
      <c r="G37" s="36"/>
      <c r="H37" s="36"/>
      <c r="I37" s="133">
        <v>0.21</v>
      </c>
      <c r="J37" s="132">
        <f>ROUND(((SUM(BE96:BE169))*I37),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ROUND((SUM(BF96:BF169)),  2)</f>
        <v>0</v>
      </c>
      <c r="G38" s="36"/>
      <c r="H38" s="36"/>
      <c r="I38" s="133">
        <v>0.15</v>
      </c>
      <c r="J38" s="132">
        <f>ROUND(((SUM(BF96:BF169))*I38),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ROUND((SUM(BG96:BG169)),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ROUND((SUM(BH96:BH169)),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ROUND((SUM(BI96:BI169)),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1378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1472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4/M - Zemní a montážní práce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J96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9" customFormat="1" ht="24.95" customHeight="1">
      <c r="B68" s="153"/>
      <c r="C68" s="154"/>
      <c r="D68" s="155" t="s">
        <v>649</v>
      </c>
      <c r="E68" s="156"/>
      <c r="F68" s="156"/>
      <c r="G68" s="156"/>
      <c r="H68" s="156"/>
      <c r="I68" s="157"/>
      <c r="J68" s="158">
        <f>J97</f>
        <v>0</v>
      </c>
      <c r="K68" s="154"/>
      <c r="L68" s="159"/>
    </row>
    <row r="69" spans="1:47" s="10" customFormat="1" ht="19.899999999999999" customHeight="1">
      <c r="B69" s="160"/>
      <c r="C69" s="99"/>
      <c r="D69" s="161" t="s">
        <v>650</v>
      </c>
      <c r="E69" s="162"/>
      <c r="F69" s="162"/>
      <c r="G69" s="162"/>
      <c r="H69" s="162"/>
      <c r="I69" s="163"/>
      <c r="J69" s="164">
        <f>J98</f>
        <v>0</v>
      </c>
      <c r="K69" s="99"/>
      <c r="L69" s="165"/>
    </row>
    <row r="70" spans="1:47" s="10" customFormat="1" ht="19.899999999999999" customHeight="1">
      <c r="B70" s="160"/>
      <c r="C70" s="99"/>
      <c r="D70" s="161" t="s">
        <v>651</v>
      </c>
      <c r="E70" s="162"/>
      <c r="F70" s="162"/>
      <c r="G70" s="162"/>
      <c r="H70" s="162"/>
      <c r="I70" s="163"/>
      <c r="J70" s="164">
        <f>J121</f>
        <v>0</v>
      </c>
      <c r="K70" s="99"/>
      <c r="L70" s="165"/>
    </row>
    <row r="71" spans="1:47" s="9" customFormat="1" ht="24.95" customHeight="1">
      <c r="B71" s="153"/>
      <c r="C71" s="154"/>
      <c r="D71" s="155" t="s">
        <v>1381</v>
      </c>
      <c r="E71" s="156"/>
      <c r="F71" s="156"/>
      <c r="G71" s="156"/>
      <c r="H71" s="156"/>
      <c r="I71" s="157"/>
      <c r="J71" s="158">
        <f>J152</f>
        <v>0</v>
      </c>
      <c r="K71" s="154"/>
      <c r="L71" s="159"/>
    </row>
    <row r="72" spans="1:47" s="10" customFormat="1" ht="19.899999999999999" customHeight="1">
      <c r="B72" s="160"/>
      <c r="C72" s="99"/>
      <c r="D72" s="161" t="s">
        <v>1382</v>
      </c>
      <c r="E72" s="162"/>
      <c r="F72" s="162"/>
      <c r="G72" s="162"/>
      <c r="H72" s="162"/>
      <c r="I72" s="163"/>
      <c r="J72" s="164">
        <f>J153</f>
        <v>0</v>
      </c>
      <c r="K72" s="99"/>
      <c r="L72" s="165"/>
    </row>
    <row r="73" spans="1:47" s="2" customFormat="1" ht="21.75" customHeight="1">
      <c r="A73" s="36"/>
      <c r="B73" s="37"/>
      <c r="C73" s="38"/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47" s="2" customFormat="1" ht="6.95" customHeight="1">
      <c r="A74" s="36"/>
      <c r="B74" s="49"/>
      <c r="C74" s="50"/>
      <c r="D74" s="50"/>
      <c r="E74" s="50"/>
      <c r="F74" s="50"/>
      <c r="G74" s="50"/>
      <c r="H74" s="50"/>
      <c r="I74" s="144"/>
      <c r="J74" s="50"/>
      <c r="K74" s="50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8" spans="1:47" s="2" customFormat="1" ht="6.95" customHeight="1">
      <c r="A78" s="36"/>
      <c r="B78" s="51"/>
      <c r="C78" s="52"/>
      <c r="D78" s="52"/>
      <c r="E78" s="52"/>
      <c r="F78" s="52"/>
      <c r="G78" s="52"/>
      <c r="H78" s="52"/>
      <c r="I78" s="147"/>
      <c r="J78" s="52"/>
      <c r="K78" s="52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2" customFormat="1" ht="24.95" customHeight="1">
      <c r="A79" s="36"/>
      <c r="B79" s="37"/>
      <c r="C79" s="25" t="s">
        <v>224</v>
      </c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12" customHeight="1">
      <c r="A81" s="36"/>
      <c r="B81" s="37"/>
      <c r="C81" s="31" t="s">
        <v>16</v>
      </c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16.5" customHeight="1">
      <c r="A82" s="36"/>
      <c r="B82" s="37"/>
      <c r="C82" s="38"/>
      <c r="D82" s="38"/>
      <c r="E82" s="404" t="str">
        <f>E7</f>
        <v>Horoměřická S 071 - most, Praha 6, č. akce 999615</v>
      </c>
      <c r="F82" s="405"/>
      <c r="G82" s="405"/>
      <c r="H82" s="405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1" customFormat="1" ht="12" customHeight="1">
      <c r="B83" s="23"/>
      <c r="C83" s="31" t="s">
        <v>214</v>
      </c>
      <c r="D83" s="24"/>
      <c r="E83" s="24"/>
      <c r="F83" s="24"/>
      <c r="G83" s="24"/>
      <c r="H83" s="24"/>
      <c r="I83" s="110"/>
      <c r="J83" s="24"/>
      <c r="K83" s="24"/>
      <c r="L83" s="22"/>
    </row>
    <row r="84" spans="1:63" s="1" customFormat="1" ht="16.5" customHeight="1">
      <c r="B84" s="23"/>
      <c r="C84" s="24"/>
      <c r="D84" s="24"/>
      <c r="E84" s="404" t="s">
        <v>1378</v>
      </c>
      <c r="F84" s="356"/>
      <c r="G84" s="356"/>
      <c r="H84" s="356"/>
      <c r="I84" s="110"/>
      <c r="J84" s="24"/>
      <c r="K84" s="24"/>
      <c r="L84" s="22"/>
    </row>
    <row r="85" spans="1:63" s="1" customFormat="1" ht="12" customHeight="1">
      <c r="B85" s="23"/>
      <c r="C85" s="31" t="s">
        <v>216</v>
      </c>
      <c r="D85" s="24"/>
      <c r="E85" s="24"/>
      <c r="F85" s="24"/>
      <c r="G85" s="24"/>
      <c r="H85" s="24"/>
      <c r="I85" s="110"/>
      <c r="J85" s="24"/>
      <c r="K85" s="24"/>
      <c r="L85" s="22"/>
    </row>
    <row r="86" spans="1:63" s="2" customFormat="1" ht="16.5" customHeight="1">
      <c r="A86" s="36"/>
      <c r="B86" s="37"/>
      <c r="C86" s="38"/>
      <c r="D86" s="38"/>
      <c r="E86" s="408" t="s">
        <v>1472</v>
      </c>
      <c r="F86" s="406"/>
      <c r="G86" s="406"/>
      <c r="H86" s="406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2" customHeight="1">
      <c r="A87" s="36"/>
      <c r="B87" s="37"/>
      <c r="C87" s="31" t="s">
        <v>646</v>
      </c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16.5" customHeight="1">
      <c r="A88" s="36"/>
      <c r="B88" s="37"/>
      <c r="C88" s="38"/>
      <c r="D88" s="38"/>
      <c r="E88" s="378" t="str">
        <f>E13</f>
        <v>4/M - Zemní a montážní práce</v>
      </c>
      <c r="F88" s="406"/>
      <c r="G88" s="406"/>
      <c r="H88" s="406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6.95" customHeight="1">
      <c r="A89" s="36"/>
      <c r="B89" s="37"/>
      <c r="C89" s="38"/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12" customHeight="1">
      <c r="A90" s="36"/>
      <c r="B90" s="37"/>
      <c r="C90" s="31" t="s">
        <v>21</v>
      </c>
      <c r="D90" s="38"/>
      <c r="E90" s="38"/>
      <c r="F90" s="29" t="str">
        <f>F16</f>
        <v>ul. Horoměřická / Pod Habrovkou</v>
      </c>
      <c r="G90" s="38"/>
      <c r="H90" s="38"/>
      <c r="I90" s="119" t="s">
        <v>23</v>
      </c>
      <c r="J90" s="61" t="str">
        <f>IF(J16="","",J16)</f>
        <v>12. 6. 2020</v>
      </c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6.95" customHeight="1">
      <c r="A91" s="36"/>
      <c r="B91" s="37"/>
      <c r="C91" s="38"/>
      <c r="D91" s="38"/>
      <c r="E91" s="38"/>
      <c r="F91" s="38"/>
      <c r="G91" s="38"/>
      <c r="H91" s="38"/>
      <c r="I91" s="117"/>
      <c r="J91" s="38"/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25.7" customHeight="1">
      <c r="A92" s="36"/>
      <c r="B92" s="37"/>
      <c r="C92" s="31" t="s">
        <v>25</v>
      </c>
      <c r="D92" s="38"/>
      <c r="E92" s="38"/>
      <c r="F92" s="29" t="str">
        <f>E19</f>
        <v>TSK hl.m. Prahy, a.s.</v>
      </c>
      <c r="G92" s="38"/>
      <c r="H92" s="38"/>
      <c r="I92" s="119" t="s">
        <v>31</v>
      </c>
      <c r="J92" s="34" t="str">
        <f>E25</f>
        <v>AGA Letiště, spol. s r.o.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25.7" customHeight="1">
      <c r="A93" s="36"/>
      <c r="B93" s="37"/>
      <c r="C93" s="31" t="s">
        <v>29</v>
      </c>
      <c r="D93" s="38"/>
      <c r="E93" s="38"/>
      <c r="F93" s="29" t="str">
        <f>IF(E22="","",E22)</f>
        <v>Vyplň údaj</v>
      </c>
      <c r="G93" s="38"/>
      <c r="H93" s="38"/>
      <c r="I93" s="119" t="s">
        <v>34</v>
      </c>
      <c r="J93" s="34" t="str">
        <f>E28</f>
        <v>Ing. Martin Krupička</v>
      </c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2" customFormat="1" ht="10.35" customHeight="1">
      <c r="A94" s="36"/>
      <c r="B94" s="37"/>
      <c r="C94" s="38"/>
      <c r="D94" s="38"/>
      <c r="E94" s="38"/>
      <c r="F94" s="38"/>
      <c r="G94" s="38"/>
      <c r="H94" s="38"/>
      <c r="I94" s="117"/>
      <c r="J94" s="38"/>
      <c r="K94" s="38"/>
      <c r="L94" s="118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</row>
    <row r="95" spans="1:63" s="11" customFormat="1" ht="29.25" customHeight="1">
      <c r="A95" s="166"/>
      <c r="B95" s="167"/>
      <c r="C95" s="168" t="s">
        <v>225</v>
      </c>
      <c r="D95" s="169" t="s">
        <v>57</v>
      </c>
      <c r="E95" s="169" t="s">
        <v>53</v>
      </c>
      <c r="F95" s="169" t="s">
        <v>54</v>
      </c>
      <c r="G95" s="169" t="s">
        <v>226</v>
      </c>
      <c r="H95" s="169" t="s">
        <v>227</v>
      </c>
      <c r="I95" s="170" t="s">
        <v>228</v>
      </c>
      <c r="J95" s="169" t="s">
        <v>220</v>
      </c>
      <c r="K95" s="171" t="s">
        <v>229</v>
      </c>
      <c r="L95" s="172"/>
      <c r="M95" s="70" t="s">
        <v>19</v>
      </c>
      <c r="N95" s="71" t="s">
        <v>42</v>
      </c>
      <c r="O95" s="71" t="s">
        <v>230</v>
      </c>
      <c r="P95" s="71" t="s">
        <v>231</v>
      </c>
      <c r="Q95" s="71" t="s">
        <v>232</v>
      </c>
      <c r="R95" s="71" t="s">
        <v>233</v>
      </c>
      <c r="S95" s="71" t="s">
        <v>234</v>
      </c>
      <c r="T95" s="72" t="s">
        <v>235</v>
      </c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</row>
    <row r="96" spans="1:63" s="2" customFormat="1" ht="22.9" customHeight="1">
      <c r="A96" s="36"/>
      <c r="B96" s="37"/>
      <c r="C96" s="77" t="s">
        <v>236</v>
      </c>
      <c r="D96" s="38"/>
      <c r="E96" s="38"/>
      <c r="F96" s="38"/>
      <c r="G96" s="38"/>
      <c r="H96" s="38"/>
      <c r="I96" s="117"/>
      <c r="J96" s="173">
        <f>BK96</f>
        <v>0</v>
      </c>
      <c r="K96" s="38"/>
      <c r="L96" s="41"/>
      <c r="M96" s="73"/>
      <c r="N96" s="174"/>
      <c r="O96" s="74"/>
      <c r="P96" s="175">
        <f>P97+P152</f>
        <v>0</v>
      </c>
      <c r="Q96" s="74"/>
      <c r="R96" s="175">
        <f>R97+R152</f>
        <v>1.228836</v>
      </c>
      <c r="S96" s="74"/>
      <c r="T96" s="176">
        <f>T97+T152</f>
        <v>4.9589999999999996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71</v>
      </c>
      <c r="AU96" s="19" t="s">
        <v>221</v>
      </c>
      <c r="BK96" s="177">
        <f>BK97+BK152</f>
        <v>0</v>
      </c>
    </row>
    <row r="97" spans="1:65" s="12" customFormat="1" ht="25.9" customHeight="1">
      <c r="B97" s="178"/>
      <c r="C97" s="179"/>
      <c r="D97" s="180" t="s">
        <v>71</v>
      </c>
      <c r="E97" s="181" t="s">
        <v>653</v>
      </c>
      <c r="F97" s="181" t="s">
        <v>654</v>
      </c>
      <c r="G97" s="179"/>
      <c r="H97" s="179"/>
      <c r="I97" s="182"/>
      <c r="J97" s="183">
        <f>BK97</f>
        <v>0</v>
      </c>
      <c r="K97" s="179"/>
      <c r="L97" s="184"/>
      <c r="M97" s="185"/>
      <c r="N97" s="186"/>
      <c r="O97" s="186"/>
      <c r="P97" s="187">
        <f>P98+P121</f>
        <v>0</v>
      </c>
      <c r="Q97" s="186"/>
      <c r="R97" s="187">
        <f>R98+R121</f>
        <v>1.228836</v>
      </c>
      <c r="S97" s="186"/>
      <c r="T97" s="188">
        <f>T98+T121</f>
        <v>4.9589999999999996</v>
      </c>
      <c r="AR97" s="189" t="s">
        <v>101</v>
      </c>
      <c r="AT97" s="190" t="s">
        <v>71</v>
      </c>
      <c r="AU97" s="190" t="s">
        <v>72</v>
      </c>
      <c r="AY97" s="189" t="s">
        <v>239</v>
      </c>
      <c r="BK97" s="191">
        <f>BK98+BK121</f>
        <v>0</v>
      </c>
    </row>
    <row r="98" spans="1:65" s="12" customFormat="1" ht="22.9" customHeight="1">
      <c r="B98" s="178"/>
      <c r="C98" s="179"/>
      <c r="D98" s="180" t="s">
        <v>71</v>
      </c>
      <c r="E98" s="192" t="s">
        <v>655</v>
      </c>
      <c r="F98" s="192" t="s">
        <v>656</v>
      </c>
      <c r="G98" s="179"/>
      <c r="H98" s="179"/>
      <c r="I98" s="182"/>
      <c r="J98" s="193">
        <f>BK98</f>
        <v>0</v>
      </c>
      <c r="K98" s="179"/>
      <c r="L98" s="184"/>
      <c r="M98" s="185"/>
      <c r="N98" s="186"/>
      <c r="O98" s="186"/>
      <c r="P98" s="187">
        <f>SUM(P99:P120)</f>
        <v>0</v>
      </c>
      <c r="Q98" s="186"/>
      <c r="R98" s="187">
        <f>SUM(R99:R120)</f>
        <v>0</v>
      </c>
      <c r="S98" s="186"/>
      <c r="T98" s="188">
        <f>SUM(T99:T120)</f>
        <v>0</v>
      </c>
      <c r="AR98" s="189" t="s">
        <v>101</v>
      </c>
      <c r="AT98" s="190" t="s">
        <v>71</v>
      </c>
      <c r="AU98" s="190" t="s">
        <v>79</v>
      </c>
      <c r="AY98" s="189" t="s">
        <v>239</v>
      </c>
      <c r="BK98" s="191">
        <f>SUM(BK99:BK120)</f>
        <v>0</v>
      </c>
    </row>
    <row r="99" spans="1:65" s="2" customFormat="1" ht="16.5" customHeight="1">
      <c r="A99" s="36"/>
      <c r="B99" s="37"/>
      <c r="C99" s="194" t="s">
        <v>79</v>
      </c>
      <c r="D99" s="194" t="s">
        <v>241</v>
      </c>
      <c r="E99" s="195" t="s">
        <v>1474</v>
      </c>
      <c r="F99" s="196" t="s">
        <v>1475</v>
      </c>
      <c r="G99" s="197" t="s">
        <v>285</v>
      </c>
      <c r="H99" s="198">
        <v>4</v>
      </c>
      <c r="I99" s="199"/>
      <c r="J99" s="200">
        <f>ROUND(I99*H99,2)</f>
        <v>0</v>
      </c>
      <c r="K99" s="196" t="s">
        <v>19</v>
      </c>
      <c r="L99" s="41"/>
      <c r="M99" s="201" t="s">
        <v>19</v>
      </c>
      <c r="N99" s="202" t="s">
        <v>43</v>
      </c>
      <c r="O99" s="66"/>
      <c r="P99" s="203">
        <f>O99*H99</f>
        <v>0</v>
      </c>
      <c r="Q99" s="203">
        <v>0</v>
      </c>
      <c r="R99" s="203">
        <f>Q99*H99</f>
        <v>0</v>
      </c>
      <c r="S99" s="203">
        <v>0</v>
      </c>
      <c r="T99" s="204">
        <f>S99*H99</f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205" t="s">
        <v>659</v>
      </c>
      <c r="AT99" s="205" t="s">
        <v>241</v>
      </c>
      <c r="AU99" s="205" t="s">
        <v>81</v>
      </c>
      <c r="AY99" s="19" t="s">
        <v>239</v>
      </c>
      <c r="BE99" s="206">
        <f>IF(N99="základní",J99,0)</f>
        <v>0</v>
      </c>
      <c r="BF99" s="206">
        <f>IF(N99="snížená",J99,0)</f>
        <v>0</v>
      </c>
      <c r="BG99" s="206">
        <f>IF(N99="zákl. přenesená",J99,0)</f>
        <v>0</v>
      </c>
      <c r="BH99" s="206">
        <f>IF(N99="sníž. přenesená",J99,0)</f>
        <v>0</v>
      </c>
      <c r="BI99" s="206">
        <f>IF(N99="nulová",J99,0)</f>
        <v>0</v>
      </c>
      <c r="BJ99" s="19" t="s">
        <v>79</v>
      </c>
      <c r="BK99" s="206">
        <f>ROUND(I99*H99,2)</f>
        <v>0</v>
      </c>
      <c r="BL99" s="19" t="s">
        <v>659</v>
      </c>
      <c r="BM99" s="205" t="s">
        <v>1476</v>
      </c>
    </row>
    <row r="100" spans="1:65" s="2" customFormat="1" ht="11.25">
      <c r="A100" s="36"/>
      <c r="B100" s="37"/>
      <c r="C100" s="38"/>
      <c r="D100" s="207" t="s">
        <v>248</v>
      </c>
      <c r="E100" s="38"/>
      <c r="F100" s="208" t="s">
        <v>1477</v>
      </c>
      <c r="G100" s="38"/>
      <c r="H100" s="38"/>
      <c r="I100" s="117"/>
      <c r="J100" s="38"/>
      <c r="K100" s="38"/>
      <c r="L100" s="41"/>
      <c r="M100" s="209"/>
      <c r="N100" s="210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248</v>
      </c>
      <c r="AU100" s="19" t="s">
        <v>81</v>
      </c>
    </row>
    <row r="101" spans="1:65" s="2" customFormat="1" ht="16.5" customHeight="1">
      <c r="A101" s="36"/>
      <c r="B101" s="37"/>
      <c r="C101" s="240" t="s">
        <v>81</v>
      </c>
      <c r="D101" s="240" t="s">
        <v>653</v>
      </c>
      <c r="E101" s="241" t="s">
        <v>1478</v>
      </c>
      <c r="F101" s="242" t="s">
        <v>1479</v>
      </c>
      <c r="G101" s="243" t="s">
        <v>664</v>
      </c>
      <c r="H101" s="244">
        <v>4</v>
      </c>
      <c r="I101" s="245"/>
      <c r="J101" s="246">
        <f>ROUND(I101*H101,2)</f>
        <v>0</v>
      </c>
      <c r="K101" s="242" t="s">
        <v>19</v>
      </c>
      <c r="L101" s="247"/>
      <c r="M101" s="248" t="s">
        <v>19</v>
      </c>
      <c r="N101" s="249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665</v>
      </c>
      <c r="AT101" s="205" t="s">
        <v>653</v>
      </c>
      <c r="AU101" s="205" t="s">
        <v>81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665</v>
      </c>
      <c r="BM101" s="205" t="s">
        <v>1480</v>
      </c>
    </row>
    <row r="102" spans="1:65" s="2" customFormat="1" ht="11.25">
      <c r="A102" s="36"/>
      <c r="B102" s="37"/>
      <c r="C102" s="38"/>
      <c r="D102" s="207" t="s">
        <v>248</v>
      </c>
      <c r="E102" s="38"/>
      <c r="F102" s="208" t="s">
        <v>1479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81</v>
      </c>
    </row>
    <row r="103" spans="1:65" s="2" customFormat="1" ht="16.5" customHeight="1">
      <c r="A103" s="36"/>
      <c r="B103" s="37"/>
      <c r="C103" s="194" t="s">
        <v>101</v>
      </c>
      <c r="D103" s="194" t="s">
        <v>241</v>
      </c>
      <c r="E103" s="195" t="s">
        <v>1383</v>
      </c>
      <c r="F103" s="196" t="s">
        <v>1384</v>
      </c>
      <c r="G103" s="197" t="s">
        <v>285</v>
      </c>
      <c r="H103" s="198">
        <v>8</v>
      </c>
      <c r="I103" s="199"/>
      <c r="J103" s="200">
        <f>ROUND(I103*H103,2)</f>
        <v>0</v>
      </c>
      <c r="K103" s="196" t="s">
        <v>19</v>
      </c>
      <c r="L103" s="41"/>
      <c r="M103" s="201" t="s">
        <v>19</v>
      </c>
      <c r="N103" s="202" t="s">
        <v>43</v>
      </c>
      <c r="O103" s="66"/>
      <c r="P103" s="203">
        <f>O103*H103</f>
        <v>0</v>
      </c>
      <c r="Q103" s="203">
        <v>0</v>
      </c>
      <c r="R103" s="203">
        <f>Q103*H103</f>
        <v>0</v>
      </c>
      <c r="S103" s="203">
        <v>0</v>
      </c>
      <c r="T103" s="204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659</v>
      </c>
      <c r="AT103" s="205" t="s">
        <v>241</v>
      </c>
      <c r="AU103" s="205" t="s">
        <v>81</v>
      </c>
      <c r="AY103" s="19" t="s">
        <v>239</v>
      </c>
      <c r="BE103" s="206">
        <f>IF(N103="základní",J103,0)</f>
        <v>0</v>
      </c>
      <c r="BF103" s="206">
        <f>IF(N103="snížená",J103,0)</f>
        <v>0</v>
      </c>
      <c r="BG103" s="206">
        <f>IF(N103="zákl. přenesená",J103,0)</f>
        <v>0</v>
      </c>
      <c r="BH103" s="206">
        <f>IF(N103="sníž. přenesená",J103,0)</f>
        <v>0</v>
      </c>
      <c r="BI103" s="206">
        <f>IF(N103="nulová",J103,0)</f>
        <v>0</v>
      </c>
      <c r="BJ103" s="19" t="s">
        <v>79</v>
      </c>
      <c r="BK103" s="206">
        <f>ROUND(I103*H103,2)</f>
        <v>0</v>
      </c>
      <c r="BL103" s="19" t="s">
        <v>659</v>
      </c>
      <c r="BM103" s="205" t="s">
        <v>1481</v>
      </c>
    </row>
    <row r="104" spans="1:65" s="2" customFormat="1" ht="11.25">
      <c r="A104" s="36"/>
      <c r="B104" s="37"/>
      <c r="C104" s="38"/>
      <c r="D104" s="207" t="s">
        <v>248</v>
      </c>
      <c r="E104" s="38"/>
      <c r="F104" s="208" t="s">
        <v>1386</v>
      </c>
      <c r="G104" s="38"/>
      <c r="H104" s="38"/>
      <c r="I104" s="117"/>
      <c r="J104" s="38"/>
      <c r="K104" s="38"/>
      <c r="L104" s="41"/>
      <c r="M104" s="209"/>
      <c r="N104" s="210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248</v>
      </c>
      <c r="AU104" s="19" t="s">
        <v>81</v>
      </c>
    </row>
    <row r="105" spans="1:65" s="2" customFormat="1" ht="16.5" customHeight="1">
      <c r="A105" s="36"/>
      <c r="B105" s="37"/>
      <c r="C105" s="240" t="s">
        <v>246</v>
      </c>
      <c r="D105" s="240" t="s">
        <v>653</v>
      </c>
      <c r="E105" s="241" t="s">
        <v>1387</v>
      </c>
      <c r="F105" s="242" t="s">
        <v>1388</v>
      </c>
      <c r="G105" s="243" t="s">
        <v>664</v>
      </c>
      <c r="H105" s="244">
        <v>8</v>
      </c>
      <c r="I105" s="245"/>
      <c r="J105" s="246">
        <f>ROUND(I105*H105,2)</f>
        <v>0</v>
      </c>
      <c r="K105" s="242" t="s">
        <v>19</v>
      </c>
      <c r="L105" s="247"/>
      <c r="M105" s="248" t="s">
        <v>19</v>
      </c>
      <c r="N105" s="249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665</v>
      </c>
      <c r="AT105" s="205" t="s">
        <v>653</v>
      </c>
      <c r="AU105" s="205" t="s">
        <v>81</v>
      </c>
      <c r="AY105" s="19" t="s">
        <v>239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665</v>
      </c>
      <c r="BM105" s="205" t="s">
        <v>1482</v>
      </c>
    </row>
    <row r="106" spans="1:65" s="2" customFormat="1" ht="11.25">
      <c r="A106" s="36"/>
      <c r="B106" s="37"/>
      <c r="C106" s="38"/>
      <c r="D106" s="207" t="s">
        <v>248</v>
      </c>
      <c r="E106" s="38"/>
      <c r="F106" s="208" t="s">
        <v>1388</v>
      </c>
      <c r="G106" s="38"/>
      <c r="H106" s="38"/>
      <c r="I106" s="117"/>
      <c r="J106" s="38"/>
      <c r="K106" s="38"/>
      <c r="L106" s="41"/>
      <c r="M106" s="209"/>
      <c r="N106" s="210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248</v>
      </c>
      <c r="AU106" s="19" t="s">
        <v>81</v>
      </c>
    </row>
    <row r="107" spans="1:65" s="2" customFormat="1" ht="16.5" customHeight="1">
      <c r="A107" s="36"/>
      <c r="B107" s="37"/>
      <c r="C107" s="194" t="s">
        <v>295</v>
      </c>
      <c r="D107" s="194" t="s">
        <v>241</v>
      </c>
      <c r="E107" s="195" t="s">
        <v>1483</v>
      </c>
      <c r="F107" s="196" t="s">
        <v>1484</v>
      </c>
      <c r="G107" s="197" t="s">
        <v>285</v>
      </c>
      <c r="H107" s="198">
        <v>4</v>
      </c>
      <c r="I107" s="199"/>
      <c r="J107" s="200">
        <f>ROUND(I107*H107,2)</f>
        <v>0</v>
      </c>
      <c r="K107" s="196" t="s">
        <v>19</v>
      </c>
      <c r="L107" s="41"/>
      <c r="M107" s="201" t="s">
        <v>19</v>
      </c>
      <c r="N107" s="202" t="s">
        <v>43</v>
      </c>
      <c r="O107" s="66"/>
      <c r="P107" s="203">
        <f>O107*H107</f>
        <v>0</v>
      </c>
      <c r="Q107" s="203">
        <v>0</v>
      </c>
      <c r="R107" s="203">
        <f>Q107*H107</f>
        <v>0</v>
      </c>
      <c r="S107" s="203">
        <v>0</v>
      </c>
      <c r="T107" s="204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659</v>
      </c>
      <c r="AT107" s="205" t="s">
        <v>241</v>
      </c>
      <c r="AU107" s="205" t="s">
        <v>81</v>
      </c>
      <c r="AY107" s="19" t="s">
        <v>239</v>
      </c>
      <c r="BE107" s="206">
        <f>IF(N107="základní",J107,0)</f>
        <v>0</v>
      </c>
      <c r="BF107" s="206">
        <f>IF(N107="snížená",J107,0)</f>
        <v>0</v>
      </c>
      <c r="BG107" s="206">
        <f>IF(N107="zákl. přenesená",J107,0)</f>
        <v>0</v>
      </c>
      <c r="BH107" s="206">
        <f>IF(N107="sníž. přenesená",J107,0)</f>
        <v>0</v>
      </c>
      <c r="BI107" s="206">
        <f>IF(N107="nulová",J107,0)</f>
        <v>0</v>
      </c>
      <c r="BJ107" s="19" t="s">
        <v>79</v>
      </c>
      <c r="BK107" s="206">
        <f>ROUND(I107*H107,2)</f>
        <v>0</v>
      </c>
      <c r="BL107" s="19" t="s">
        <v>659</v>
      </c>
      <c r="BM107" s="205" t="s">
        <v>1485</v>
      </c>
    </row>
    <row r="108" spans="1:65" s="2" customFormat="1" ht="11.25">
      <c r="A108" s="36"/>
      <c r="B108" s="37"/>
      <c r="C108" s="38"/>
      <c r="D108" s="207" t="s">
        <v>248</v>
      </c>
      <c r="E108" s="38"/>
      <c r="F108" s="208" t="s">
        <v>1486</v>
      </c>
      <c r="G108" s="38"/>
      <c r="H108" s="38"/>
      <c r="I108" s="117"/>
      <c r="J108" s="38"/>
      <c r="K108" s="38"/>
      <c r="L108" s="41"/>
      <c r="M108" s="209"/>
      <c r="N108" s="210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248</v>
      </c>
      <c r="AU108" s="19" t="s">
        <v>81</v>
      </c>
    </row>
    <row r="109" spans="1:65" s="2" customFormat="1" ht="16.5" customHeight="1">
      <c r="A109" s="36"/>
      <c r="B109" s="37"/>
      <c r="C109" s="194" t="s">
        <v>301</v>
      </c>
      <c r="D109" s="194" t="s">
        <v>241</v>
      </c>
      <c r="E109" s="195" t="s">
        <v>1390</v>
      </c>
      <c r="F109" s="196" t="s">
        <v>1391</v>
      </c>
      <c r="G109" s="197" t="s">
        <v>327</v>
      </c>
      <c r="H109" s="198">
        <v>111</v>
      </c>
      <c r="I109" s="199"/>
      <c r="J109" s="200">
        <f>ROUND(I109*H109,2)</f>
        <v>0</v>
      </c>
      <c r="K109" s="196" t="s">
        <v>19</v>
      </c>
      <c r="L109" s="41"/>
      <c r="M109" s="201" t="s">
        <v>19</v>
      </c>
      <c r="N109" s="202" t="s">
        <v>43</v>
      </c>
      <c r="O109" s="66"/>
      <c r="P109" s="203">
        <f>O109*H109</f>
        <v>0</v>
      </c>
      <c r="Q109" s="203">
        <v>0</v>
      </c>
      <c r="R109" s="203">
        <f>Q109*H109</f>
        <v>0</v>
      </c>
      <c r="S109" s="203">
        <v>0</v>
      </c>
      <c r="T109" s="204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659</v>
      </c>
      <c r="AT109" s="205" t="s">
        <v>241</v>
      </c>
      <c r="AU109" s="205" t="s">
        <v>81</v>
      </c>
      <c r="AY109" s="19" t="s">
        <v>239</v>
      </c>
      <c r="BE109" s="206">
        <f>IF(N109="základní",J109,0)</f>
        <v>0</v>
      </c>
      <c r="BF109" s="206">
        <f>IF(N109="snížená",J109,0)</f>
        <v>0</v>
      </c>
      <c r="BG109" s="206">
        <f>IF(N109="zákl. přenesená",J109,0)</f>
        <v>0</v>
      </c>
      <c r="BH109" s="206">
        <f>IF(N109="sníž. přenesená",J109,0)</f>
        <v>0</v>
      </c>
      <c r="BI109" s="206">
        <f>IF(N109="nulová",J109,0)</f>
        <v>0</v>
      </c>
      <c r="BJ109" s="19" t="s">
        <v>79</v>
      </c>
      <c r="BK109" s="206">
        <f>ROUND(I109*H109,2)</f>
        <v>0</v>
      </c>
      <c r="BL109" s="19" t="s">
        <v>659</v>
      </c>
      <c r="BM109" s="205" t="s">
        <v>1487</v>
      </c>
    </row>
    <row r="110" spans="1:65" s="2" customFormat="1" ht="19.5">
      <c r="A110" s="36"/>
      <c r="B110" s="37"/>
      <c r="C110" s="38"/>
      <c r="D110" s="207" t="s">
        <v>248</v>
      </c>
      <c r="E110" s="38"/>
      <c r="F110" s="208" t="s">
        <v>1393</v>
      </c>
      <c r="G110" s="38"/>
      <c r="H110" s="38"/>
      <c r="I110" s="117"/>
      <c r="J110" s="38"/>
      <c r="K110" s="38"/>
      <c r="L110" s="41"/>
      <c r="M110" s="209"/>
      <c r="N110" s="210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248</v>
      </c>
      <c r="AU110" s="19" t="s">
        <v>81</v>
      </c>
    </row>
    <row r="111" spans="1:65" s="2" customFormat="1" ht="16.5" customHeight="1">
      <c r="A111" s="36"/>
      <c r="B111" s="37"/>
      <c r="C111" s="240" t="s">
        <v>309</v>
      </c>
      <c r="D111" s="240" t="s">
        <v>653</v>
      </c>
      <c r="E111" s="241" t="s">
        <v>1394</v>
      </c>
      <c r="F111" s="242" t="s">
        <v>1395</v>
      </c>
      <c r="G111" s="243" t="s">
        <v>1147</v>
      </c>
      <c r="H111" s="244">
        <v>111</v>
      </c>
      <c r="I111" s="245"/>
      <c r="J111" s="246">
        <f>ROUND(I111*H111,2)</f>
        <v>0</v>
      </c>
      <c r="K111" s="242" t="s">
        <v>19</v>
      </c>
      <c r="L111" s="247"/>
      <c r="M111" s="248" t="s">
        <v>19</v>
      </c>
      <c r="N111" s="249" t="s">
        <v>43</v>
      </c>
      <c r="O111" s="66"/>
      <c r="P111" s="203">
        <f>O111*H111</f>
        <v>0</v>
      </c>
      <c r="Q111" s="203">
        <v>0</v>
      </c>
      <c r="R111" s="203">
        <f>Q111*H111</f>
        <v>0</v>
      </c>
      <c r="S111" s="203">
        <v>0</v>
      </c>
      <c r="T111" s="204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1396</v>
      </c>
      <c r="AT111" s="205" t="s">
        <v>653</v>
      </c>
      <c r="AU111" s="205" t="s">
        <v>81</v>
      </c>
      <c r="AY111" s="19" t="s">
        <v>239</v>
      </c>
      <c r="BE111" s="206">
        <f>IF(N111="základní",J111,0)</f>
        <v>0</v>
      </c>
      <c r="BF111" s="206">
        <f>IF(N111="snížená",J111,0)</f>
        <v>0</v>
      </c>
      <c r="BG111" s="206">
        <f>IF(N111="zákl. přenesená",J111,0)</f>
        <v>0</v>
      </c>
      <c r="BH111" s="206">
        <f>IF(N111="sníž. přenesená",J111,0)</f>
        <v>0</v>
      </c>
      <c r="BI111" s="206">
        <f>IF(N111="nulová",J111,0)</f>
        <v>0</v>
      </c>
      <c r="BJ111" s="19" t="s">
        <v>79</v>
      </c>
      <c r="BK111" s="206">
        <f>ROUND(I111*H111,2)</f>
        <v>0</v>
      </c>
      <c r="BL111" s="19" t="s">
        <v>659</v>
      </c>
      <c r="BM111" s="205" t="s">
        <v>1488</v>
      </c>
    </row>
    <row r="112" spans="1:65" s="2" customFormat="1" ht="11.25">
      <c r="A112" s="36"/>
      <c r="B112" s="37"/>
      <c r="C112" s="38"/>
      <c r="D112" s="207" t="s">
        <v>248</v>
      </c>
      <c r="E112" s="38"/>
      <c r="F112" s="208" t="s">
        <v>1398</v>
      </c>
      <c r="G112" s="38"/>
      <c r="H112" s="38"/>
      <c r="I112" s="117"/>
      <c r="J112" s="38"/>
      <c r="K112" s="38"/>
      <c r="L112" s="41"/>
      <c r="M112" s="209"/>
      <c r="N112" s="210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248</v>
      </c>
      <c r="AU112" s="19" t="s">
        <v>81</v>
      </c>
    </row>
    <row r="113" spans="1:65" s="2" customFormat="1" ht="16.5" customHeight="1">
      <c r="A113" s="36"/>
      <c r="B113" s="37"/>
      <c r="C113" s="194" t="s">
        <v>314</v>
      </c>
      <c r="D113" s="194" t="s">
        <v>241</v>
      </c>
      <c r="E113" s="195" t="s">
        <v>1399</v>
      </c>
      <c r="F113" s="196" t="s">
        <v>1400</v>
      </c>
      <c r="G113" s="197" t="s">
        <v>285</v>
      </c>
      <c r="H113" s="198">
        <v>5</v>
      </c>
      <c r="I113" s="199"/>
      <c r="J113" s="200">
        <f>ROUND(I113*H113,2)</f>
        <v>0</v>
      </c>
      <c r="K113" s="196" t="s">
        <v>19</v>
      </c>
      <c r="L113" s="41"/>
      <c r="M113" s="201" t="s">
        <v>19</v>
      </c>
      <c r="N113" s="202" t="s">
        <v>43</v>
      </c>
      <c r="O113" s="66"/>
      <c r="P113" s="203">
        <f>O113*H113</f>
        <v>0</v>
      </c>
      <c r="Q113" s="203">
        <v>0</v>
      </c>
      <c r="R113" s="203">
        <f>Q113*H113</f>
        <v>0</v>
      </c>
      <c r="S113" s="203">
        <v>0</v>
      </c>
      <c r="T113" s="204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659</v>
      </c>
      <c r="AT113" s="205" t="s">
        <v>241</v>
      </c>
      <c r="AU113" s="205" t="s">
        <v>81</v>
      </c>
      <c r="AY113" s="19" t="s">
        <v>239</v>
      </c>
      <c r="BE113" s="206">
        <f>IF(N113="základní",J113,0)</f>
        <v>0</v>
      </c>
      <c r="BF113" s="206">
        <f>IF(N113="snížená",J113,0)</f>
        <v>0</v>
      </c>
      <c r="BG113" s="206">
        <f>IF(N113="zákl. přenesená",J113,0)</f>
        <v>0</v>
      </c>
      <c r="BH113" s="206">
        <f>IF(N113="sníž. přenesená",J113,0)</f>
        <v>0</v>
      </c>
      <c r="BI113" s="206">
        <f>IF(N113="nulová",J113,0)</f>
        <v>0</v>
      </c>
      <c r="BJ113" s="19" t="s">
        <v>79</v>
      </c>
      <c r="BK113" s="206">
        <f>ROUND(I113*H113,2)</f>
        <v>0</v>
      </c>
      <c r="BL113" s="19" t="s">
        <v>659</v>
      </c>
      <c r="BM113" s="205" t="s">
        <v>1489</v>
      </c>
    </row>
    <row r="114" spans="1:65" s="2" customFormat="1" ht="11.25">
      <c r="A114" s="36"/>
      <c r="B114" s="37"/>
      <c r="C114" s="38"/>
      <c r="D114" s="207" t="s">
        <v>248</v>
      </c>
      <c r="E114" s="38"/>
      <c r="F114" s="208" t="s">
        <v>1402</v>
      </c>
      <c r="G114" s="38"/>
      <c r="H114" s="38"/>
      <c r="I114" s="117"/>
      <c r="J114" s="38"/>
      <c r="K114" s="38"/>
      <c r="L114" s="41"/>
      <c r="M114" s="209"/>
      <c r="N114" s="210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248</v>
      </c>
      <c r="AU114" s="19" t="s">
        <v>81</v>
      </c>
    </row>
    <row r="115" spans="1:65" s="2" customFormat="1" ht="16.5" customHeight="1">
      <c r="A115" s="36"/>
      <c r="B115" s="37"/>
      <c r="C115" s="240" t="s">
        <v>319</v>
      </c>
      <c r="D115" s="240" t="s">
        <v>653</v>
      </c>
      <c r="E115" s="241" t="s">
        <v>1403</v>
      </c>
      <c r="F115" s="242" t="s">
        <v>1404</v>
      </c>
      <c r="G115" s="243" t="s">
        <v>664</v>
      </c>
      <c r="H115" s="244">
        <v>5</v>
      </c>
      <c r="I115" s="245"/>
      <c r="J115" s="246">
        <f>ROUND(I115*H115,2)</f>
        <v>0</v>
      </c>
      <c r="K115" s="242" t="s">
        <v>19</v>
      </c>
      <c r="L115" s="247"/>
      <c r="M115" s="248" t="s">
        <v>19</v>
      </c>
      <c r="N115" s="249" t="s">
        <v>43</v>
      </c>
      <c r="O115" s="66"/>
      <c r="P115" s="203">
        <f>O115*H115</f>
        <v>0</v>
      </c>
      <c r="Q115" s="203">
        <v>0</v>
      </c>
      <c r="R115" s="203">
        <f>Q115*H115</f>
        <v>0</v>
      </c>
      <c r="S115" s="203">
        <v>0</v>
      </c>
      <c r="T115" s="204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665</v>
      </c>
      <c r="AT115" s="205" t="s">
        <v>653</v>
      </c>
      <c r="AU115" s="205" t="s">
        <v>81</v>
      </c>
      <c r="AY115" s="19" t="s">
        <v>239</v>
      </c>
      <c r="BE115" s="206">
        <f>IF(N115="základní",J115,0)</f>
        <v>0</v>
      </c>
      <c r="BF115" s="206">
        <f>IF(N115="snížená",J115,0)</f>
        <v>0</v>
      </c>
      <c r="BG115" s="206">
        <f>IF(N115="zákl. přenesená",J115,0)</f>
        <v>0</v>
      </c>
      <c r="BH115" s="206">
        <f>IF(N115="sníž. přenesená",J115,0)</f>
        <v>0</v>
      </c>
      <c r="BI115" s="206">
        <f>IF(N115="nulová",J115,0)</f>
        <v>0</v>
      </c>
      <c r="BJ115" s="19" t="s">
        <v>79</v>
      </c>
      <c r="BK115" s="206">
        <f>ROUND(I115*H115,2)</f>
        <v>0</v>
      </c>
      <c r="BL115" s="19" t="s">
        <v>665</v>
      </c>
      <c r="BM115" s="205" t="s">
        <v>1490</v>
      </c>
    </row>
    <row r="116" spans="1:65" s="2" customFormat="1" ht="11.25">
      <c r="A116" s="36"/>
      <c r="B116" s="37"/>
      <c r="C116" s="38"/>
      <c r="D116" s="207" t="s">
        <v>248</v>
      </c>
      <c r="E116" s="38"/>
      <c r="F116" s="208" t="s">
        <v>1404</v>
      </c>
      <c r="G116" s="38"/>
      <c r="H116" s="38"/>
      <c r="I116" s="117"/>
      <c r="J116" s="38"/>
      <c r="K116" s="38"/>
      <c r="L116" s="41"/>
      <c r="M116" s="209"/>
      <c r="N116" s="210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248</v>
      </c>
      <c r="AU116" s="19" t="s">
        <v>81</v>
      </c>
    </row>
    <row r="117" spans="1:65" s="2" customFormat="1" ht="16.5" customHeight="1">
      <c r="A117" s="36"/>
      <c r="B117" s="37"/>
      <c r="C117" s="194" t="s">
        <v>324</v>
      </c>
      <c r="D117" s="194" t="s">
        <v>241</v>
      </c>
      <c r="E117" s="195" t="s">
        <v>1491</v>
      </c>
      <c r="F117" s="196" t="s">
        <v>1492</v>
      </c>
      <c r="G117" s="197" t="s">
        <v>327</v>
      </c>
      <c r="H117" s="198">
        <v>37</v>
      </c>
      <c r="I117" s="199"/>
      <c r="J117" s="200">
        <f>ROUND(I117*H117,2)</f>
        <v>0</v>
      </c>
      <c r="K117" s="196" t="s">
        <v>19</v>
      </c>
      <c r="L117" s="41"/>
      <c r="M117" s="201" t="s">
        <v>19</v>
      </c>
      <c r="N117" s="202" t="s">
        <v>43</v>
      </c>
      <c r="O117" s="66"/>
      <c r="P117" s="203">
        <f>O117*H117</f>
        <v>0</v>
      </c>
      <c r="Q117" s="203">
        <v>0</v>
      </c>
      <c r="R117" s="203">
        <f>Q117*H117</f>
        <v>0</v>
      </c>
      <c r="S117" s="203">
        <v>0</v>
      </c>
      <c r="T117" s="204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659</v>
      </c>
      <c r="AT117" s="205" t="s">
        <v>241</v>
      </c>
      <c r="AU117" s="205" t="s">
        <v>81</v>
      </c>
      <c r="AY117" s="19" t="s">
        <v>239</v>
      </c>
      <c r="BE117" s="206">
        <f>IF(N117="základní",J117,0)</f>
        <v>0</v>
      </c>
      <c r="BF117" s="206">
        <f>IF(N117="snížená",J117,0)</f>
        <v>0</v>
      </c>
      <c r="BG117" s="206">
        <f>IF(N117="zákl. přenesená",J117,0)</f>
        <v>0</v>
      </c>
      <c r="BH117" s="206">
        <f>IF(N117="sníž. přenesená",J117,0)</f>
        <v>0</v>
      </c>
      <c r="BI117" s="206">
        <f>IF(N117="nulová",J117,0)</f>
        <v>0</v>
      </c>
      <c r="BJ117" s="19" t="s">
        <v>79</v>
      </c>
      <c r="BK117" s="206">
        <f>ROUND(I117*H117,2)</f>
        <v>0</v>
      </c>
      <c r="BL117" s="19" t="s">
        <v>659</v>
      </c>
      <c r="BM117" s="205" t="s">
        <v>1493</v>
      </c>
    </row>
    <row r="118" spans="1:65" s="2" customFormat="1" ht="11.25">
      <c r="A118" s="36"/>
      <c r="B118" s="37"/>
      <c r="C118" s="38"/>
      <c r="D118" s="207" t="s">
        <v>248</v>
      </c>
      <c r="E118" s="38"/>
      <c r="F118" s="208" t="s">
        <v>1494</v>
      </c>
      <c r="G118" s="38"/>
      <c r="H118" s="38"/>
      <c r="I118" s="117"/>
      <c r="J118" s="38"/>
      <c r="K118" s="38"/>
      <c r="L118" s="41"/>
      <c r="M118" s="209"/>
      <c r="N118" s="210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248</v>
      </c>
      <c r="AU118" s="19" t="s">
        <v>81</v>
      </c>
    </row>
    <row r="119" spans="1:65" s="2" customFormat="1" ht="22.5" customHeight="1">
      <c r="A119" s="36"/>
      <c r="B119" s="37"/>
      <c r="C119" s="194" t="s">
        <v>333</v>
      </c>
      <c r="D119" s="194" t="s">
        <v>241</v>
      </c>
      <c r="E119" s="195" t="s">
        <v>1406</v>
      </c>
      <c r="F119" s="196" t="s">
        <v>1407</v>
      </c>
      <c r="G119" s="197" t="s">
        <v>327</v>
      </c>
      <c r="H119" s="198">
        <v>111</v>
      </c>
      <c r="I119" s="199"/>
      <c r="J119" s="200">
        <f>ROUND(I119*H119,2)</f>
        <v>0</v>
      </c>
      <c r="K119" s="196" t="s">
        <v>19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0</v>
      </c>
      <c r="R119" s="203">
        <f>Q119*H119</f>
        <v>0</v>
      </c>
      <c r="S119" s="203">
        <v>0</v>
      </c>
      <c r="T119" s="204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659</v>
      </c>
      <c r="AT119" s="205" t="s">
        <v>241</v>
      </c>
      <c r="AU119" s="205" t="s">
        <v>81</v>
      </c>
      <c r="AY119" s="19" t="s">
        <v>239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659</v>
      </c>
      <c r="BM119" s="205" t="s">
        <v>1495</v>
      </c>
    </row>
    <row r="120" spans="1:65" s="2" customFormat="1" ht="11.25">
      <c r="A120" s="36"/>
      <c r="B120" s="37"/>
      <c r="C120" s="38"/>
      <c r="D120" s="207" t="s">
        <v>248</v>
      </c>
      <c r="E120" s="38"/>
      <c r="F120" s="208" t="s">
        <v>1409</v>
      </c>
      <c r="G120" s="38"/>
      <c r="H120" s="38"/>
      <c r="I120" s="117"/>
      <c r="J120" s="38"/>
      <c r="K120" s="38"/>
      <c r="L120" s="41"/>
      <c r="M120" s="209"/>
      <c r="N120" s="210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248</v>
      </c>
      <c r="AU120" s="19" t="s">
        <v>81</v>
      </c>
    </row>
    <row r="121" spans="1:65" s="12" customFormat="1" ht="22.9" customHeight="1">
      <c r="B121" s="178"/>
      <c r="C121" s="179"/>
      <c r="D121" s="180" t="s">
        <v>71</v>
      </c>
      <c r="E121" s="192" t="s">
        <v>691</v>
      </c>
      <c r="F121" s="192" t="s">
        <v>692</v>
      </c>
      <c r="G121" s="179"/>
      <c r="H121" s="179"/>
      <c r="I121" s="182"/>
      <c r="J121" s="193">
        <f>BK121</f>
        <v>0</v>
      </c>
      <c r="K121" s="179"/>
      <c r="L121" s="184"/>
      <c r="M121" s="185"/>
      <c r="N121" s="186"/>
      <c r="O121" s="186"/>
      <c r="P121" s="187">
        <f>SUM(P122:P151)</f>
        <v>0</v>
      </c>
      <c r="Q121" s="186"/>
      <c r="R121" s="187">
        <f>SUM(R122:R151)</f>
        <v>1.228836</v>
      </c>
      <c r="S121" s="186"/>
      <c r="T121" s="188">
        <f>SUM(T122:T151)</f>
        <v>4.9589999999999996</v>
      </c>
      <c r="AR121" s="189" t="s">
        <v>101</v>
      </c>
      <c r="AT121" s="190" t="s">
        <v>71</v>
      </c>
      <c r="AU121" s="190" t="s">
        <v>79</v>
      </c>
      <c r="AY121" s="189" t="s">
        <v>239</v>
      </c>
      <c r="BK121" s="191">
        <f>SUM(BK122:BK151)</f>
        <v>0</v>
      </c>
    </row>
    <row r="122" spans="1:65" s="2" customFormat="1" ht="16.5" customHeight="1">
      <c r="A122" s="36"/>
      <c r="B122" s="37"/>
      <c r="C122" s="194" t="s">
        <v>340</v>
      </c>
      <c r="D122" s="194" t="s">
        <v>241</v>
      </c>
      <c r="E122" s="195" t="s">
        <v>693</v>
      </c>
      <c r="F122" s="196" t="s">
        <v>694</v>
      </c>
      <c r="G122" s="197" t="s">
        <v>695</v>
      </c>
      <c r="H122" s="198">
        <v>9.5000000000000001E-2</v>
      </c>
      <c r="I122" s="199"/>
      <c r="J122" s="200">
        <f>ROUND(I122*H122,2)</f>
        <v>0</v>
      </c>
      <c r="K122" s="196" t="s">
        <v>19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8.8000000000000005E-3</v>
      </c>
      <c r="R122" s="203">
        <f>Q122*H122</f>
        <v>8.3600000000000005E-4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659</v>
      </c>
      <c r="AT122" s="205" t="s">
        <v>241</v>
      </c>
      <c r="AU122" s="205" t="s">
        <v>81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659</v>
      </c>
      <c r="BM122" s="205" t="s">
        <v>1496</v>
      </c>
    </row>
    <row r="123" spans="1:65" s="2" customFormat="1" ht="19.5">
      <c r="A123" s="36"/>
      <c r="B123" s="37"/>
      <c r="C123" s="38"/>
      <c r="D123" s="207" t="s">
        <v>248</v>
      </c>
      <c r="E123" s="38"/>
      <c r="F123" s="208" t="s">
        <v>697</v>
      </c>
      <c r="G123" s="38"/>
      <c r="H123" s="38"/>
      <c r="I123" s="117"/>
      <c r="J123" s="38"/>
      <c r="K123" s="38"/>
      <c r="L123" s="41"/>
      <c r="M123" s="209"/>
      <c r="N123" s="210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81</v>
      </c>
    </row>
    <row r="124" spans="1:65" s="2" customFormat="1" ht="16.5" customHeight="1">
      <c r="A124" s="36"/>
      <c r="B124" s="37"/>
      <c r="C124" s="194" t="s">
        <v>408</v>
      </c>
      <c r="D124" s="194" t="s">
        <v>241</v>
      </c>
      <c r="E124" s="195" t="s">
        <v>698</v>
      </c>
      <c r="F124" s="196" t="s">
        <v>699</v>
      </c>
      <c r="G124" s="197" t="s">
        <v>285</v>
      </c>
      <c r="H124" s="198">
        <v>1</v>
      </c>
      <c r="I124" s="199"/>
      <c r="J124" s="200">
        <f>ROUND(I124*H124,2)</f>
        <v>0</v>
      </c>
      <c r="K124" s="196" t="s">
        <v>19</v>
      </c>
      <c r="L124" s="41"/>
      <c r="M124" s="201" t="s">
        <v>19</v>
      </c>
      <c r="N124" s="202" t="s">
        <v>43</v>
      </c>
      <c r="O124" s="66"/>
      <c r="P124" s="203">
        <f>O124*H124</f>
        <v>0</v>
      </c>
      <c r="Q124" s="203">
        <v>0</v>
      </c>
      <c r="R124" s="203">
        <f>Q124*H124</f>
        <v>0</v>
      </c>
      <c r="S124" s="203">
        <v>0</v>
      </c>
      <c r="T124" s="204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659</v>
      </c>
      <c r="AT124" s="205" t="s">
        <v>241</v>
      </c>
      <c r="AU124" s="205" t="s">
        <v>81</v>
      </c>
      <c r="AY124" s="19" t="s">
        <v>239</v>
      </c>
      <c r="BE124" s="206">
        <f>IF(N124="základní",J124,0)</f>
        <v>0</v>
      </c>
      <c r="BF124" s="206">
        <f>IF(N124="snížená",J124,0)</f>
        <v>0</v>
      </c>
      <c r="BG124" s="206">
        <f>IF(N124="zákl. přenesená",J124,0)</f>
        <v>0</v>
      </c>
      <c r="BH124" s="206">
        <f>IF(N124="sníž. přenesená",J124,0)</f>
        <v>0</v>
      </c>
      <c r="BI124" s="206">
        <f>IF(N124="nulová",J124,0)</f>
        <v>0</v>
      </c>
      <c r="BJ124" s="19" t="s">
        <v>79</v>
      </c>
      <c r="BK124" s="206">
        <f>ROUND(I124*H124,2)</f>
        <v>0</v>
      </c>
      <c r="BL124" s="19" t="s">
        <v>659</v>
      </c>
      <c r="BM124" s="205" t="s">
        <v>1497</v>
      </c>
    </row>
    <row r="125" spans="1:65" s="2" customFormat="1" ht="11.25">
      <c r="A125" s="36"/>
      <c r="B125" s="37"/>
      <c r="C125" s="38"/>
      <c r="D125" s="207" t="s">
        <v>248</v>
      </c>
      <c r="E125" s="38"/>
      <c r="F125" s="208" t="s">
        <v>699</v>
      </c>
      <c r="G125" s="38"/>
      <c r="H125" s="38"/>
      <c r="I125" s="117"/>
      <c r="J125" s="38"/>
      <c r="K125" s="38"/>
      <c r="L125" s="41"/>
      <c r="M125" s="209"/>
      <c r="N125" s="210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248</v>
      </c>
      <c r="AU125" s="19" t="s">
        <v>81</v>
      </c>
    </row>
    <row r="126" spans="1:65" s="2" customFormat="1" ht="16.5" customHeight="1">
      <c r="A126" s="36"/>
      <c r="B126" s="37"/>
      <c r="C126" s="194" t="s">
        <v>414</v>
      </c>
      <c r="D126" s="194" t="s">
        <v>241</v>
      </c>
      <c r="E126" s="195" t="s">
        <v>701</v>
      </c>
      <c r="F126" s="196" t="s">
        <v>702</v>
      </c>
      <c r="G126" s="197" t="s">
        <v>285</v>
      </c>
      <c r="H126" s="198">
        <v>1</v>
      </c>
      <c r="I126" s="199"/>
      <c r="J126" s="200">
        <f>ROUND(I126*H126,2)</f>
        <v>0</v>
      </c>
      <c r="K126" s="196" t="s">
        <v>19</v>
      </c>
      <c r="L126" s="41"/>
      <c r="M126" s="201" t="s">
        <v>19</v>
      </c>
      <c r="N126" s="202" t="s">
        <v>43</v>
      </c>
      <c r="O126" s="66"/>
      <c r="P126" s="203">
        <f>O126*H126</f>
        <v>0</v>
      </c>
      <c r="Q126" s="203">
        <v>0</v>
      </c>
      <c r="R126" s="203">
        <f>Q126*H126</f>
        <v>0</v>
      </c>
      <c r="S126" s="203">
        <v>0</v>
      </c>
      <c r="T126" s="204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205" t="s">
        <v>659</v>
      </c>
      <c r="AT126" s="205" t="s">
        <v>241</v>
      </c>
      <c r="AU126" s="205" t="s">
        <v>81</v>
      </c>
      <c r="AY126" s="19" t="s">
        <v>239</v>
      </c>
      <c r="BE126" s="206">
        <f>IF(N126="základní",J126,0)</f>
        <v>0</v>
      </c>
      <c r="BF126" s="206">
        <f>IF(N126="snížená",J126,0)</f>
        <v>0</v>
      </c>
      <c r="BG126" s="206">
        <f>IF(N126="zákl. přenesená",J126,0)</f>
        <v>0</v>
      </c>
      <c r="BH126" s="206">
        <f>IF(N126="sníž. přenesená",J126,0)</f>
        <v>0</v>
      </c>
      <c r="BI126" s="206">
        <f>IF(N126="nulová",J126,0)</f>
        <v>0</v>
      </c>
      <c r="BJ126" s="19" t="s">
        <v>79</v>
      </c>
      <c r="BK126" s="206">
        <f>ROUND(I126*H126,2)</f>
        <v>0</v>
      </c>
      <c r="BL126" s="19" t="s">
        <v>659</v>
      </c>
      <c r="BM126" s="205" t="s">
        <v>1498</v>
      </c>
    </row>
    <row r="127" spans="1:65" s="2" customFormat="1" ht="11.25">
      <c r="A127" s="36"/>
      <c r="B127" s="37"/>
      <c r="C127" s="38"/>
      <c r="D127" s="207" t="s">
        <v>248</v>
      </c>
      <c r="E127" s="38"/>
      <c r="F127" s="208" t="s">
        <v>702</v>
      </c>
      <c r="G127" s="38"/>
      <c r="H127" s="38"/>
      <c r="I127" s="117"/>
      <c r="J127" s="38"/>
      <c r="K127" s="38"/>
      <c r="L127" s="41"/>
      <c r="M127" s="209"/>
      <c r="N127" s="210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248</v>
      </c>
      <c r="AU127" s="19" t="s">
        <v>81</v>
      </c>
    </row>
    <row r="128" spans="1:65" s="2" customFormat="1" ht="16.5" customHeight="1">
      <c r="A128" s="36"/>
      <c r="B128" s="37"/>
      <c r="C128" s="194" t="s">
        <v>8</v>
      </c>
      <c r="D128" s="194" t="s">
        <v>241</v>
      </c>
      <c r="E128" s="195" t="s">
        <v>704</v>
      </c>
      <c r="F128" s="196" t="s">
        <v>705</v>
      </c>
      <c r="G128" s="197" t="s">
        <v>327</v>
      </c>
      <c r="H128" s="198">
        <v>28</v>
      </c>
      <c r="I128" s="199"/>
      <c r="J128" s="200">
        <f>ROUND(I128*H128,2)</f>
        <v>0</v>
      </c>
      <c r="K128" s="196" t="s">
        <v>19</v>
      </c>
      <c r="L128" s="41"/>
      <c r="M128" s="201" t="s">
        <v>19</v>
      </c>
      <c r="N128" s="202" t="s">
        <v>43</v>
      </c>
      <c r="O128" s="66"/>
      <c r="P128" s="203">
        <f>O128*H128</f>
        <v>0</v>
      </c>
      <c r="Q128" s="203">
        <v>0</v>
      </c>
      <c r="R128" s="203">
        <f>Q128*H128</f>
        <v>0</v>
      </c>
      <c r="S128" s="203">
        <v>0</v>
      </c>
      <c r="T128" s="204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659</v>
      </c>
      <c r="AT128" s="205" t="s">
        <v>241</v>
      </c>
      <c r="AU128" s="205" t="s">
        <v>81</v>
      </c>
      <c r="AY128" s="19" t="s">
        <v>239</v>
      </c>
      <c r="BE128" s="206">
        <f>IF(N128="základní",J128,0)</f>
        <v>0</v>
      </c>
      <c r="BF128" s="206">
        <f>IF(N128="snížená",J128,0)</f>
        <v>0</v>
      </c>
      <c r="BG128" s="206">
        <f>IF(N128="zákl. přenesená",J128,0)</f>
        <v>0</v>
      </c>
      <c r="BH128" s="206">
        <f>IF(N128="sníž. přenesená",J128,0)</f>
        <v>0</v>
      </c>
      <c r="BI128" s="206">
        <f>IF(N128="nulová",J128,0)</f>
        <v>0</v>
      </c>
      <c r="BJ128" s="19" t="s">
        <v>79</v>
      </c>
      <c r="BK128" s="206">
        <f>ROUND(I128*H128,2)</f>
        <v>0</v>
      </c>
      <c r="BL128" s="19" t="s">
        <v>659</v>
      </c>
      <c r="BM128" s="205" t="s">
        <v>1499</v>
      </c>
    </row>
    <row r="129" spans="1:65" s="2" customFormat="1" ht="19.5">
      <c r="A129" s="36"/>
      <c r="B129" s="37"/>
      <c r="C129" s="38"/>
      <c r="D129" s="207" t="s">
        <v>248</v>
      </c>
      <c r="E129" s="38"/>
      <c r="F129" s="208" t="s">
        <v>707</v>
      </c>
      <c r="G129" s="38"/>
      <c r="H129" s="38"/>
      <c r="I129" s="117"/>
      <c r="J129" s="38"/>
      <c r="K129" s="38"/>
      <c r="L129" s="41"/>
      <c r="M129" s="209"/>
      <c r="N129" s="210"/>
      <c r="O129" s="66"/>
      <c r="P129" s="66"/>
      <c r="Q129" s="66"/>
      <c r="R129" s="66"/>
      <c r="S129" s="66"/>
      <c r="T129" s="67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T129" s="19" t="s">
        <v>248</v>
      </c>
      <c r="AU129" s="19" t="s">
        <v>81</v>
      </c>
    </row>
    <row r="130" spans="1:65" s="2" customFormat="1" ht="16.5" customHeight="1">
      <c r="A130" s="36"/>
      <c r="B130" s="37"/>
      <c r="C130" s="194" t="s">
        <v>426</v>
      </c>
      <c r="D130" s="194" t="s">
        <v>241</v>
      </c>
      <c r="E130" s="195" t="s">
        <v>708</v>
      </c>
      <c r="F130" s="196" t="s">
        <v>709</v>
      </c>
      <c r="G130" s="197" t="s">
        <v>327</v>
      </c>
      <c r="H130" s="198">
        <v>7</v>
      </c>
      <c r="I130" s="199"/>
      <c r="J130" s="200">
        <f>ROUND(I130*H130,2)</f>
        <v>0</v>
      </c>
      <c r="K130" s="196" t="s">
        <v>19</v>
      </c>
      <c r="L130" s="41"/>
      <c r="M130" s="201" t="s">
        <v>19</v>
      </c>
      <c r="N130" s="202" t="s">
        <v>43</v>
      </c>
      <c r="O130" s="66"/>
      <c r="P130" s="203">
        <f>O130*H130</f>
        <v>0</v>
      </c>
      <c r="Q130" s="203">
        <v>0</v>
      </c>
      <c r="R130" s="203">
        <f>Q130*H130</f>
        <v>0</v>
      </c>
      <c r="S130" s="203">
        <v>0</v>
      </c>
      <c r="T130" s="204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659</v>
      </c>
      <c r="AT130" s="205" t="s">
        <v>241</v>
      </c>
      <c r="AU130" s="205" t="s">
        <v>81</v>
      </c>
      <c r="AY130" s="19" t="s">
        <v>239</v>
      </c>
      <c r="BE130" s="206">
        <f>IF(N130="základní",J130,0)</f>
        <v>0</v>
      </c>
      <c r="BF130" s="206">
        <f>IF(N130="snížená",J130,0)</f>
        <v>0</v>
      </c>
      <c r="BG130" s="206">
        <f>IF(N130="zákl. přenesená",J130,0)</f>
        <v>0</v>
      </c>
      <c r="BH130" s="206">
        <f>IF(N130="sníž. přenesená",J130,0)</f>
        <v>0</v>
      </c>
      <c r="BI130" s="206">
        <f>IF(N130="nulová",J130,0)</f>
        <v>0</v>
      </c>
      <c r="BJ130" s="19" t="s">
        <v>79</v>
      </c>
      <c r="BK130" s="206">
        <f>ROUND(I130*H130,2)</f>
        <v>0</v>
      </c>
      <c r="BL130" s="19" t="s">
        <v>659</v>
      </c>
      <c r="BM130" s="205" t="s">
        <v>1500</v>
      </c>
    </row>
    <row r="131" spans="1:65" s="2" customFormat="1" ht="19.5">
      <c r="A131" s="36"/>
      <c r="B131" s="37"/>
      <c r="C131" s="38"/>
      <c r="D131" s="207" t="s">
        <v>248</v>
      </c>
      <c r="E131" s="38"/>
      <c r="F131" s="208" t="s">
        <v>711</v>
      </c>
      <c r="G131" s="38"/>
      <c r="H131" s="38"/>
      <c r="I131" s="117"/>
      <c r="J131" s="38"/>
      <c r="K131" s="38"/>
      <c r="L131" s="41"/>
      <c r="M131" s="209"/>
      <c r="N131" s="210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248</v>
      </c>
      <c r="AU131" s="19" t="s">
        <v>81</v>
      </c>
    </row>
    <row r="132" spans="1:65" s="2" customFormat="1" ht="16.5" customHeight="1">
      <c r="A132" s="36"/>
      <c r="B132" s="37"/>
      <c r="C132" s="194" t="s">
        <v>433</v>
      </c>
      <c r="D132" s="194" t="s">
        <v>241</v>
      </c>
      <c r="E132" s="195" t="s">
        <v>1414</v>
      </c>
      <c r="F132" s="196" t="s">
        <v>717</v>
      </c>
      <c r="G132" s="197" t="s">
        <v>327</v>
      </c>
      <c r="H132" s="198">
        <v>23</v>
      </c>
      <c r="I132" s="199"/>
      <c r="J132" s="200">
        <f>ROUND(I132*H132,2)</f>
        <v>0</v>
      </c>
      <c r="K132" s="196" t="s">
        <v>19</v>
      </c>
      <c r="L132" s="41"/>
      <c r="M132" s="201" t="s">
        <v>19</v>
      </c>
      <c r="N132" s="202" t="s">
        <v>43</v>
      </c>
      <c r="O132" s="66"/>
      <c r="P132" s="203">
        <f>O132*H132</f>
        <v>0</v>
      </c>
      <c r="Q132" s="203">
        <v>0.04</v>
      </c>
      <c r="R132" s="203">
        <f>Q132*H132</f>
        <v>0.92</v>
      </c>
      <c r="S132" s="203">
        <v>9.2999999999999999E-2</v>
      </c>
      <c r="T132" s="204">
        <f>S132*H132</f>
        <v>2.1389999999999998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659</v>
      </c>
      <c r="AT132" s="205" t="s">
        <v>241</v>
      </c>
      <c r="AU132" s="205" t="s">
        <v>81</v>
      </c>
      <c r="AY132" s="19" t="s">
        <v>239</v>
      </c>
      <c r="BE132" s="206">
        <f>IF(N132="základní",J132,0)</f>
        <v>0</v>
      </c>
      <c r="BF132" s="206">
        <f>IF(N132="snížená",J132,0)</f>
        <v>0</v>
      </c>
      <c r="BG132" s="206">
        <f>IF(N132="zákl. přenesená",J132,0)</f>
        <v>0</v>
      </c>
      <c r="BH132" s="206">
        <f>IF(N132="sníž. přenesená",J132,0)</f>
        <v>0</v>
      </c>
      <c r="BI132" s="206">
        <f>IF(N132="nulová",J132,0)</f>
        <v>0</v>
      </c>
      <c r="BJ132" s="19" t="s">
        <v>79</v>
      </c>
      <c r="BK132" s="206">
        <f>ROUND(I132*H132,2)</f>
        <v>0</v>
      </c>
      <c r="BL132" s="19" t="s">
        <v>659</v>
      </c>
      <c r="BM132" s="205" t="s">
        <v>1501</v>
      </c>
    </row>
    <row r="133" spans="1:65" s="2" customFormat="1" ht="19.5">
      <c r="A133" s="36"/>
      <c r="B133" s="37"/>
      <c r="C133" s="38"/>
      <c r="D133" s="207" t="s">
        <v>248</v>
      </c>
      <c r="E133" s="38"/>
      <c r="F133" s="208" t="s">
        <v>719</v>
      </c>
      <c r="G133" s="38"/>
      <c r="H133" s="38"/>
      <c r="I133" s="117"/>
      <c r="J133" s="38"/>
      <c r="K133" s="38"/>
      <c r="L133" s="41"/>
      <c r="M133" s="209"/>
      <c r="N133" s="210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248</v>
      </c>
      <c r="AU133" s="19" t="s">
        <v>81</v>
      </c>
    </row>
    <row r="134" spans="1:65" s="2" customFormat="1" ht="16.5" customHeight="1">
      <c r="A134" s="36"/>
      <c r="B134" s="37"/>
      <c r="C134" s="240" t="s">
        <v>439</v>
      </c>
      <c r="D134" s="240" t="s">
        <v>653</v>
      </c>
      <c r="E134" s="241" t="s">
        <v>1416</v>
      </c>
      <c r="F134" s="242" t="s">
        <v>1417</v>
      </c>
      <c r="G134" s="243" t="s">
        <v>664</v>
      </c>
      <c r="H134" s="244">
        <v>23</v>
      </c>
      <c r="I134" s="245"/>
      <c r="J134" s="246">
        <f>ROUND(I134*H134,2)</f>
        <v>0</v>
      </c>
      <c r="K134" s="242" t="s">
        <v>19</v>
      </c>
      <c r="L134" s="247"/>
      <c r="M134" s="248" t="s">
        <v>19</v>
      </c>
      <c r="N134" s="249" t="s">
        <v>43</v>
      </c>
      <c r="O134" s="66"/>
      <c r="P134" s="203">
        <f>O134*H134</f>
        <v>0</v>
      </c>
      <c r="Q134" s="203">
        <v>0</v>
      </c>
      <c r="R134" s="203">
        <f>Q134*H134</f>
        <v>0</v>
      </c>
      <c r="S134" s="203">
        <v>0</v>
      </c>
      <c r="T134" s="204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665</v>
      </c>
      <c r="AT134" s="205" t="s">
        <v>653</v>
      </c>
      <c r="AU134" s="205" t="s">
        <v>81</v>
      </c>
      <c r="AY134" s="19" t="s">
        <v>239</v>
      </c>
      <c r="BE134" s="206">
        <f>IF(N134="základní",J134,0)</f>
        <v>0</v>
      </c>
      <c r="BF134" s="206">
        <f>IF(N134="snížená",J134,0)</f>
        <v>0</v>
      </c>
      <c r="BG134" s="206">
        <f>IF(N134="zákl. přenesená",J134,0)</f>
        <v>0</v>
      </c>
      <c r="BH134" s="206">
        <f>IF(N134="sníž. přenesená",J134,0)</f>
        <v>0</v>
      </c>
      <c r="BI134" s="206">
        <f>IF(N134="nulová",J134,0)</f>
        <v>0</v>
      </c>
      <c r="BJ134" s="19" t="s">
        <v>79</v>
      </c>
      <c r="BK134" s="206">
        <f>ROUND(I134*H134,2)</f>
        <v>0</v>
      </c>
      <c r="BL134" s="19" t="s">
        <v>665</v>
      </c>
      <c r="BM134" s="205" t="s">
        <v>1502</v>
      </c>
    </row>
    <row r="135" spans="1:65" s="2" customFormat="1" ht="11.25">
      <c r="A135" s="36"/>
      <c r="B135" s="37"/>
      <c r="C135" s="38"/>
      <c r="D135" s="207" t="s">
        <v>248</v>
      </c>
      <c r="E135" s="38"/>
      <c r="F135" s="208" t="s">
        <v>1417</v>
      </c>
      <c r="G135" s="38"/>
      <c r="H135" s="38"/>
      <c r="I135" s="117"/>
      <c r="J135" s="38"/>
      <c r="K135" s="38"/>
      <c r="L135" s="41"/>
      <c r="M135" s="209"/>
      <c r="N135" s="210"/>
      <c r="O135" s="66"/>
      <c r="P135" s="66"/>
      <c r="Q135" s="66"/>
      <c r="R135" s="66"/>
      <c r="S135" s="66"/>
      <c r="T135" s="67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T135" s="19" t="s">
        <v>248</v>
      </c>
      <c r="AU135" s="19" t="s">
        <v>81</v>
      </c>
    </row>
    <row r="136" spans="1:65" s="2" customFormat="1" ht="16.5" customHeight="1">
      <c r="A136" s="36"/>
      <c r="B136" s="37"/>
      <c r="C136" s="194" t="s">
        <v>444</v>
      </c>
      <c r="D136" s="194" t="s">
        <v>241</v>
      </c>
      <c r="E136" s="195" t="s">
        <v>1503</v>
      </c>
      <c r="F136" s="196" t="s">
        <v>1504</v>
      </c>
      <c r="G136" s="197" t="s">
        <v>327</v>
      </c>
      <c r="H136" s="198">
        <v>144</v>
      </c>
      <c r="I136" s="199"/>
      <c r="J136" s="200">
        <f>ROUND(I136*H136,2)</f>
        <v>0</v>
      </c>
      <c r="K136" s="196" t="s">
        <v>19</v>
      </c>
      <c r="L136" s="41"/>
      <c r="M136" s="201" t="s">
        <v>19</v>
      </c>
      <c r="N136" s="202" t="s">
        <v>43</v>
      </c>
      <c r="O136" s="66"/>
      <c r="P136" s="203">
        <f>O136*H136</f>
        <v>0</v>
      </c>
      <c r="Q136" s="203">
        <v>0</v>
      </c>
      <c r="R136" s="203">
        <f>Q136*H136</f>
        <v>0</v>
      </c>
      <c r="S136" s="203">
        <v>1.2E-2</v>
      </c>
      <c r="T136" s="204">
        <f>S136*H136</f>
        <v>1.728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659</v>
      </c>
      <c r="AT136" s="205" t="s">
        <v>241</v>
      </c>
      <c r="AU136" s="205" t="s">
        <v>81</v>
      </c>
      <c r="AY136" s="19" t="s">
        <v>239</v>
      </c>
      <c r="BE136" s="206">
        <f>IF(N136="základní",J136,0)</f>
        <v>0</v>
      </c>
      <c r="BF136" s="206">
        <f>IF(N136="snížená",J136,0)</f>
        <v>0</v>
      </c>
      <c r="BG136" s="206">
        <f>IF(N136="zákl. přenesená",J136,0)</f>
        <v>0</v>
      </c>
      <c r="BH136" s="206">
        <f>IF(N136="sníž. přenesená",J136,0)</f>
        <v>0</v>
      </c>
      <c r="BI136" s="206">
        <f>IF(N136="nulová",J136,0)</f>
        <v>0</v>
      </c>
      <c r="BJ136" s="19" t="s">
        <v>79</v>
      </c>
      <c r="BK136" s="206">
        <f>ROUND(I136*H136,2)</f>
        <v>0</v>
      </c>
      <c r="BL136" s="19" t="s">
        <v>659</v>
      </c>
      <c r="BM136" s="205" t="s">
        <v>1505</v>
      </c>
    </row>
    <row r="137" spans="1:65" s="2" customFormat="1" ht="19.5">
      <c r="A137" s="36"/>
      <c r="B137" s="37"/>
      <c r="C137" s="38"/>
      <c r="D137" s="207" t="s">
        <v>248</v>
      </c>
      <c r="E137" s="38"/>
      <c r="F137" s="208" t="s">
        <v>1506</v>
      </c>
      <c r="G137" s="38"/>
      <c r="H137" s="38"/>
      <c r="I137" s="117"/>
      <c r="J137" s="38"/>
      <c r="K137" s="38"/>
      <c r="L137" s="41"/>
      <c r="M137" s="209"/>
      <c r="N137" s="210"/>
      <c r="O137" s="66"/>
      <c r="P137" s="66"/>
      <c r="Q137" s="66"/>
      <c r="R137" s="66"/>
      <c r="S137" s="66"/>
      <c r="T137" s="67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T137" s="19" t="s">
        <v>248</v>
      </c>
      <c r="AU137" s="19" t="s">
        <v>81</v>
      </c>
    </row>
    <row r="138" spans="1:65" s="2" customFormat="1" ht="16.5" customHeight="1">
      <c r="A138" s="36"/>
      <c r="B138" s="37"/>
      <c r="C138" s="240" t="s">
        <v>454</v>
      </c>
      <c r="D138" s="240" t="s">
        <v>653</v>
      </c>
      <c r="E138" s="241" t="s">
        <v>1423</v>
      </c>
      <c r="F138" s="242" t="s">
        <v>1424</v>
      </c>
      <c r="G138" s="243" t="s">
        <v>327</v>
      </c>
      <c r="H138" s="244">
        <v>144</v>
      </c>
      <c r="I138" s="245"/>
      <c r="J138" s="246">
        <f>ROUND(I138*H138,2)</f>
        <v>0</v>
      </c>
      <c r="K138" s="242" t="s">
        <v>19</v>
      </c>
      <c r="L138" s="247"/>
      <c r="M138" s="248" t="s">
        <v>19</v>
      </c>
      <c r="N138" s="249" t="s">
        <v>43</v>
      </c>
      <c r="O138" s="66"/>
      <c r="P138" s="203">
        <f>O138*H138</f>
        <v>0</v>
      </c>
      <c r="Q138" s="203">
        <v>0</v>
      </c>
      <c r="R138" s="203">
        <f>Q138*H138</f>
        <v>0</v>
      </c>
      <c r="S138" s="203">
        <v>0</v>
      </c>
      <c r="T138" s="204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665</v>
      </c>
      <c r="AT138" s="205" t="s">
        <v>653</v>
      </c>
      <c r="AU138" s="205" t="s">
        <v>81</v>
      </c>
      <c r="AY138" s="19" t="s">
        <v>239</v>
      </c>
      <c r="BE138" s="206">
        <f>IF(N138="základní",J138,0)</f>
        <v>0</v>
      </c>
      <c r="BF138" s="206">
        <f>IF(N138="snížená",J138,0)</f>
        <v>0</v>
      </c>
      <c r="BG138" s="206">
        <f>IF(N138="zákl. přenesená",J138,0)</f>
        <v>0</v>
      </c>
      <c r="BH138" s="206">
        <f>IF(N138="sníž. přenesená",J138,0)</f>
        <v>0</v>
      </c>
      <c r="BI138" s="206">
        <f>IF(N138="nulová",J138,0)</f>
        <v>0</v>
      </c>
      <c r="BJ138" s="19" t="s">
        <v>79</v>
      </c>
      <c r="BK138" s="206">
        <f>ROUND(I138*H138,2)</f>
        <v>0</v>
      </c>
      <c r="BL138" s="19" t="s">
        <v>665</v>
      </c>
      <c r="BM138" s="205" t="s">
        <v>1507</v>
      </c>
    </row>
    <row r="139" spans="1:65" s="2" customFormat="1" ht="11.25">
      <c r="A139" s="36"/>
      <c r="B139" s="37"/>
      <c r="C139" s="38"/>
      <c r="D139" s="207" t="s">
        <v>248</v>
      </c>
      <c r="E139" s="38"/>
      <c r="F139" s="208" t="s">
        <v>1424</v>
      </c>
      <c r="G139" s="38"/>
      <c r="H139" s="38"/>
      <c r="I139" s="117"/>
      <c r="J139" s="38"/>
      <c r="K139" s="38"/>
      <c r="L139" s="41"/>
      <c r="M139" s="209"/>
      <c r="N139" s="210"/>
      <c r="O139" s="66"/>
      <c r="P139" s="66"/>
      <c r="Q139" s="66"/>
      <c r="R139" s="66"/>
      <c r="S139" s="66"/>
      <c r="T139" s="67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T139" s="19" t="s">
        <v>248</v>
      </c>
      <c r="AU139" s="19" t="s">
        <v>81</v>
      </c>
    </row>
    <row r="140" spans="1:65" s="2" customFormat="1" ht="16.5" customHeight="1">
      <c r="A140" s="36"/>
      <c r="B140" s="37"/>
      <c r="C140" s="240" t="s">
        <v>7</v>
      </c>
      <c r="D140" s="240" t="s">
        <v>653</v>
      </c>
      <c r="E140" s="241" t="s">
        <v>737</v>
      </c>
      <c r="F140" s="242" t="s">
        <v>738</v>
      </c>
      <c r="G140" s="243" t="s">
        <v>664</v>
      </c>
      <c r="H140" s="244">
        <v>2</v>
      </c>
      <c r="I140" s="245"/>
      <c r="J140" s="246">
        <f>ROUND(I140*H140,2)</f>
        <v>0</v>
      </c>
      <c r="K140" s="242" t="s">
        <v>19</v>
      </c>
      <c r="L140" s="247"/>
      <c r="M140" s="248" t="s">
        <v>19</v>
      </c>
      <c r="N140" s="249" t="s">
        <v>43</v>
      </c>
      <c r="O140" s="66"/>
      <c r="P140" s="203">
        <f>O140*H140</f>
        <v>0</v>
      </c>
      <c r="Q140" s="203">
        <v>0</v>
      </c>
      <c r="R140" s="203">
        <f>Q140*H140</f>
        <v>0</v>
      </c>
      <c r="S140" s="203">
        <v>0</v>
      </c>
      <c r="T140" s="204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665</v>
      </c>
      <c r="AT140" s="205" t="s">
        <v>653</v>
      </c>
      <c r="AU140" s="205" t="s">
        <v>81</v>
      </c>
      <c r="AY140" s="19" t="s">
        <v>239</v>
      </c>
      <c r="BE140" s="206">
        <f>IF(N140="základní",J140,0)</f>
        <v>0</v>
      </c>
      <c r="BF140" s="206">
        <f>IF(N140="snížená",J140,0)</f>
        <v>0</v>
      </c>
      <c r="BG140" s="206">
        <f>IF(N140="zákl. přenesená",J140,0)</f>
        <v>0</v>
      </c>
      <c r="BH140" s="206">
        <f>IF(N140="sníž. přenesená",J140,0)</f>
        <v>0</v>
      </c>
      <c r="BI140" s="206">
        <f>IF(N140="nulová",J140,0)</f>
        <v>0</v>
      </c>
      <c r="BJ140" s="19" t="s">
        <v>79</v>
      </c>
      <c r="BK140" s="206">
        <f>ROUND(I140*H140,2)</f>
        <v>0</v>
      </c>
      <c r="BL140" s="19" t="s">
        <v>665</v>
      </c>
      <c r="BM140" s="205" t="s">
        <v>1508</v>
      </c>
    </row>
    <row r="141" spans="1:65" s="2" customFormat="1" ht="11.25">
      <c r="A141" s="36"/>
      <c r="B141" s="37"/>
      <c r="C141" s="38"/>
      <c r="D141" s="207" t="s">
        <v>248</v>
      </c>
      <c r="E141" s="38"/>
      <c r="F141" s="208" t="s">
        <v>738</v>
      </c>
      <c r="G141" s="38"/>
      <c r="H141" s="38"/>
      <c r="I141" s="117"/>
      <c r="J141" s="38"/>
      <c r="K141" s="38"/>
      <c r="L141" s="41"/>
      <c r="M141" s="209"/>
      <c r="N141" s="210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248</v>
      </c>
      <c r="AU141" s="19" t="s">
        <v>81</v>
      </c>
    </row>
    <row r="142" spans="1:65" s="2" customFormat="1" ht="16.5" customHeight="1">
      <c r="A142" s="36"/>
      <c r="B142" s="37"/>
      <c r="C142" s="194" t="s">
        <v>466</v>
      </c>
      <c r="D142" s="194" t="s">
        <v>241</v>
      </c>
      <c r="E142" s="195" t="s">
        <v>1509</v>
      </c>
      <c r="F142" s="196" t="s">
        <v>1504</v>
      </c>
      <c r="G142" s="197" t="s">
        <v>327</v>
      </c>
      <c r="H142" s="198">
        <v>60</v>
      </c>
      <c r="I142" s="199"/>
      <c r="J142" s="200">
        <f>ROUND(I142*H142,2)</f>
        <v>0</v>
      </c>
      <c r="K142" s="196" t="s">
        <v>19</v>
      </c>
      <c r="L142" s="41"/>
      <c r="M142" s="201" t="s">
        <v>19</v>
      </c>
      <c r="N142" s="202" t="s">
        <v>43</v>
      </c>
      <c r="O142" s="66"/>
      <c r="P142" s="203">
        <f>O142*H142</f>
        <v>0</v>
      </c>
      <c r="Q142" s="203">
        <v>0</v>
      </c>
      <c r="R142" s="203">
        <f>Q142*H142</f>
        <v>0</v>
      </c>
      <c r="S142" s="203">
        <v>1.2E-2</v>
      </c>
      <c r="T142" s="204">
        <f>S142*H142</f>
        <v>0.72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659</v>
      </c>
      <c r="AT142" s="205" t="s">
        <v>241</v>
      </c>
      <c r="AU142" s="205" t="s">
        <v>81</v>
      </c>
      <c r="AY142" s="19" t="s">
        <v>239</v>
      </c>
      <c r="BE142" s="206">
        <f>IF(N142="základní",J142,0)</f>
        <v>0</v>
      </c>
      <c r="BF142" s="206">
        <f>IF(N142="snížená",J142,0)</f>
        <v>0</v>
      </c>
      <c r="BG142" s="206">
        <f>IF(N142="zákl. přenesená",J142,0)</f>
        <v>0</v>
      </c>
      <c r="BH142" s="206">
        <f>IF(N142="sníž. přenesená",J142,0)</f>
        <v>0</v>
      </c>
      <c r="BI142" s="206">
        <f>IF(N142="nulová",J142,0)</f>
        <v>0</v>
      </c>
      <c r="BJ142" s="19" t="s">
        <v>79</v>
      </c>
      <c r="BK142" s="206">
        <f>ROUND(I142*H142,2)</f>
        <v>0</v>
      </c>
      <c r="BL142" s="19" t="s">
        <v>659</v>
      </c>
      <c r="BM142" s="205" t="s">
        <v>1510</v>
      </c>
    </row>
    <row r="143" spans="1:65" s="2" customFormat="1" ht="19.5">
      <c r="A143" s="36"/>
      <c r="B143" s="37"/>
      <c r="C143" s="38"/>
      <c r="D143" s="207" t="s">
        <v>248</v>
      </c>
      <c r="E143" s="38"/>
      <c r="F143" s="208" t="s">
        <v>1506</v>
      </c>
      <c r="G143" s="38"/>
      <c r="H143" s="38"/>
      <c r="I143" s="117"/>
      <c r="J143" s="38"/>
      <c r="K143" s="38"/>
      <c r="L143" s="41"/>
      <c r="M143" s="209"/>
      <c r="N143" s="210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248</v>
      </c>
      <c r="AU143" s="19" t="s">
        <v>81</v>
      </c>
    </row>
    <row r="144" spans="1:65" s="2" customFormat="1" ht="16.5" customHeight="1">
      <c r="A144" s="36"/>
      <c r="B144" s="37"/>
      <c r="C144" s="240" t="s">
        <v>472</v>
      </c>
      <c r="D144" s="240" t="s">
        <v>653</v>
      </c>
      <c r="E144" s="241" t="s">
        <v>1511</v>
      </c>
      <c r="F144" s="242" t="s">
        <v>1512</v>
      </c>
      <c r="G144" s="243" t="s">
        <v>327</v>
      </c>
      <c r="H144" s="244">
        <v>60</v>
      </c>
      <c r="I144" s="245"/>
      <c r="J144" s="246">
        <f>ROUND(I144*H144,2)</f>
        <v>0</v>
      </c>
      <c r="K144" s="242" t="s">
        <v>19</v>
      </c>
      <c r="L144" s="247"/>
      <c r="M144" s="248" t="s">
        <v>19</v>
      </c>
      <c r="N144" s="249" t="s">
        <v>43</v>
      </c>
      <c r="O144" s="66"/>
      <c r="P144" s="203">
        <f>O144*H144</f>
        <v>0</v>
      </c>
      <c r="Q144" s="203">
        <v>0</v>
      </c>
      <c r="R144" s="203">
        <f>Q144*H144</f>
        <v>0</v>
      </c>
      <c r="S144" s="203">
        <v>0</v>
      </c>
      <c r="T144" s="204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665</v>
      </c>
      <c r="AT144" s="205" t="s">
        <v>653</v>
      </c>
      <c r="AU144" s="205" t="s">
        <v>81</v>
      </c>
      <c r="AY144" s="19" t="s">
        <v>239</v>
      </c>
      <c r="BE144" s="206">
        <f>IF(N144="základní",J144,0)</f>
        <v>0</v>
      </c>
      <c r="BF144" s="206">
        <f>IF(N144="snížená",J144,0)</f>
        <v>0</v>
      </c>
      <c r="BG144" s="206">
        <f>IF(N144="zákl. přenesená",J144,0)</f>
        <v>0</v>
      </c>
      <c r="BH144" s="206">
        <f>IF(N144="sníž. přenesená",J144,0)</f>
        <v>0</v>
      </c>
      <c r="BI144" s="206">
        <f>IF(N144="nulová",J144,0)</f>
        <v>0</v>
      </c>
      <c r="BJ144" s="19" t="s">
        <v>79</v>
      </c>
      <c r="BK144" s="206">
        <f>ROUND(I144*H144,2)</f>
        <v>0</v>
      </c>
      <c r="BL144" s="19" t="s">
        <v>665</v>
      </c>
      <c r="BM144" s="205" t="s">
        <v>1513</v>
      </c>
    </row>
    <row r="145" spans="1:65" s="2" customFormat="1" ht="11.25">
      <c r="A145" s="36"/>
      <c r="B145" s="37"/>
      <c r="C145" s="38"/>
      <c r="D145" s="207" t="s">
        <v>248</v>
      </c>
      <c r="E145" s="38"/>
      <c r="F145" s="208" t="s">
        <v>1424</v>
      </c>
      <c r="G145" s="38"/>
      <c r="H145" s="38"/>
      <c r="I145" s="117"/>
      <c r="J145" s="38"/>
      <c r="K145" s="38"/>
      <c r="L145" s="41"/>
      <c r="M145" s="209"/>
      <c r="N145" s="210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248</v>
      </c>
      <c r="AU145" s="19" t="s">
        <v>81</v>
      </c>
    </row>
    <row r="146" spans="1:65" s="2" customFormat="1" ht="16.5" customHeight="1">
      <c r="A146" s="36"/>
      <c r="B146" s="37"/>
      <c r="C146" s="194" t="s">
        <v>478</v>
      </c>
      <c r="D146" s="194" t="s">
        <v>241</v>
      </c>
      <c r="E146" s="195" t="s">
        <v>747</v>
      </c>
      <c r="F146" s="196" t="s">
        <v>748</v>
      </c>
      <c r="G146" s="197" t="s">
        <v>285</v>
      </c>
      <c r="H146" s="198">
        <v>2</v>
      </c>
      <c r="I146" s="199"/>
      <c r="J146" s="200">
        <f>ROUND(I146*H146,2)</f>
        <v>0</v>
      </c>
      <c r="K146" s="196" t="s">
        <v>19</v>
      </c>
      <c r="L146" s="41"/>
      <c r="M146" s="201" t="s">
        <v>19</v>
      </c>
      <c r="N146" s="202" t="s">
        <v>43</v>
      </c>
      <c r="O146" s="66"/>
      <c r="P146" s="203">
        <f>O146*H146</f>
        <v>0</v>
      </c>
      <c r="Q146" s="203">
        <v>0.154</v>
      </c>
      <c r="R146" s="203">
        <f>Q146*H146</f>
        <v>0.308</v>
      </c>
      <c r="S146" s="203">
        <v>0.186</v>
      </c>
      <c r="T146" s="204">
        <f>S146*H146</f>
        <v>0.372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659</v>
      </c>
      <c r="AT146" s="205" t="s">
        <v>241</v>
      </c>
      <c r="AU146" s="205" t="s">
        <v>81</v>
      </c>
      <c r="AY146" s="19" t="s">
        <v>239</v>
      </c>
      <c r="BE146" s="206">
        <f>IF(N146="základní",J146,0)</f>
        <v>0</v>
      </c>
      <c r="BF146" s="206">
        <f>IF(N146="snížená",J146,0)</f>
        <v>0</v>
      </c>
      <c r="BG146" s="206">
        <f>IF(N146="zákl. přenesená",J146,0)</f>
        <v>0</v>
      </c>
      <c r="BH146" s="206">
        <f>IF(N146="sníž. přenesená",J146,0)</f>
        <v>0</v>
      </c>
      <c r="BI146" s="206">
        <f>IF(N146="nulová",J146,0)</f>
        <v>0</v>
      </c>
      <c r="BJ146" s="19" t="s">
        <v>79</v>
      </c>
      <c r="BK146" s="206">
        <f>ROUND(I146*H146,2)</f>
        <v>0</v>
      </c>
      <c r="BL146" s="19" t="s">
        <v>659</v>
      </c>
      <c r="BM146" s="205" t="s">
        <v>1514</v>
      </c>
    </row>
    <row r="147" spans="1:65" s="2" customFormat="1" ht="19.5">
      <c r="A147" s="36"/>
      <c r="B147" s="37"/>
      <c r="C147" s="38"/>
      <c r="D147" s="207" t="s">
        <v>248</v>
      </c>
      <c r="E147" s="38"/>
      <c r="F147" s="208" t="s">
        <v>750</v>
      </c>
      <c r="G147" s="38"/>
      <c r="H147" s="38"/>
      <c r="I147" s="117"/>
      <c r="J147" s="38"/>
      <c r="K147" s="38"/>
      <c r="L147" s="41"/>
      <c r="M147" s="209"/>
      <c r="N147" s="210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248</v>
      </c>
      <c r="AU147" s="19" t="s">
        <v>81</v>
      </c>
    </row>
    <row r="148" spans="1:65" s="2" customFormat="1" ht="16.5" customHeight="1">
      <c r="A148" s="36"/>
      <c r="B148" s="37"/>
      <c r="C148" s="194" t="s">
        <v>484</v>
      </c>
      <c r="D148" s="194" t="s">
        <v>241</v>
      </c>
      <c r="E148" s="195" t="s">
        <v>1428</v>
      </c>
      <c r="F148" s="196" t="s">
        <v>1429</v>
      </c>
      <c r="G148" s="197" t="s">
        <v>327</v>
      </c>
      <c r="H148" s="198">
        <v>28</v>
      </c>
      <c r="I148" s="199"/>
      <c r="J148" s="200">
        <f>ROUND(I148*H148,2)</f>
        <v>0</v>
      </c>
      <c r="K148" s="196" t="s">
        <v>19</v>
      </c>
      <c r="L148" s="41"/>
      <c r="M148" s="201" t="s">
        <v>19</v>
      </c>
      <c r="N148" s="202" t="s">
        <v>43</v>
      </c>
      <c r="O148" s="66"/>
      <c r="P148" s="203">
        <f>O148*H148</f>
        <v>0</v>
      </c>
      <c r="Q148" s="203">
        <v>0</v>
      </c>
      <c r="R148" s="203">
        <f>Q148*H148</f>
        <v>0</v>
      </c>
      <c r="S148" s="203">
        <v>0</v>
      </c>
      <c r="T148" s="204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659</v>
      </c>
      <c r="AT148" s="205" t="s">
        <v>241</v>
      </c>
      <c r="AU148" s="205" t="s">
        <v>81</v>
      </c>
      <c r="AY148" s="19" t="s">
        <v>239</v>
      </c>
      <c r="BE148" s="206">
        <f>IF(N148="základní",J148,0)</f>
        <v>0</v>
      </c>
      <c r="BF148" s="206">
        <f>IF(N148="snížená",J148,0)</f>
        <v>0</v>
      </c>
      <c r="BG148" s="206">
        <f>IF(N148="zákl. přenesená",J148,0)</f>
        <v>0</v>
      </c>
      <c r="BH148" s="206">
        <f>IF(N148="sníž. přenesená",J148,0)</f>
        <v>0</v>
      </c>
      <c r="BI148" s="206">
        <f>IF(N148="nulová",J148,0)</f>
        <v>0</v>
      </c>
      <c r="BJ148" s="19" t="s">
        <v>79</v>
      </c>
      <c r="BK148" s="206">
        <f>ROUND(I148*H148,2)</f>
        <v>0</v>
      </c>
      <c r="BL148" s="19" t="s">
        <v>659</v>
      </c>
      <c r="BM148" s="205" t="s">
        <v>1515</v>
      </c>
    </row>
    <row r="149" spans="1:65" s="2" customFormat="1" ht="19.5">
      <c r="A149" s="36"/>
      <c r="B149" s="37"/>
      <c r="C149" s="38"/>
      <c r="D149" s="207" t="s">
        <v>248</v>
      </c>
      <c r="E149" s="38"/>
      <c r="F149" s="208" t="s">
        <v>1431</v>
      </c>
      <c r="G149" s="38"/>
      <c r="H149" s="38"/>
      <c r="I149" s="117"/>
      <c r="J149" s="38"/>
      <c r="K149" s="38"/>
      <c r="L149" s="41"/>
      <c r="M149" s="209"/>
      <c r="N149" s="210"/>
      <c r="O149" s="66"/>
      <c r="P149" s="66"/>
      <c r="Q149" s="66"/>
      <c r="R149" s="66"/>
      <c r="S149" s="66"/>
      <c r="T149" s="67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T149" s="19" t="s">
        <v>248</v>
      </c>
      <c r="AU149" s="19" t="s">
        <v>81</v>
      </c>
    </row>
    <row r="150" spans="1:65" s="2" customFormat="1" ht="16.5" customHeight="1">
      <c r="A150" s="36"/>
      <c r="B150" s="37"/>
      <c r="C150" s="194" t="s">
        <v>490</v>
      </c>
      <c r="D150" s="194" t="s">
        <v>241</v>
      </c>
      <c r="E150" s="195" t="s">
        <v>755</v>
      </c>
      <c r="F150" s="196" t="s">
        <v>756</v>
      </c>
      <c r="G150" s="197" t="s">
        <v>327</v>
      </c>
      <c r="H150" s="198">
        <v>7</v>
      </c>
      <c r="I150" s="199"/>
      <c r="J150" s="200">
        <f>ROUND(I150*H150,2)</f>
        <v>0</v>
      </c>
      <c r="K150" s="196" t="s">
        <v>19</v>
      </c>
      <c r="L150" s="41"/>
      <c r="M150" s="201" t="s">
        <v>19</v>
      </c>
      <c r="N150" s="202" t="s">
        <v>43</v>
      </c>
      <c r="O150" s="66"/>
      <c r="P150" s="203">
        <f>O150*H150</f>
        <v>0</v>
      </c>
      <c r="Q150" s="203">
        <v>0</v>
      </c>
      <c r="R150" s="203">
        <f>Q150*H150</f>
        <v>0</v>
      </c>
      <c r="S150" s="203">
        <v>0</v>
      </c>
      <c r="T150" s="204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205" t="s">
        <v>659</v>
      </c>
      <c r="AT150" s="205" t="s">
        <v>241</v>
      </c>
      <c r="AU150" s="205" t="s">
        <v>81</v>
      </c>
      <c r="AY150" s="19" t="s">
        <v>239</v>
      </c>
      <c r="BE150" s="206">
        <f>IF(N150="základní",J150,0)</f>
        <v>0</v>
      </c>
      <c r="BF150" s="206">
        <f>IF(N150="snížená",J150,0)</f>
        <v>0</v>
      </c>
      <c r="BG150" s="206">
        <f>IF(N150="zákl. přenesená",J150,0)</f>
        <v>0</v>
      </c>
      <c r="BH150" s="206">
        <f>IF(N150="sníž. přenesená",J150,0)</f>
        <v>0</v>
      </c>
      <c r="BI150" s="206">
        <f>IF(N150="nulová",J150,0)</f>
        <v>0</v>
      </c>
      <c r="BJ150" s="19" t="s">
        <v>79</v>
      </c>
      <c r="BK150" s="206">
        <f>ROUND(I150*H150,2)</f>
        <v>0</v>
      </c>
      <c r="BL150" s="19" t="s">
        <v>659</v>
      </c>
      <c r="BM150" s="205" t="s">
        <v>1516</v>
      </c>
    </row>
    <row r="151" spans="1:65" s="2" customFormat="1" ht="19.5">
      <c r="A151" s="36"/>
      <c r="B151" s="37"/>
      <c r="C151" s="38"/>
      <c r="D151" s="207" t="s">
        <v>248</v>
      </c>
      <c r="E151" s="38"/>
      <c r="F151" s="208" t="s">
        <v>758</v>
      </c>
      <c r="G151" s="38"/>
      <c r="H151" s="38"/>
      <c r="I151" s="117"/>
      <c r="J151" s="38"/>
      <c r="K151" s="38"/>
      <c r="L151" s="41"/>
      <c r="M151" s="209"/>
      <c r="N151" s="210"/>
      <c r="O151" s="66"/>
      <c r="P151" s="66"/>
      <c r="Q151" s="66"/>
      <c r="R151" s="66"/>
      <c r="S151" s="66"/>
      <c r="T151" s="67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T151" s="19" t="s">
        <v>248</v>
      </c>
      <c r="AU151" s="19" t="s">
        <v>81</v>
      </c>
    </row>
    <row r="152" spans="1:65" s="12" customFormat="1" ht="25.9" customHeight="1">
      <c r="B152" s="178"/>
      <c r="C152" s="179"/>
      <c r="D152" s="180" t="s">
        <v>71</v>
      </c>
      <c r="E152" s="181" t="s">
        <v>1437</v>
      </c>
      <c r="F152" s="181" t="s">
        <v>1438</v>
      </c>
      <c r="G152" s="179"/>
      <c r="H152" s="179"/>
      <c r="I152" s="182"/>
      <c r="J152" s="183">
        <f>BK152</f>
        <v>0</v>
      </c>
      <c r="K152" s="179"/>
      <c r="L152" s="184"/>
      <c r="M152" s="185"/>
      <c r="N152" s="186"/>
      <c r="O152" s="186"/>
      <c r="P152" s="187">
        <f>P153</f>
        <v>0</v>
      </c>
      <c r="Q152" s="186"/>
      <c r="R152" s="187">
        <f>R153</f>
        <v>0</v>
      </c>
      <c r="S152" s="186"/>
      <c r="T152" s="188">
        <f>T153</f>
        <v>0</v>
      </c>
      <c r="AR152" s="189" t="s">
        <v>246</v>
      </c>
      <c r="AT152" s="190" t="s">
        <v>71</v>
      </c>
      <c r="AU152" s="190" t="s">
        <v>72</v>
      </c>
      <c r="AY152" s="189" t="s">
        <v>239</v>
      </c>
      <c r="BK152" s="191">
        <f>BK153</f>
        <v>0</v>
      </c>
    </row>
    <row r="153" spans="1:65" s="12" customFormat="1" ht="22.9" customHeight="1">
      <c r="B153" s="178"/>
      <c r="C153" s="179"/>
      <c r="D153" s="180" t="s">
        <v>71</v>
      </c>
      <c r="E153" s="192" t="s">
        <v>1439</v>
      </c>
      <c r="F153" s="192" t="s">
        <v>1440</v>
      </c>
      <c r="G153" s="179"/>
      <c r="H153" s="179"/>
      <c r="I153" s="182"/>
      <c r="J153" s="193">
        <f>BK153</f>
        <v>0</v>
      </c>
      <c r="K153" s="179"/>
      <c r="L153" s="184"/>
      <c r="M153" s="185"/>
      <c r="N153" s="186"/>
      <c r="O153" s="186"/>
      <c r="P153" s="187">
        <f>SUM(P154:P169)</f>
        <v>0</v>
      </c>
      <c r="Q153" s="186"/>
      <c r="R153" s="187">
        <f>SUM(R154:R169)</f>
        <v>0</v>
      </c>
      <c r="S153" s="186"/>
      <c r="T153" s="188">
        <f>SUM(T154:T169)</f>
        <v>0</v>
      </c>
      <c r="AR153" s="189" t="s">
        <v>246</v>
      </c>
      <c r="AT153" s="190" t="s">
        <v>71</v>
      </c>
      <c r="AU153" s="190" t="s">
        <v>79</v>
      </c>
      <c r="AY153" s="189" t="s">
        <v>239</v>
      </c>
      <c r="BK153" s="191">
        <f>SUM(BK154:BK169)</f>
        <v>0</v>
      </c>
    </row>
    <row r="154" spans="1:65" s="2" customFormat="1" ht="16.5" customHeight="1">
      <c r="A154" s="36"/>
      <c r="B154" s="37"/>
      <c r="C154" s="194" t="s">
        <v>497</v>
      </c>
      <c r="D154" s="194" t="s">
        <v>241</v>
      </c>
      <c r="E154" s="195" t="s">
        <v>1441</v>
      </c>
      <c r="F154" s="196" t="s">
        <v>1442</v>
      </c>
      <c r="G154" s="197" t="s">
        <v>327</v>
      </c>
      <c r="H154" s="198">
        <v>95</v>
      </c>
      <c r="I154" s="199"/>
      <c r="J154" s="200">
        <f>ROUND(I154*H154,2)</f>
        <v>0</v>
      </c>
      <c r="K154" s="196" t="s">
        <v>19</v>
      </c>
      <c r="L154" s="41"/>
      <c r="M154" s="201" t="s">
        <v>19</v>
      </c>
      <c r="N154" s="202" t="s">
        <v>43</v>
      </c>
      <c r="O154" s="66"/>
      <c r="P154" s="203">
        <f>O154*H154</f>
        <v>0</v>
      </c>
      <c r="Q154" s="203">
        <v>0</v>
      </c>
      <c r="R154" s="203">
        <f>Q154*H154</f>
        <v>0</v>
      </c>
      <c r="S154" s="203">
        <v>0</v>
      </c>
      <c r="T154" s="204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205" t="s">
        <v>1443</v>
      </c>
      <c r="AT154" s="205" t="s">
        <v>241</v>
      </c>
      <c r="AU154" s="205" t="s">
        <v>81</v>
      </c>
      <c r="AY154" s="19" t="s">
        <v>239</v>
      </c>
      <c r="BE154" s="206">
        <f>IF(N154="základní",J154,0)</f>
        <v>0</v>
      </c>
      <c r="BF154" s="206">
        <f>IF(N154="snížená",J154,0)</f>
        <v>0</v>
      </c>
      <c r="BG154" s="206">
        <f>IF(N154="zákl. přenesená",J154,0)</f>
        <v>0</v>
      </c>
      <c r="BH154" s="206">
        <f>IF(N154="sníž. přenesená",J154,0)</f>
        <v>0</v>
      </c>
      <c r="BI154" s="206">
        <f>IF(N154="nulová",J154,0)</f>
        <v>0</v>
      </c>
      <c r="BJ154" s="19" t="s">
        <v>79</v>
      </c>
      <c r="BK154" s="206">
        <f>ROUND(I154*H154,2)</f>
        <v>0</v>
      </c>
      <c r="BL154" s="19" t="s">
        <v>1443</v>
      </c>
      <c r="BM154" s="205" t="s">
        <v>1517</v>
      </c>
    </row>
    <row r="155" spans="1:65" s="2" customFormat="1" ht="11.25">
      <c r="A155" s="36"/>
      <c r="B155" s="37"/>
      <c r="C155" s="38"/>
      <c r="D155" s="207" t="s">
        <v>248</v>
      </c>
      <c r="E155" s="38"/>
      <c r="F155" s="208" t="s">
        <v>1442</v>
      </c>
      <c r="G155" s="38"/>
      <c r="H155" s="38"/>
      <c r="I155" s="117"/>
      <c r="J155" s="38"/>
      <c r="K155" s="38"/>
      <c r="L155" s="41"/>
      <c r="M155" s="209"/>
      <c r="N155" s="210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248</v>
      </c>
      <c r="AU155" s="19" t="s">
        <v>81</v>
      </c>
    </row>
    <row r="156" spans="1:65" s="2" customFormat="1" ht="16.5" customHeight="1">
      <c r="A156" s="36"/>
      <c r="B156" s="37"/>
      <c r="C156" s="194" t="s">
        <v>503</v>
      </c>
      <c r="D156" s="194" t="s">
        <v>241</v>
      </c>
      <c r="E156" s="195" t="s">
        <v>1445</v>
      </c>
      <c r="F156" s="196" t="s">
        <v>1446</v>
      </c>
      <c r="G156" s="197" t="s">
        <v>327</v>
      </c>
      <c r="H156" s="198">
        <v>95</v>
      </c>
      <c r="I156" s="199"/>
      <c r="J156" s="200">
        <f>ROUND(I156*H156,2)</f>
        <v>0</v>
      </c>
      <c r="K156" s="196" t="s">
        <v>19</v>
      </c>
      <c r="L156" s="41"/>
      <c r="M156" s="201" t="s">
        <v>19</v>
      </c>
      <c r="N156" s="202" t="s">
        <v>43</v>
      </c>
      <c r="O156" s="66"/>
      <c r="P156" s="203">
        <f>O156*H156</f>
        <v>0</v>
      </c>
      <c r="Q156" s="203">
        <v>0</v>
      </c>
      <c r="R156" s="203">
        <f>Q156*H156</f>
        <v>0</v>
      </c>
      <c r="S156" s="203">
        <v>0</v>
      </c>
      <c r="T156" s="204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205" t="s">
        <v>1443</v>
      </c>
      <c r="AT156" s="205" t="s">
        <v>241</v>
      </c>
      <c r="AU156" s="205" t="s">
        <v>81</v>
      </c>
      <c r="AY156" s="19" t="s">
        <v>239</v>
      </c>
      <c r="BE156" s="206">
        <f>IF(N156="základní",J156,0)</f>
        <v>0</v>
      </c>
      <c r="BF156" s="206">
        <f>IF(N156="snížená",J156,0)</f>
        <v>0</v>
      </c>
      <c r="BG156" s="206">
        <f>IF(N156="zákl. přenesená",J156,0)</f>
        <v>0</v>
      </c>
      <c r="BH156" s="206">
        <f>IF(N156="sníž. přenesená",J156,0)</f>
        <v>0</v>
      </c>
      <c r="BI156" s="206">
        <f>IF(N156="nulová",J156,0)</f>
        <v>0</v>
      </c>
      <c r="BJ156" s="19" t="s">
        <v>79</v>
      </c>
      <c r="BK156" s="206">
        <f>ROUND(I156*H156,2)</f>
        <v>0</v>
      </c>
      <c r="BL156" s="19" t="s">
        <v>1443</v>
      </c>
      <c r="BM156" s="205" t="s">
        <v>1518</v>
      </c>
    </row>
    <row r="157" spans="1:65" s="2" customFormat="1" ht="11.25">
      <c r="A157" s="36"/>
      <c r="B157" s="37"/>
      <c r="C157" s="38"/>
      <c r="D157" s="207" t="s">
        <v>248</v>
      </c>
      <c r="E157" s="38"/>
      <c r="F157" s="208" t="s">
        <v>1446</v>
      </c>
      <c r="G157" s="38"/>
      <c r="H157" s="38"/>
      <c r="I157" s="117"/>
      <c r="J157" s="38"/>
      <c r="K157" s="38"/>
      <c r="L157" s="41"/>
      <c r="M157" s="209"/>
      <c r="N157" s="210"/>
      <c r="O157" s="66"/>
      <c r="P157" s="66"/>
      <c r="Q157" s="66"/>
      <c r="R157" s="66"/>
      <c r="S157" s="66"/>
      <c r="T157" s="67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T157" s="19" t="s">
        <v>248</v>
      </c>
      <c r="AU157" s="19" t="s">
        <v>81</v>
      </c>
    </row>
    <row r="158" spans="1:65" s="2" customFormat="1" ht="16.5" customHeight="1">
      <c r="A158" s="36"/>
      <c r="B158" s="37"/>
      <c r="C158" s="194" t="s">
        <v>510</v>
      </c>
      <c r="D158" s="194" t="s">
        <v>241</v>
      </c>
      <c r="E158" s="195" t="s">
        <v>1519</v>
      </c>
      <c r="F158" s="196" t="s">
        <v>1520</v>
      </c>
      <c r="G158" s="197" t="s">
        <v>664</v>
      </c>
      <c r="H158" s="198">
        <v>4</v>
      </c>
      <c r="I158" s="199"/>
      <c r="J158" s="200">
        <f>ROUND(I158*H158,2)</f>
        <v>0</v>
      </c>
      <c r="K158" s="196" t="s">
        <v>19</v>
      </c>
      <c r="L158" s="41"/>
      <c r="M158" s="201" t="s">
        <v>19</v>
      </c>
      <c r="N158" s="202" t="s">
        <v>43</v>
      </c>
      <c r="O158" s="66"/>
      <c r="P158" s="203">
        <f>O158*H158</f>
        <v>0</v>
      </c>
      <c r="Q158" s="203">
        <v>0</v>
      </c>
      <c r="R158" s="203">
        <f>Q158*H158</f>
        <v>0</v>
      </c>
      <c r="S158" s="203">
        <v>0</v>
      </c>
      <c r="T158" s="204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205" t="s">
        <v>659</v>
      </c>
      <c r="AT158" s="205" t="s">
        <v>241</v>
      </c>
      <c r="AU158" s="205" t="s">
        <v>81</v>
      </c>
      <c r="AY158" s="19" t="s">
        <v>239</v>
      </c>
      <c r="BE158" s="206">
        <f>IF(N158="základní",J158,0)</f>
        <v>0</v>
      </c>
      <c r="BF158" s="206">
        <f>IF(N158="snížená",J158,0)</f>
        <v>0</v>
      </c>
      <c r="BG158" s="206">
        <f>IF(N158="zákl. přenesená",J158,0)</f>
        <v>0</v>
      </c>
      <c r="BH158" s="206">
        <f>IF(N158="sníž. přenesená",J158,0)</f>
        <v>0</v>
      </c>
      <c r="BI158" s="206">
        <f>IF(N158="nulová",J158,0)</f>
        <v>0</v>
      </c>
      <c r="BJ158" s="19" t="s">
        <v>79</v>
      </c>
      <c r="BK158" s="206">
        <f>ROUND(I158*H158,2)</f>
        <v>0</v>
      </c>
      <c r="BL158" s="19" t="s">
        <v>659</v>
      </c>
      <c r="BM158" s="205" t="s">
        <v>1521</v>
      </c>
    </row>
    <row r="159" spans="1:65" s="2" customFormat="1" ht="11.25">
      <c r="A159" s="36"/>
      <c r="B159" s="37"/>
      <c r="C159" s="38"/>
      <c r="D159" s="207" t="s">
        <v>248</v>
      </c>
      <c r="E159" s="38"/>
      <c r="F159" s="208" t="s">
        <v>1522</v>
      </c>
      <c r="G159" s="38"/>
      <c r="H159" s="38"/>
      <c r="I159" s="117"/>
      <c r="J159" s="38"/>
      <c r="K159" s="38"/>
      <c r="L159" s="41"/>
      <c r="M159" s="209"/>
      <c r="N159" s="210"/>
      <c r="O159" s="66"/>
      <c r="P159" s="66"/>
      <c r="Q159" s="66"/>
      <c r="R159" s="66"/>
      <c r="S159" s="66"/>
      <c r="T159" s="67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T159" s="19" t="s">
        <v>248</v>
      </c>
      <c r="AU159" s="19" t="s">
        <v>81</v>
      </c>
    </row>
    <row r="160" spans="1:65" s="2" customFormat="1" ht="16.5" customHeight="1">
      <c r="A160" s="36"/>
      <c r="B160" s="37"/>
      <c r="C160" s="194" t="s">
        <v>518</v>
      </c>
      <c r="D160" s="194" t="s">
        <v>241</v>
      </c>
      <c r="E160" s="195" t="s">
        <v>1523</v>
      </c>
      <c r="F160" s="196" t="s">
        <v>1524</v>
      </c>
      <c r="G160" s="197" t="s">
        <v>664</v>
      </c>
      <c r="H160" s="198">
        <v>3</v>
      </c>
      <c r="I160" s="199"/>
      <c r="J160" s="200">
        <f>ROUND(I160*H160,2)</f>
        <v>0</v>
      </c>
      <c r="K160" s="196" t="s">
        <v>19</v>
      </c>
      <c r="L160" s="41"/>
      <c r="M160" s="201" t="s">
        <v>19</v>
      </c>
      <c r="N160" s="202" t="s">
        <v>43</v>
      </c>
      <c r="O160" s="66"/>
      <c r="P160" s="203">
        <f>O160*H160</f>
        <v>0</v>
      </c>
      <c r="Q160" s="203">
        <v>0</v>
      </c>
      <c r="R160" s="203">
        <f>Q160*H160</f>
        <v>0</v>
      </c>
      <c r="S160" s="203">
        <v>0</v>
      </c>
      <c r="T160" s="204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1443</v>
      </c>
      <c r="AT160" s="205" t="s">
        <v>241</v>
      </c>
      <c r="AU160" s="205" t="s">
        <v>81</v>
      </c>
      <c r="AY160" s="19" t="s">
        <v>239</v>
      </c>
      <c r="BE160" s="206">
        <f>IF(N160="základní",J160,0)</f>
        <v>0</v>
      </c>
      <c r="BF160" s="206">
        <f>IF(N160="snížená",J160,0)</f>
        <v>0</v>
      </c>
      <c r="BG160" s="206">
        <f>IF(N160="zákl. přenesená",J160,0)</f>
        <v>0</v>
      </c>
      <c r="BH160" s="206">
        <f>IF(N160="sníž. přenesená",J160,0)</f>
        <v>0</v>
      </c>
      <c r="BI160" s="206">
        <f>IF(N160="nulová",J160,0)</f>
        <v>0</v>
      </c>
      <c r="BJ160" s="19" t="s">
        <v>79</v>
      </c>
      <c r="BK160" s="206">
        <f>ROUND(I160*H160,2)</f>
        <v>0</v>
      </c>
      <c r="BL160" s="19" t="s">
        <v>1443</v>
      </c>
      <c r="BM160" s="205" t="s">
        <v>1525</v>
      </c>
    </row>
    <row r="161" spans="1:65" s="2" customFormat="1" ht="11.25">
      <c r="A161" s="36"/>
      <c r="B161" s="37"/>
      <c r="C161" s="38"/>
      <c r="D161" s="207" t="s">
        <v>248</v>
      </c>
      <c r="E161" s="38"/>
      <c r="F161" s="208" t="s">
        <v>1526</v>
      </c>
      <c r="G161" s="38"/>
      <c r="H161" s="38"/>
      <c r="I161" s="117"/>
      <c r="J161" s="38"/>
      <c r="K161" s="38"/>
      <c r="L161" s="41"/>
      <c r="M161" s="209"/>
      <c r="N161" s="210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248</v>
      </c>
      <c r="AU161" s="19" t="s">
        <v>81</v>
      </c>
    </row>
    <row r="162" spans="1:65" s="2" customFormat="1" ht="16.5" customHeight="1">
      <c r="A162" s="36"/>
      <c r="B162" s="37"/>
      <c r="C162" s="194" t="s">
        <v>524</v>
      </c>
      <c r="D162" s="194" t="s">
        <v>241</v>
      </c>
      <c r="E162" s="195" t="s">
        <v>1527</v>
      </c>
      <c r="F162" s="196" t="s">
        <v>1528</v>
      </c>
      <c r="G162" s="197" t="s">
        <v>664</v>
      </c>
      <c r="H162" s="198">
        <v>1</v>
      </c>
      <c r="I162" s="199"/>
      <c r="J162" s="200">
        <f>ROUND(I162*H162,2)</f>
        <v>0</v>
      </c>
      <c r="K162" s="196" t="s">
        <v>19</v>
      </c>
      <c r="L162" s="41"/>
      <c r="M162" s="201" t="s">
        <v>19</v>
      </c>
      <c r="N162" s="202" t="s">
        <v>43</v>
      </c>
      <c r="O162" s="66"/>
      <c r="P162" s="203">
        <f>O162*H162</f>
        <v>0</v>
      </c>
      <c r="Q162" s="203">
        <v>0</v>
      </c>
      <c r="R162" s="203">
        <f>Q162*H162</f>
        <v>0</v>
      </c>
      <c r="S162" s="203">
        <v>0</v>
      </c>
      <c r="T162" s="204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1443</v>
      </c>
      <c r="AT162" s="205" t="s">
        <v>241</v>
      </c>
      <c r="AU162" s="205" t="s">
        <v>81</v>
      </c>
      <c r="AY162" s="19" t="s">
        <v>239</v>
      </c>
      <c r="BE162" s="206">
        <f>IF(N162="základní",J162,0)</f>
        <v>0</v>
      </c>
      <c r="BF162" s="206">
        <f>IF(N162="snížená",J162,0)</f>
        <v>0</v>
      </c>
      <c r="BG162" s="206">
        <f>IF(N162="zákl. přenesená",J162,0)</f>
        <v>0</v>
      </c>
      <c r="BH162" s="206">
        <f>IF(N162="sníž. přenesená",J162,0)</f>
        <v>0</v>
      </c>
      <c r="BI162" s="206">
        <f>IF(N162="nulová",J162,0)</f>
        <v>0</v>
      </c>
      <c r="BJ162" s="19" t="s">
        <v>79</v>
      </c>
      <c r="BK162" s="206">
        <f>ROUND(I162*H162,2)</f>
        <v>0</v>
      </c>
      <c r="BL162" s="19" t="s">
        <v>1443</v>
      </c>
      <c r="BM162" s="205" t="s">
        <v>1529</v>
      </c>
    </row>
    <row r="163" spans="1:65" s="2" customFormat="1" ht="11.25">
      <c r="A163" s="36"/>
      <c r="B163" s="37"/>
      <c r="C163" s="38"/>
      <c r="D163" s="207" t="s">
        <v>248</v>
      </c>
      <c r="E163" s="38"/>
      <c r="F163" s="208" t="s">
        <v>1526</v>
      </c>
      <c r="G163" s="38"/>
      <c r="H163" s="38"/>
      <c r="I163" s="117"/>
      <c r="J163" s="38"/>
      <c r="K163" s="38"/>
      <c r="L163" s="41"/>
      <c r="M163" s="209"/>
      <c r="N163" s="210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248</v>
      </c>
      <c r="AU163" s="19" t="s">
        <v>81</v>
      </c>
    </row>
    <row r="164" spans="1:65" s="2" customFormat="1" ht="16.5" customHeight="1">
      <c r="A164" s="36"/>
      <c r="B164" s="37"/>
      <c r="C164" s="194" t="s">
        <v>530</v>
      </c>
      <c r="D164" s="194" t="s">
        <v>241</v>
      </c>
      <c r="E164" s="195" t="s">
        <v>1530</v>
      </c>
      <c r="F164" s="196" t="s">
        <v>1531</v>
      </c>
      <c r="G164" s="197" t="s">
        <v>664</v>
      </c>
      <c r="H164" s="198">
        <v>1</v>
      </c>
      <c r="I164" s="199"/>
      <c r="J164" s="200">
        <f>ROUND(I164*H164,2)</f>
        <v>0</v>
      </c>
      <c r="K164" s="196" t="s">
        <v>19</v>
      </c>
      <c r="L164" s="41"/>
      <c r="M164" s="201" t="s">
        <v>19</v>
      </c>
      <c r="N164" s="202" t="s">
        <v>43</v>
      </c>
      <c r="O164" s="66"/>
      <c r="P164" s="203">
        <f>O164*H164</f>
        <v>0</v>
      </c>
      <c r="Q164" s="203">
        <v>0</v>
      </c>
      <c r="R164" s="203">
        <f>Q164*H164</f>
        <v>0</v>
      </c>
      <c r="S164" s="203">
        <v>0</v>
      </c>
      <c r="T164" s="204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659</v>
      </c>
      <c r="AT164" s="205" t="s">
        <v>241</v>
      </c>
      <c r="AU164" s="205" t="s">
        <v>81</v>
      </c>
      <c r="AY164" s="19" t="s">
        <v>239</v>
      </c>
      <c r="BE164" s="206">
        <f>IF(N164="základní",J164,0)</f>
        <v>0</v>
      </c>
      <c r="BF164" s="206">
        <f>IF(N164="snížená",J164,0)</f>
        <v>0</v>
      </c>
      <c r="BG164" s="206">
        <f>IF(N164="zákl. přenesená",J164,0)</f>
        <v>0</v>
      </c>
      <c r="BH164" s="206">
        <f>IF(N164="sníž. přenesená",J164,0)</f>
        <v>0</v>
      </c>
      <c r="BI164" s="206">
        <f>IF(N164="nulová",J164,0)</f>
        <v>0</v>
      </c>
      <c r="BJ164" s="19" t="s">
        <v>79</v>
      </c>
      <c r="BK164" s="206">
        <f>ROUND(I164*H164,2)</f>
        <v>0</v>
      </c>
      <c r="BL164" s="19" t="s">
        <v>659</v>
      </c>
      <c r="BM164" s="205" t="s">
        <v>1532</v>
      </c>
    </row>
    <row r="165" spans="1:65" s="2" customFormat="1" ht="11.25">
      <c r="A165" s="36"/>
      <c r="B165" s="37"/>
      <c r="C165" s="38"/>
      <c r="D165" s="207" t="s">
        <v>248</v>
      </c>
      <c r="E165" s="38"/>
      <c r="F165" s="208" t="s">
        <v>1533</v>
      </c>
      <c r="G165" s="38"/>
      <c r="H165" s="38"/>
      <c r="I165" s="117"/>
      <c r="J165" s="38"/>
      <c r="K165" s="38"/>
      <c r="L165" s="41"/>
      <c r="M165" s="209"/>
      <c r="N165" s="210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248</v>
      </c>
      <c r="AU165" s="19" t="s">
        <v>81</v>
      </c>
    </row>
    <row r="166" spans="1:65" s="2" customFormat="1" ht="16.5" customHeight="1">
      <c r="A166" s="36"/>
      <c r="B166" s="37"/>
      <c r="C166" s="194" t="s">
        <v>536</v>
      </c>
      <c r="D166" s="194" t="s">
        <v>241</v>
      </c>
      <c r="E166" s="195" t="s">
        <v>1534</v>
      </c>
      <c r="F166" s="196" t="s">
        <v>1535</v>
      </c>
      <c r="G166" s="197" t="s">
        <v>664</v>
      </c>
      <c r="H166" s="198">
        <v>1</v>
      </c>
      <c r="I166" s="199"/>
      <c r="J166" s="200">
        <f>ROUND(I166*H166,2)</f>
        <v>0</v>
      </c>
      <c r="K166" s="196" t="s">
        <v>19</v>
      </c>
      <c r="L166" s="41"/>
      <c r="M166" s="201" t="s">
        <v>19</v>
      </c>
      <c r="N166" s="202" t="s">
        <v>43</v>
      </c>
      <c r="O166" s="66"/>
      <c r="P166" s="203">
        <f>O166*H166</f>
        <v>0</v>
      </c>
      <c r="Q166" s="203">
        <v>0</v>
      </c>
      <c r="R166" s="203">
        <f>Q166*H166</f>
        <v>0</v>
      </c>
      <c r="S166" s="203">
        <v>0</v>
      </c>
      <c r="T166" s="204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659</v>
      </c>
      <c r="AT166" s="205" t="s">
        <v>241</v>
      </c>
      <c r="AU166" s="205" t="s">
        <v>81</v>
      </c>
      <c r="AY166" s="19" t="s">
        <v>239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659</v>
      </c>
      <c r="BM166" s="205" t="s">
        <v>1536</v>
      </c>
    </row>
    <row r="167" spans="1:65" s="2" customFormat="1" ht="11.25">
      <c r="A167" s="36"/>
      <c r="B167" s="37"/>
      <c r="C167" s="38"/>
      <c r="D167" s="207" t="s">
        <v>248</v>
      </c>
      <c r="E167" s="38"/>
      <c r="F167" s="208" t="s">
        <v>1533</v>
      </c>
      <c r="G167" s="38"/>
      <c r="H167" s="38"/>
      <c r="I167" s="117"/>
      <c r="J167" s="38"/>
      <c r="K167" s="38"/>
      <c r="L167" s="41"/>
      <c r="M167" s="209"/>
      <c r="N167" s="210"/>
      <c r="O167" s="66"/>
      <c r="P167" s="66"/>
      <c r="Q167" s="66"/>
      <c r="R167" s="66"/>
      <c r="S167" s="66"/>
      <c r="T167" s="67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T167" s="19" t="s">
        <v>248</v>
      </c>
      <c r="AU167" s="19" t="s">
        <v>81</v>
      </c>
    </row>
    <row r="168" spans="1:65" s="2" customFormat="1" ht="16.5" customHeight="1">
      <c r="A168" s="36"/>
      <c r="B168" s="37"/>
      <c r="C168" s="194" t="s">
        <v>543</v>
      </c>
      <c r="D168" s="194" t="s">
        <v>241</v>
      </c>
      <c r="E168" s="195" t="s">
        <v>1537</v>
      </c>
      <c r="F168" s="196" t="s">
        <v>1538</v>
      </c>
      <c r="G168" s="197" t="s">
        <v>664</v>
      </c>
      <c r="H168" s="198">
        <v>2</v>
      </c>
      <c r="I168" s="199"/>
      <c r="J168" s="200">
        <f>ROUND(I168*H168,2)</f>
        <v>0</v>
      </c>
      <c r="K168" s="196" t="s">
        <v>19</v>
      </c>
      <c r="L168" s="41"/>
      <c r="M168" s="201" t="s">
        <v>19</v>
      </c>
      <c r="N168" s="202" t="s">
        <v>43</v>
      </c>
      <c r="O168" s="66"/>
      <c r="P168" s="203">
        <f>O168*H168</f>
        <v>0</v>
      </c>
      <c r="Q168" s="203">
        <v>0</v>
      </c>
      <c r="R168" s="203">
        <f>Q168*H168</f>
        <v>0</v>
      </c>
      <c r="S168" s="203">
        <v>0</v>
      </c>
      <c r="T168" s="204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205" t="s">
        <v>659</v>
      </c>
      <c r="AT168" s="205" t="s">
        <v>241</v>
      </c>
      <c r="AU168" s="205" t="s">
        <v>81</v>
      </c>
      <c r="AY168" s="19" t="s">
        <v>239</v>
      </c>
      <c r="BE168" s="206">
        <f>IF(N168="základní",J168,0)</f>
        <v>0</v>
      </c>
      <c r="BF168" s="206">
        <f>IF(N168="snížená",J168,0)</f>
        <v>0</v>
      </c>
      <c r="BG168" s="206">
        <f>IF(N168="zákl. přenesená",J168,0)</f>
        <v>0</v>
      </c>
      <c r="BH168" s="206">
        <f>IF(N168="sníž. přenesená",J168,0)</f>
        <v>0</v>
      </c>
      <c r="BI168" s="206">
        <f>IF(N168="nulová",J168,0)</f>
        <v>0</v>
      </c>
      <c r="BJ168" s="19" t="s">
        <v>79</v>
      </c>
      <c r="BK168" s="206">
        <f>ROUND(I168*H168,2)</f>
        <v>0</v>
      </c>
      <c r="BL168" s="19" t="s">
        <v>659</v>
      </c>
      <c r="BM168" s="205" t="s">
        <v>1539</v>
      </c>
    </row>
    <row r="169" spans="1:65" s="2" customFormat="1" ht="11.25">
      <c r="A169" s="36"/>
      <c r="B169" s="37"/>
      <c r="C169" s="38"/>
      <c r="D169" s="207" t="s">
        <v>248</v>
      </c>
      <c r="E169" s="38"/>
      <c r="F169" s="208" t="s">
        <v>1533</v>
      </c>
      <c r="G169" s="38"/>
      <c r="H169" s="38"/>
      <c r="I169" s="117"/>
      <c r="J169" s="38"/>
      <c r="K169" s="38"/>
      <c r="L169" s="41"/>
      <c r="M169" s="226"/>
      <c r="N169" s="227"/>
      <c r="O169" s="228"/>
      <c r="P169" s="228"/>
      <c r="Q169" s="228"/>
      <c r="R169" s="228"/>
      <c r="S169" s="228"/>
      <c r="T169" s="229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T169" s="19" t="s">
        <v>248</v>
      </c>
      <c r="AU169" s="19" t="s">
        <v>81</v>
      </c>
    </row>
    <row r="170" spans="1:65" s="2" customFormat="1" ht="6.95" customHeight="1">
      <c r="A170" s="36"/>
      <c r="B170" s="49"/>
      <c r="C170" s="50"/>
      <c r="D170" s="50"/>
      <c r="E170" s="50"/>
      <c r="F170" s="50"/>
      <c r="G170" s="50"/>
      <c r="H170" s="50"/>
      <c r="I170" s="144"/>
      <c r="J170" s="50"/>
      <c r="K170" s="50"/>
      <c r="L170" s="41"/>
      <c r="M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</row>
  </sheetData>
  <sheetProtection algorithmName="SHA-512" hashValue="Xl8ElfHBbhHFKtwr7K3gX/hMwN1PGWQJBB8X6o2QMw5J7T7o+6F7cQzwBPWDvKKWPlgAAq6J65dR4tSAmNhDDw==" saltValue="kKWZ6hcHgTYj3ItTYQ2efWcOCp2UW7GO4RZS2dcl2KFl8IKL4tvVQzmKpJDFJwmWqP+PD3dpT+lrEl/wXm5qug==" spinCount="100000" sheet="1" objects="1" scenarios="1" formatColumns="0" formatRows="0" autoFilter="0"/>
  <autoFilter ref="C95:K169" xr:uid="{00000000-0009-0000-0000-000013000000}"/>
  <mergeCells count="15">
    <mergeCell ref="E82:H82"/>
    <mergeCell ref="E86:H86"/>
    <mergeCell ref="E84:H84"/>
    <mergeCell ref="E88:H88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124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157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1378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1472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1540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ROUND(J93,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ROUND((SUM(BE93:BE123)),  2)</f>
        <v>0</v>
      </c>
      <c r="G37" s="36"/>
      <c r="H37" s="36"/>
      <c r="I37" s="133">
        <v>0.21</v>
      </c>
      <c r="J37" s="132">
        <f>ROUND(((SUM(BE93:BE123))*I37),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ROUND((SUM(BF93:BF123)),  2)</f>
        <v>0</v>
      </c>
      <c r="G38" s="36"/>
      <c r="H38" s="36"/>
      <c r="I38" s="133">
        <v>0.15</v>
      </c>
      <c r="J38" s="132">
        <f>ROUND(((SUM(BF93:BF123))*I38),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ROUND((SUM(BG93:BG123)),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ROUND((SUM(BH93:BH123)),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ROUND((SUM(BI93:BI123)),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1378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1472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4/MAT - Materiál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J93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9" customFormat="1" ht="24.95" customHeight="1">
      <c r="B68" s="153"/>
      <c r="C68" s="154"/>
      <c r="D68" s="155" t="s">
        <v>1381</v>
      </c>
      <c r="E68" s="156"/>
      <c r="F68" s="156"/>
      <c r="G68" s="156"/>
      <c r="H68" s="156"/>
      <c r="I68" s="157"/>
      <c r="J68" s="158">
        <f>J114</f>
        <v>0</v>
      </c>
      <c r="K68" s="154"/>
      <c r="L68" s="159"/>
    </row>
    <row r="69" spans="1:47" s="10" customFormat="1" ht="19.899999999999999" customHeight="1">
      <c r="B69" s="160"/>
      <c r="C69" s="99"/>
      <c r="D69" s="161" t="s">
        <v>1382</v>
      </c>
      <c r="E69" s="162"/>
      <c r="F69" s="162"/>
      <c r="G69" s="162"/>
      <c r="H69" s="162"/>
      <c r="I69" s="163"/>
      <c r="J69" s="164">
        <f>J115</f>
        <v>0</v>
      </c>
      <c r="K69" s="99"/>
      <c r="L69" s="165"/>
    </row>
    <row r="70" spans="1:47" s="2" customFormat="1" ht="21.75" customHeight="1">
      <c r="A70" s="36"/>
      <c r="B70" s="37"/>
      <c r="C70" s="38"/>
      <c r="D70" s="38"/>
      <c r="E70" s="38"/>
      <c r="F70" s="38"/>
      <c r="G70" s="38"/>
      <c r="H70" s="38"/>
      <c r="I70" s="117"/>
      <c r="J70" s="38"/>
      <c r="K70" s="38"/>
      <c r="L70" s="11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47" s="2" customFormat="1" ht="6.95" customHeight="1">
      <c r="A71" s="36"/>
      <c r="B71" s="49"/>
      <c r="C71" s="50"/>
      <c r="D71" s="50"/>
      <c r="E71" s="50"/>
      <c r="F71" s="50"/>
      <c r="G71" s="50"/>
      <c r="H71" s="50"/>
      <c r="I71" s="144"/>
      <c r="J71" s="50"/>
      <c r="K71" s="50"/>
      <c r="L71" s="11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5" spans="1:47" s="2" customFormat="1" ht="6.95" customHeight="1">
      <c r="A75" s="36"/>
      <c r="B75" s="51"/>
      <c r="C75" s="52"/>
      <c r="D75" s="52"/>
      <c r="E75" s="52"/>
      <c r="F75" s="52"/>
      <c r="G75" s="52"/>
      <c r="H75" s="52"/>
      <c r="I75" s="147"/>
      <c r="J75" s="52"/>
      <c r="K75" s="52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47" s="2" customFormat="1" ht="24.95" customHeight="1">
      <c r="A76" s="36"/>
      <c r="B76" s="37"/>
      <c r="C76" s="25" t="s">
        <v>224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47" s="2" customFormat="1" ht="6.95" customHeight="1">
      <c r="A77" s="36"/>
      <c r="B77" s="37"/>
      <c r="C77" s="38"/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2" customFormat="1" ht="12" customHeight="1">
      <c r="A78" s="36"/>
      <c r="B78" s="37"/>
      <c r="C78" s="31" t="s">
        <v>16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2" customFormat="1" ht="16.5" customHeight="1">
      <c r="A79" s="36"/>
      <c r="B79" s="37"/>
      <c r="C79" s="38"/>
      <c r="D79" s="38"/>
      <c r="E79" s="404" t="str">
        <f>E7</f>
        <v>Horoměřická S 071 - most, Praha 6, č. akce 999615</v>
      </c>
      <c r="F79" s="405"/>
      <c r="G79" s="405"/>
      <c r="H79" s="405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1" customFormat="1" ht="12" customHeight="1">
      <c r="B80" s="23"/>
      <c r="C80" s="31" t="s">
        <v>214</v>
      </c>
      <c r="D80" s="24"/>
      <c r="E80" s="24"/>
      <c r="F80" s="24"/>
      <c r="G80" s="24"/>
      <c r="H80" s="24"/>
      <c r="I80" s="110"/>
      <c r="J80" s="24"/>
      <c r="K80" s="24"/>
      <c r="L80" s="22"/>
    </row>
    <row r="81" spans="1:65" s="1" customFormat="1" ht="16.5" customHeight="1">
      <c r="B81" s="23"/>
      <c r="C81" s="24"/>
      <c r="D81" s="24"/>
      <c r="E81" s="404" t="s">
        <v>1378</v>
      </c>
      <c r="F81" s="356"/>
      <c r="G81" s="356"/>
      <c r="H81" s="356"/>
      <c r="I81" s="110"/>
      <c r="J81" s="24"/>
      <c r="K81" s="24"/>
      <c r="L81" s="22"/>
    </row>
    <row r="82" spans="1:65" s="1" customFormat="1" ht="12" customHeight="1">
      <c r="B82" s="23"/>
      <c r="C82" s="31" t="s">
        <v>216</v>
      </c>
      <c r="D82" s="24"/>
      <c r="E82" s="24"/>
      <c r="F82" s="24"/>
      <c r="G82" s="24"/>
      <c r="H82" s="24"/>
      <c r="I82" s="110"/>
      <c r="J82" s="24"/>
      <c r="K82" s="24"/>
      <c r="L82" s="22"/>
    </row>
    <row r="83" spans="1:65" s="2" customFormat="1" ht="16.5" customHeight="1">
      <c r="A83" s="36"/>
      <c r="B83" s="37"/>
      <c r="C83" s="38"/>
      <c r="D83" s="38"/>
      <c r="E83" s="408" t="s">
        <v>1472</v>
      </c>
      <c r="F83" s="406"/>
      <c r="G83" s="406"/>
      <c r="H83" s="406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2" customHeight="1">
      <c r="A84" s="36"/>
      <c r="B84" s="37"/>
      <c r="C84" s="31" t="s">
        <v>646</v>
      </c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6.5" customHeight="1">
      <c r="A85" s="36"/>
      <c r="B85" s="37"/>
      <c r="C85" s="38"/>
      <c r="D85" s="38"/>
      <c r="E85" s="378" t="str">
        <f>E13</f>
        <v>4/MAT - Materiál</v>
      </c>
      <c r="F85" s="406"/>
      <c r="G85" s="406"/>
      <c r="H85" s="406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12" customHeight="1">
      <c r="A87" s="36"/>
      <c r="B87" s="37"/>
      <c r="C87" s="31" t="s">
        <v>21</v>
      </c>
      <c r="D87" s="38"/>
      <c r="E87" s="38"/>
      <c r="F87" s="29" t="str">
        <f>F16</f>
        <v>ul. Horoměřická / Pod Habrovkou</v>
      </c>
      <c r="G87" s="38"/>
      <c r="H87" s="38"/>
      <c r="I87" s="119" t="s">
        <v>23</v>
      </c>
      <c r="J87" s="61" t="str">
        <f>IF(J16="","",J16)</f>
        <v>12. 6. 2020</v>
      </c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25.7" customHeight="1">
      <c r="A89" s="36"/>
      <c r="B89" s="37"/>
      <c r="C89" s="31" t="s">
        <v>25</v>
      </c>
      <c r="D89" s="38"/>
      <c r="E89" s="38"/>
      <c r="F89" s="29" t="str">
        <f>E19</f>
        <v>TSK hl.m. Prahy, a.s.</v>
      </c>
      <c r="G89" s="38"/>
      <c r="H89" s="38"/>
      <c r="I89" s="119" t="s">
        <v>31</v>
      </c>
      <c r="J89" s="34" t="str">
        <f>E25</f>
        <v>AGA Letiště, spol. s r.o.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25.7" customHeight="1">
      <c r="A90" s="36"/>
      <c r="B90" s="37"/>
      <c r="C90" s="31" t="s">
        <v>29</v>
      </c>
      <c r="D90" s="38"/>
      <c r="E90" s="38"/>
      <c r="F90" s="29" t="str">
        <f>IF(E22="","",E22)</f>
        <v>Vyplň údaj</v>
      </c>
      <c r="G90" s="38"/>
      <c r="H90" s="38"/>
      <c r="I90" s="119" t="s">
        <v>34</v>
      </c>
      <c r="J90" s="34" t="str">
        <f>E28</f>
        <v>Ing. Martin Krupička</v>
      </c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2" customFormat="1" ht="10.35" customHeight="1">
      <c r="A91" s="36"/>
      <c r="B91" s="37"/>
      <c r="C91" s="38"/>
      <c r="D91" s="38"/>
      <c r="E91" s="38"/>
      <c r="F91" s="38"/>
      <c r="G91" s="38"/>
      <c r="H91" s="38"/>
      <c r="I91" s="117"/>
      <c r="J91" s="38"/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5" s="11" customFormat="1" ht="29.25" customHeight="1">
      <c r="A92" s="166"/>
      <c r="B92" s="167"/>
      <c r="C92" s="168" t="s">
        <v>225</v>
      </c>
      <c r="D92" s="169" t="s">
        <v>57</v>
      </c>
      <c r="E92" s="169" t="s">
        <v>53</v>
      </c>
      <c r="F92" s="169" t="s">
        <v>54</v>
      </c>
      <c r="G92" s="169" t="s">
        <v>226</v>
      </c>
      <c r="H92" s="169" t="s">
        <v>227</v>
      </c>
      <c r="I92" s="170" t="s">
        <v>228</v>
      </c>
      <c r="J92" s="169" t="s">
        <v>220</v>
      </c>
      <c r="K92" s="171" t="s">
        <v>229</v>
      </c>
      <c r="L92" s="172"/>
      <c r="M92" s="70" t="s">
        <v>19</v>
      </c>
      <c r="N92" s="71" t="s">
        <v>42</v>
      </c>
      <c r="O92" s="71" t="s">
        <v>230</v>
      </c>
      <c r="P92" s="71" t="s">
        <v>231</v>
      </c>
      <c r="Q92" s="71" t="s">
        <v>232</v>
      </c>
      <c r="R92" s="71" t="s">
        <v>233</v>
      </c>
      <c r="S92" s="71" t="s">
        <v>234</v>
      </c>
      <c r="T92" s="72" t="s">
        <v>235</v>
      </c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</row>
    <row r="93" spans="1:65" s="2" customFormat="1" ht="22.9" customHeight="1">
      <c r="A93" s="36"/>
      <c r="B93" s="37"/>
      <c r="C93" s="77" t="s">
        <v>236</v>
      </c>
      <c r="D93" s="38"/>
      <c r="E93" s="38"/>
      <c r="F93" s="38"/>
      <c r="G93" s="38"/>
      <c r="H93" s="38"/>
      <c r="I93" s="117"/>
      <c r="J93" s="173">
        <f>BK93</f>
        <v>0</v>
      </c>
      <c r="K93" s="38"/>
      <c r="L93" s="41"/>
      <c r="M93" s="73"/>
      <c r="N93" s="174"/>
      <c r="O93" s="74"/>
      <c r="P93" s="175">
        <f>P94+SUM(P95:P114)</f>
        <v>0</v>
      </c>
      <c r="Q93" s="74"/>
      <c r="R93" s="175">
        <f>R94+SUM(R95:R114)</f>
        <v>1.4999999999999999E-2</v>
      </c>
      <c r="S93" s="74"/>
      <c r="T93" s="176">
        <f>T94+SUM(T95:T114)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71</v>
      </c>
      <c r="AU93" s="19" t="s">
        <v>221</v>
      </c>
      <c r="BK93" s="177">
        <f>BK94+SUM(BK95:BK114)</f>
        <v>0</v>
      </c>
    </row>
    <row r="94" spans="1:65" s="2" customFormat="1" ht="16.5" customHeight="1">
      <c r="A94" s="36"/>
      <c r="B94" s="37"/>
      <c r="C94" s="240" t="s">
        <v>79</v>
      </c>
      <c r="D94" s="240" t="s">
        <v>653</v>
      </c>
      <c r="E94" s="241" t="s">
        <v>791</v>
      </c>
      <c r="F94" s="242" t="s">
        <v>1453</v>
      </c>
      <c r="G94" s="243" t="s">
        <v>327</v>
      </c>
      <c r="H94" s="244">
        <v>50</v>
      </c>
      <c r="I94" s="245"/>
      <c r="J94" s="246">
        <f>ROUND(I94*H94,2)</f>
        <v>0</v>
      </c>
      <c r="K94" s="242" t="s">
        <v>19</v>
      </c>
      <c r="L94" s="247"/>
      <c r="M94" s="248" t="s">
        <v>19</v>
      </c>
      <c r="N94" s="249" t="s">
        <v>43</v>
      </c>
      <c r="O94" s="66"/>
      <c r="P94" s="203">
        <f>O94*H94</f>
        <v>0</v>
      </c>
      <c r="Q94" s="203">
        <v>0</v>
      </c>
      <c r="R94" s="203">
        <f>Q94*H94</f>
        <v>0</v>
      </c>
      <c r="S94" s="203">
        <v>0</v>
      </c>
      <c r="T94" s="204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665</v>
      </c>
      <c r="AT94" s="205" t="s">
        <v>653</v>
      </c>
      <c r="AU94" s="205" t="s">
        <v>72</v>
      </c>
      <c r="AY94" s="19" t="s">
        <v>239</v>
      </c>
      <c r="BE94" s="206">
        <f>IF(N94="základní",J94,0)</f>
        <v>0</v>
      </c>
      <c r="BF94" s="206">
        <f>IF(N94="snížená",J94,0)</f>
        <v>0</v>
      </c>
      <c r="BG94" s="206">
        <f>IF(N94="zákl. přenesená",J94,0)</f>
        <v>0</v>
      </c>
      <c r="BH94" s="206">
        <f>IF(N94="sníž. přenesená",J94,0)</f>
        <v>0</v>
      </c>
      <c r="BI94" s="206">
        <f>IF(N94="nulová",J94,0)</f>
        <v>0</v>
      </c>
      <c r="BJ94" s="19" t="s">
        <v>79</v>
      </c>
      <c r="BK94" s="206">
        <f>ROUND(I94*H94,2)</f>
        <v>0</v>
      </c>
      <c r="BL94" s="19" t="s">
        <v>665</v>
      </c>
      <c r="BM94" s="205" t="s">
        <v>1541</v>
      </c>
    </row>
    <row r="95" spans="1:65" s="2" customFormat="1" ht="11.25">
      <c r="A95" s="36"/>
      <c r="B95" s="37"/>
      <c r="C95" s="38"/>
      <c r="D95" s="207" t="s">
        <v>248</v>
      </c>
      <c r="E95" s="38"/>
      <c r="F95" s="208" t="s">
        <v>794</v>
      </c>
      <c r="G95" s="38"/>
      <c r="H95" s="38"/>
      <c r="I95" s="117"/>
      <c r="J95" s="38"/>
      <c r="K95" s="38"/>
      <c r="L95" s="41"/>
      <c r="M95" s="209"/>
      <c r="N95" s="210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248</v>
      </c>
      <c r="AU95" s="19" t="s">
        <v>72</v>
      </c>
    </row>
    <row r="96" spans="1:65" s="2" customFormat="1" ht="16.5" customHeight="1">
      <c r="A96" s="36"/>
      <c r="B96" s="37"/>
      <c r="C96" s="240" t="s">
        <v>81</v>
      </c>
      <c r="D96" s="240" t="s">
        <v>653</v>
      </c>
      <c r="E96" s="241" t="s">
        <v>798</v>
      </c>
      <c r="F96" s="242" t="s">
        <v>799</v>
      </c>
      <c r="G96" s="243" t="s">
        <v>664</v>
      </c>
      <c r="H96" s="244">
        <v>2</v>
      </c>
      <c r="I96" s="245"/>
      <c r="J96" s="246">
        <f>ROUND(I96*H96,2)</f>
        <v>0</v>
      </c>
      <c r="K96" s="242" t="s">
        <v>19</v>
      </c>
      <c r="L96" s="247"/>
      <c r="M96" s="248" t="s">
        <v>19</v>
      </c>
      <c r="N96" s="249" t="s">
        <v>43</v>
      </c>
      <c r="O96" s="66"/>
      <c r="P96" s="203">
        <f>O96*H96</f>
        <v>0</v>
      </c>
      <c r="Q96" s="203">
        <v>0</v>
      </c>
      <c r="R96" s="203">
        <f>Q96*H96</f>
        <v>0</v>
      </c>
      <c r="S96" s="203">
        <v>0</v>
      </c>
      <c r="T96" s="204">
        <f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205" t="s">
        <v>314</v>
      </c>
      <c r="AT96" s="205" t="s">
        <v>653</v>
      </c>
      <c r="AU96" s="205" t="s">
        <v>72</v>
      </c>
      <c r="AY96" s="19" t="s">
        <v>239</v>
      </c>
      <c r="BE96" s="206">
        <f>IF(N96="základní",J96,0)</f>
        <v>0</v>
      </c>
      <c r="BF96" s="206">
        <f>IF(N96="snížená",J96,0)</f>
        <v>0</v>
      </c>
      <c r="BG96" s="206">
        <f>IF(N96="zákl. přenesená",J96,0)</f>
        <v>0</v>
      </c>
      <c r="BH96" s="206">
        <f>IF(N96="sníž. přenesená",J96,0)</f>
        <v>0</v>
      </c>
      <c r="BI96" s="206">
        <f>IF(N96="nulová",J96,0)</f>
        <v>0</v>
      </c>
      <c r="BJ96" s="19" t="s">
        <v>79</v>
      </c>
      <c r="BK96" s="206">
        <f>ROUND(I96*H96,2)</f>
        <v>0</v>
      </c>
      <c r="BL96" s="19" t="s">
        <v>246</v>
      </c>
      <c r="BM96" s="205" t="s">
        <v>1542</v>
      </c>
    </row>
    <row r="97" spans="1:65" s="2" customFormat="1" ht="11.25">
      <c r="A97" s="36"/>
      <c r="B97" s="37"/>
      <c r="C97" s="38"/>
      <c r="D97" s="207" t="s">
        <v>248</v>
      </c>
      <c r="E97" s="38"/>
      <c r="F97" s="208" t="s">
        <v>799</v>
      </c>
      <c r="G97" s="38"/>
      <c r="H97" s="38"/>
      <c r="I97" s="117"/>
      <c r="J97" s="38"/>
      <c r="K97" s="38"/>
      <c r="L97" s="41"/>
      <c r="M97" s="209"/>
      <c r="N97" s="210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248</v>
      </c>
      <c r="AU97" s="19" t="s">
        <v>72</v>
      </c>
    </row>
    <row r="98" spans="1:65" s="2" customFormat="1" ht="16.5" customHeight="1">
      <c r="A98" s="36"/>
      <c r="B98" s="37"/>
      <c r="C98" s="240" t="s">
        <v>101</v>
      </c>
      <c r="D98" s="240" t="s">
        <v>653</v>
      </c>
      <c r="E98" s="241" t="s">
        <v>801</v>
      </c>
      <c r="F98" s="242" t="s">
        <v>802</v>
      </c>
      <c r="G98" s="243" t="s">
        <v>285</v>
      </c>
      <c r="H98" s="244">
        <v>2</v>
      </c>
      <c r="I98" s="245"/>
      <c r="J98" s="246">
        <f>ROUND(I98*H98,2)</f>
        <v>0</v>
      </c>
      <c r="K98" s="242" t="s">
        <v>19</v>
      </c>
      <c r="L98" s="247"/>
      <c r="M98" s="248" t="s">
        <v>19</v>
      </c>
      <c r="N98" s="249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314</v>
      </c>
      <c r="AT98" s="205" t="s">
        <v>653</v>
      </c>
      <c r="AU98" s="205" t="s">
        <v>72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1543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802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72</v>
      </c>
    </row>
    <row r="100" spans="1:65" s="2" customFormat="1" ht="16.5" customHeight="1">
      <c r="A100" s="36"/>
      <c r="B100" s="37"/>
      <c r="C100" s="240" t="s">
        <v>246</v>
      </c>
      <c r="D100" s="240" t="s">
        <v>653</v>
      </c>
      <c r="E100" s="241" t="s">
        <v>1544</v>
      </c>
      <c r="F100" s="242" t="s">
        <v>1545</v>
      </c>
      <c r="G100" s="243" t="s">
        <v>285</v>
      </c>
      <c r="H100" s="244">
        <v>4</v>
      </c>
      <c r="I100" s="245"/>
      <c r="J100" s="246">
        <f>ROUND(I100*H100,2)</f>
        <v>0</v>
      </c>
      <c r="K100" s="242" t="s">
        <v>19</v>
      </c>
      <c r="L100" s="247"/>
      <c r="M100" s="248" t="s">
        <v>19</v>
      </c>
      <c r="N100" s="249" t="s">
        <v>43</v>
      </c>
      <c r="O100" s="66"/>
      <c r="P100" s="203">
        <f>O100*H100</f>
        <v>0</v>
      </c>
      <c r="Q100" s="203">
        <v>3.0000000000000001E-5</v>
      </c>
      <c r="R100" s="203">
        <f>Q100*H100</f>
        <v>1.2E-4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665</v>
      </c>
      <c r="AT100" s="205" t="s">
        <v>653</v>
      </c>
      <c r="AU100" s="205" t="s">
        <v>72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665</v>
      </c>
      <c r="BM100" s="205" t="s">
        <v>1546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1547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72</v>
      </c>
    </row>
    <row r="102" spans="1:65" s="2" customFormat="1" ht="16.5" customHeight="1">
      <c r="A102" s="36"/>
      <c r="B102" s="37"/>
      <c r="C102" s="240" t="s">
        <v>295</v>
      </c>
      <c r="D102" s="240" t="s">
        <v>653</v>
      </c>
      <c r="E102" s="241" t="s">
        <v>1548</v>
      </c>
      <c r="F102" s="242" t="s">
        <v>1549</v>
      </c>
      <c r="G102" s="243" t="s">
        <v>1550</v>
      </c>
      <c r="H102" s="244">
        <v>4</v>
      </c>
      <c r="I102" s="245"/>
      <c r="J102" s="246">
        <f>ROUND(I102*H102,2)</f>
        <v>0</v>
      </c>
      <c r="K102" s="242" t="s">
        <v>19</v>
      </c>
      <c r="L102" s="247"/>
      <c r="M102" s="248" t="s">
        <v>19</v>
      </c>
      <c r="N102" s="249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665</v>
      </c>
      <c r="AT102" s="205" t="s">
        <v>653</v>
      </c>
      <c r="AU102" s="205" t="s">
        <v>72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665</v>
      </c>
      <c r="BM102" s="205" t="s">
        <v>1551</v>
      </c>
    </row>
    <row r="103" spans="1:65" s="2" customFormat="1" ht="11.25">
      <c r="A103" s="36"/>
      <c r="B103" s="37"/>
      <c r="C103" s="38"/>
      <c r="D103" s="207" t="s">
        <v>248</v>
      </c>
      <c r="E103" s="38"/>
      <c r="F103" s="208" t="s">
        <v>1552</v>
      </c>
      <c r="G103" s="38"/>
      <c r="H103" s="38"/>
      <c r="I103" s="117"/>
      <c r="J103" s="38"/>
      <c r="K103" s="38"/>
      <c r="L103" s="41"/>
      <c r="M103" s="209"/>
      <c r="N103" s="210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72</v>
      </c>
    </row>
    <row r="104" spans="1:65" s="2" customFormat="1" ht="16.5" customHeight="1">
      <c r="A104" s="36"/>
      <c r="B104" s="37"/>
      <c r="C104" s="240" t="s">
        <v>301</v>
      </c>
      <c r="D104" s="240" t="s">
        <v>653</v>
      </c>
      <c r="E104" s="241" t="s">
        <v>1553</v>
      </c>
      <c r="F104" s="242" t="s">
        <v>1554</v>
      </c>
      <c r="G104" s="243" t="s">
        <v>285</v>
      </c>
      <c r="H104" s="244">
        <v>3</v>
      </c>
      <c r="I104" s="245"/>
      <c r="J104" s="246">
        <f>ROUND(I104*H104,2)</f>
        <v>0</v>
      </c>
      <c r="K104" s="242" t="s">
        <v>19</v>
      </c>
      <c r="L104" s="247"/>
      <c r="M104" s="248" t="s">
        <v>19</v>
      </c>
      <c r="N104" s="249" t="s">
        <v>43</v>
      </c>
      <c r="O104" s="66"/>
      <c r="P104" s="203">
        <f>O104*H104</f>
        <v>0</v>
      </c>
      <c r="Q104" s="203">
        <v>8.0000000000000007E-5</v>
      </c>
      <c r="R104" s="203">
        <f>Q104*H104</f>
        <v>2.4000000000000003E-4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665</v>
      </c>
      <c r="AT104" s="205" t="s">
        <v>653</v>
      </c>
      <c r="AU104" s="205" t="s">
        <v>72</v>
      </c>
      <c r="AY104" s="19" t="s">
        <v>239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665</v>
      </c>
      <c r="BM104" s="205" t="s">
        <v>1555</v>
      </c>
    </row>
    <row r="105" spans="1:65" s="2" customFormat="1" ht="11.25">
      <c r="A105" s="36"/>
      <c r="B105" s="37"/>
      <c r="C105" s="38"/>
      <c r="D105" s="207" t="s">
        <v>248</v>
      </c>
      <c r="E105" s="38"/>
      <c r="F105" s="208" t="s">
        <v>1556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248</v>
      </c>
      <c r="AU105" s="19" t="s">
        <v>72</v>
      </c>
    </row>
    <row r="106" spans="1:65" s="2" customFormat="1" ht="16.5" customHeight="1">
      <c r="A106" s="36"/>
      <c r="B106" s="37"/>
      <c r="C106" s="240" t="s">
        <v>309</v>
      </c>
      <c r="D106" s="240" t="s">
        <v>653</v>
      </c>
      <c r="E106" s="241" t="s">
        <v>1557</v>
      </c>
      <c r="F106" s="242" t="s">
        <v>1558</v>
      </c>
      <c r="G106" s="243" t="s">
        <v>285</v>
      </c>
      <c r="H106" s="244">
        <v>3</v>
      </c>
      <c r="I106" s="245"/>
      <c r="J106" s="246">
        <f>ROUND(I106*H106,2)</f>
        <v>0</v>
      </c>
      <c r="K106" s="242" t="s">
        <v>19</v>
      </c>
      <c r="L106" s="247"/>
      <c r="M106" s="248" t="s">
        <v>19</v>
      </c>
      <c r="N106" s="249" t="s">
        <v>43</v>
      </c>
      <c r="O106" s="66"/>
      <c r="P106" s="203">
        <f>O106*H106</f>
        <v>0</v>
      </c>
      <c r="Q106" s="203">
        <v>2.5000000000000001E-3</v>
      </c>
      <c r="R106" s="203">
        <f>Q106*H106</f>
        <v>7.4999999999999997E-3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665</v>
      </c>
      <c r="AT106" s="205" t="s">
        <v>653</v>
      </c>
      <c r="AU106" s="205" t="s">
        <v>72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665</v>
      </c>
      <c r="BM106" s="205" t="s">
        <v>1559</v>
      </c>
    </row>
    <row r="107" spans="1:65" s="2" customFormat="1" ht="11.25">
      <c r="A107" s="36"/>
      <c r="B107" s="37"/>
      <c r="C107" s="38"/>
      <c r="D107" s="207" t="s">
        <v>248</v>
      </c>
      <c r="E107" s="38"/>
      <c r="F107" s="208" t="s">
        <v>1560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72</v>
      </c>
    </row>
    <row r="108" spans="1:65" s="2" customFormat="1" ht="16.5" customHeight="1">
      <c r="A108" s="36"/>
      <c r="B108" s="37"/>
      <c r="C108" s="240" t="s">
        <v>314</v>
      </c>
      <c r="D108" s="240" t="s">
        <v>653</v>
      </c>
      <c r="E108" s="241" t="s">
        <v>1561</v>
      </c>
      <c r="F108" s="242" t="s">
        <v>1562</v>
      </c>
      <c r="G108" s="243" t="s">
        <v>285</v>
      </c>
      <c r="H108" s="244">
        <v>1</v>
      </c>
      <c r="I108" s="245"/>
      <c r="J108" s="246">
        <f>ROUND(I108*H108,2)</f>
        <v>0</v>
      </c>
      <c r="K108" s="242" t="s">
        <v>19</v>
      </c>
      <c r="L108" s="247"/>
      <c r="M108" s="248" t="s">
        <v>19</v>
      </c>
      <c r="N108" s="249" t="s">
        <v>43</v>
      </c>
      <c r="O108" s="66"/>
      <c r="P108" s="203">
        <f>O108*H108</f>
        <v>0</v>
      </c>
      <c r="Q108" s="203">
        <v>8.0000000000000007E-5</v>
      </c>
      <c r="R108" s="203">
        <f>Q108*H108</f>
        <v>8.0000000000000007E-5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665</v>
      </c>
      <c r="AT108" s="205" t="s">
        <v>653</v>
      </c>
      <c r="AU108" s="205" t="s">
        <v>72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665</v>
      </c>
      <c r="BM108" s="205" t="s">
        <v>1563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1556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72</v>
      </c>
    </row>
    <row r="110" spans="1:65" s="2" customFormat="1" ht="16.5" customHeight="1">
      <c r="A110" s="36"/>
      <c r="B110" s="37"/>
      <c r="C110" s="240" t="s">
        <v>319</v>
      </c>
      <c r="D110" s="240" t="s">
        <v>653</v>
      </c>
      <c r="E110" s="241" t="s">
        <v>1564</v>
      </c>
      <c r="F110" s="242" t="s">
        <v>1565</v>
      </c>
      <c r="G110" s="243" t="s">
        <v>285</v>
      </c>
      <c r="H110" s="244">
        <v>1</v>
      </c>
      <c r="I110" s="245"/>
      <c r="J110" s="246">
        <f>ROUND(I110*H110,2)</f>
        <v>0</v>
      </c>
      <c r="K110" s="242" t="s">
        <v>19</v>
      </c>
      <c r="L110" s="247"/>
      <c r="M110" s="248" t="s">
        <v>19</v>
      </c>
      <c r="N110" s="249" t="s">
        <v>43</v>
      </c>
      <c r="O110" s="66"/>
      <c r="P110" s="203">
        <f>O110*H110</f>
        <v>0</v>
      </c>
      <c r="Q110" s="203">
        <v>2.5000000000000001E-3</v>
      </c>
      <c r="R110" s="203">
        <f>Q110*H110</f>
        <v>2.5000000000000001E-3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665</v>
      </c>
      <c r="AT110" s="205" t="s">
        <v>653</v>
      </c>
      <c r="AU110" s="205" t="s">
        <v>72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665</v>
      </c>
      <c r="BM110" s="205" t="s">
        <v>1566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1560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72</v>
      </c>
    </row>
    <row r="112" spans="1:65" s="2" customFormat="1" ht="16.5" customHeight="1">
      <c r="A112" s="36"/>
      <c r="B112" s="37"/>
      <c r="C112" s="240" t="s">
        <v>324</v>
      </c>
      <c r="D112" s="240" t="s">
        <v>653</v>
      </c>
      <c r="E112" s="241" t="s">
        <v>804</v>
      </c>
      <c r="F112" s="242" t="s">
        <v>805</v>
      </c>
      <c r="G112" s="243" t="s">
        <v>664</v>
      </c>
      <c r="H112" s="244">
        <v>2</v>
      </c>
      <c r="I112" s="245"/>
      <c r="J112" s="246">
        <f>ROUND(I112*H112,2)</f>
        <v>0</v>
      </c>
      <c r="K112" s="242" t="s">
        <v>19</v>
      </c>
      <c r="L112" s="247"/>
      <c r="M112" s="248" t="s">
        <v>19</v>
      </c>
      <c r="N112" s="249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314</v>
      </c>
      <c r="AT112" s="205" t="s">
        <v>653</v>
      </c>
      <c r="AU112" s="205" t="s">
        <v>72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246</v>
      </c>
      <c r="BM112" s="205" t="s">
        <v>1567</v>
      </c>
    </row>
    <row r="113" spans="1:65" s="2" customFormat="1" ht="11.25">
      <c r="A113" s="36"/>
      <c r="B113" s="37"/>
      <c r="C113" s="38"/>
      <c r="D113" s="207" t="s">
        <v>248</v>
      </c>
      <c r="E113" s="38"/>
      <c r="F113" s="208" t="s">
        <v>805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72</v>
      </c>
    </row>
    <row r="114" spans="1:65" s="12" customFormat="1" ht="25.9" customHeight="1">
      <c r="B114" s="178"/>
      <c r="C114" s="179"/>
      <c r="D114" s="180" t="s">
        <v>71</v>
      </c>
      <c r="E114" s="181" t="s">
        <v>1437</v>
      </c>
      <c r="F114" s="181" t="s">
        <v>1438</v>
      </c>
      <c r="G114" s="179"/>
      <c r="H114" s="179"/>
      <c r="I114" s="182"/>
      <c r="J114" s="183">
        <f>BK114</f>
        <v>0</v>
      </c>
      <c r="K114" s="179"/>
      <c r="L114" s="184"/>
      <c r="M114" s="185"/>
      <c r="N114" s="186"/>
      <c r="O114" s="186"/>
      <c r="P114" s="187">
        <f>P115</f>
        <v>0</v>
      </c>
      <c r="Q114" s="186"/>
      <c r="R114" s="187">
        <f>R115</f>
        <v>4.5599999999999998E-3</v>
      </c>
      <c r="S114" s="186"/>
      <c r="T114" s="188">
        <f>T115</f>
        <v>0</v>
      </c>
      <c r="AR114" s="189" t="s">
        <v>246</v>
      </c>
      <c r="AT114" s="190" t="s">
        <v>71</v>
      </c>
      <c r="AU114" s="190" t="s">
        <v>72</v>
      </c>
      <c r="AY114" s="189" t="s">
        <v>239</v>
      </c>
      <c r="BK114" s="191">
        <f>BK115</f>
        <v>0</v>
      </c>
    </row>
    <row r="115" spans="1:65" s="12" customFormat="1" ht="22.9" customHeight="1">
      <c r="B115" s="178"/>
      <c r="C115" s="179"/>
      <c r="D115" s="180" t="s">
        <v>71</v>
      </c>
      <c r="E115" s="192" t="s">
        <v>1439</v>
      </c>
      <c r="F115" s="192" t="s">
        <v>1440</v>
      </c>
      <c r="G115" s="179"/>
      <c r="H115" s="179"/>
      <c r="I115" s="182"/>
      <c r="J115" s="193">
        <f>BK115</f>
        <v>0</v>
      </c>
      <c r="K115" s="179"/>
      <c r="L115" s="184"/>
      <c r="M115" s="185"/>
      <c r="N115" s="186"/>
      <c r="O115" s="186"/>
      <c r="P115" s="187">
        <f>SUM(P116:P123)</f>
        <v>0</v>
      </c>
      <c r="Q115" s="186"/>
      <c r="R115" s="187">
        <f>SUM(R116:R123)</f>
        <v>4.5599999999999998E-3</v>
      </c>
      <c r="S115" s="186"/>
      <c r="T115" s="188">
        <f>SUM(T116:T123)</f>
        <v>0</v>
      </c>
      <c r="AR115" s="189" t="s">
        <v>246</v>
      </c>
      <c r="AT115" s="190" t="s">
        <v>71</v>
      </c>
      <c r="AU115" s="190" t="s">
        <v>79</v>
      </c>
      <c r="AY115" s="189" t="s">
        <v>239</v>
      </c>
      <c r="BK115" s="191">
        <f>SUM(BK116:BK123)</f>
        <v>0</v>
      </c>
    </row>
    <row r="116" spans="1:65" s="2" customFormat="1" ht="16.5" customHeight="1">
      <c r="A116" s="36"/>
      <c r="B116" s="37"/>
      <c r="C116" s="194" t="s">
        <v>333</v>
      </c>
      <c r="D116" s="194" t="s">
        <v>241</v>
      </c>
      <c r="E116" s="195" t="s">
        <v>1537</v>
      </c>
      <c r="F116" s="196" t="s">
        <v>1568</v>
      </c>
      <c r="G116" s="197" t="s">
        <v>664</v>
      </c>
      <c r="H116" s="198">
        <v>2</v>
      </c>
      <c r="I116" s="199"/>
      <c r="J116" s="200">
        <f>ROUND(I116*H116,2)</f>
        <v>0</v>
      </c>
      <c r="K116" s="196" t="s">
        <v>19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659</v>
      </c>
      <c r="AT116" s="205" t="s">
        <v>241</v>
      </c>
      <c r="AU116" s="205" t="s">
        <v>81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659</v>
      </c>
      <c r="BM116" s="205" t="s">
        <v>1569</v>
      </c>
    </row>
    <row r="117" spans="1:65" s="2" customFormat="1" ht="11.25">
      <c r="A117" s="36"/>
      <c r="B117" s="37"/>
      <c r="C117" s="38"/>
      <c r="D117" s="207" t="s">
        <v>248</v>
      </c>
      <c r="E117" s="38"/>
      <c r="F117" s="208" t="s">
        <v>1533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81</v>
      </c>
    </row>
    <row r="118" spans="1:65" s="2" customFormat="1" ht="16.5" customHeight="1">
      <c r="A118" s="36"/>
      <c r="B118" s="37"/>
      <c r="C118" s="194" t="s">
        <v>340</v>
      </c>
      <c r="D118" s="194" t="s">
        <v>241</v>
      </c>
      <c r="E118" s="195" t="s">
        <v>1534</v>
      </c>
      <c r="F118" s="196" t="s">
        <v>1570</v>
      </c>
      <c r="G118" s="197" t="s">
        <v>664</v>
      </c>
      <c r="H118" s="198">
        <v>1</v>
      </c>
      <c r="I118" s="199"/>
      <c r="J118" s="200">
        <f>ROUND(I118*H118,2)</f>
        <v>0</v>
      </c>
      <c r="K118" s="196" t="s">
        <v>19</v>
      </c>
      <c r="L118" s="41"/>
      <c r="M118" s="201" t="s">
        <v>19</v>
      </c>
      <c r="N118" s="202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659</v>
      </c>
      <c r="AT118" s="205" t="s">
        <v>241</v>
      </c>
      <c r="AU118" s="205" t="s">
        <v>81</v>
      </c>
      <c r="AY118" s="19" t="s">
        <v>239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659</v>
      </c>
      <c r="BM118" s="205" t="s">
        <v>1571</v>
      </c>
    </row>
    <row r="119" spans="1:65" s="2" customFormat="1" ht="11.25">
      <c r="A119" s="36"/>
      <c r="B119" s="37"/>
      <c r="C119" s="38"/>
      <c r="D119" s="207" t="s">
        <v>248</v>
      </c>
      <c r="E119" s="38"/>
      <c r="F119" s="208" t="s">
        <v>1533</v>
      </c>
      <c r="G119" s="38"/>
      <c r="H119" s="38"/>
      <c r="I119" s="117"/>
      <c r="J119" s="38"/>
      <c r="K119" s="38"/>
      <c r="L119" s="41"/>
      <c r="M119" s="209"/>
      <c r="N119" s="210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248</v>
      </c>
      <c r="AU119" s="19" t="s">
        <v>81</v>
      </c>
    </row>
    <row r="120" spans="1:65" s="2" customFormat="1" ht="16.5" customHeight="1">
      <c r="A120" s="36"/>
      <c r="B120" s="37"/>
      <c r="C120" s="194" t="s">
        <v>408</v>
      </c>
      <c r="D120" s="194" t="s">
        <v>241</v>
      </c>
      <c r="E120" s="195" t="s">
        <v>1530</v>
      </c>
      <c r="F120" s="196" t="s">
        <v>1572</v>
      </c>
      <c r="G120" s="197" t="s">
        <v>664</v>
      </c>
      <c r="H120" s="198">
        <v>1</v>
      </c>
      <c r="I120" s="199"/>
      <c r="J120" s="200">
        <f>ROUND(I120*H120,2)</f>
        <v>0</v>
      </c>
      <c r="K120" s="196" t="s">
        <v>19</v>
      </c>
      <c r="L120" s="41"/>
      <c r="M120" s="201" t="s">
        <v>19</v>
      </c>
      <c r="N120" s="202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659</v>
      </c>
      <c r="AT120" s="205" t="s">
        <v>241</v>
      </c>
      <c r="AU120" s="205" t="s">
        <v>81</v>
      </c>
      <c r="AY120" s="19" t="s">
        <v>239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659</v>
      </c>
      <c r="BM120" s="205" t="s">
        <v>1573</v>
      </c>
    </row>
    <row r="121" spans="1:65" s="2" customFormat="1" ht="11.25">
      <c r="A121" s="36"/>
      <c r="B121" s="37"/>
      <c r="C121" s="38"/>
      <c r="D121" s="207" t="s">
        <v>248</v>
      </c>
      <c r="E121" s="38"/>
      <c r="F121" s="208" t="s">
        <v>1533</v>
      </c>
      <c r="G121" s="38"/>
      <c r="H121" s="38"/>
      <c r="I121" s="117"/>
      <c r="J121" s="38"/>
      <c r="K121" s="38"/>
      <c r="L121" s="41"/>
      <c r="M121" s="209"/>
      <c r="N121" s="210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248</v>
      </c>
      <c r="AU121" s="19" t="s">
        <v>81</v>
      </c>
    </row>
    <row r="122" spans="1:65" s="2" customFormat="1" ht="16.5" customHeight="1">
      <c r="A122" s="36"/>
      <c r="B122" s="37"/>
      <c r="C122" s="240" t="s">
        <v>414</v>
      </c>
      <c r="D122" s="240" t="s">
        <v>653</v>
      </c>
      <c r="E122" s="241" t="s">
        <v>1574</v>
      </c>
      <c r="F122" s="242" t="s">
        <v>1575</v>
      </c>
      <c r="G122" s="243" t="s">
        <v>327</v>
      </c>
      <c r="H122" s="244">
        <v>38</v>
      </c>
      <c r="I122" s="245"/>
      <c r="J122" s="246">
        <f>ROUND(I122*H122,2)</f>
        <v>0</v>
      </c>
      <c r="K122" s="242" t="s">
        <v>19</v>
      </c>
      <c r="L122" s="247"/>
      <c r="M122" s="248" t="s">
        <v>19</v>
      </c>
      <c r="N122" s="249" t="s">
        <v>43</v>
      </c>
      <c r="O122" s="66"/>
      <c r="P122" s="203">
        <f>O122*H122</f>
        <v>0</v>
      </c>
      <c r="Q122" s="203">
        <v>1.2E-4</v>
      </c>
      <c r="R122" s="203">
        <f>Q122*H122</f>
        <v>4.5599999999999998E-3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665</v>
      </c>
      <c r="AT122" s="205" t="s">
        <v>653</v>
      </c>
      <c r="AU122" s="205" t="s">
        <v>81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665</v>
      </c>
      <c r="BM122" s="205" t="s">
        <v>1576</v>
      </c>
    </row>
    <row r="123" spans="1:65" s="2" customFormat="1" ht="11.25">
      <c r="A123" s="36"/>
      <c r="B123" s="37"/>
      <c r="C123" s="38"/>
      <c r="D123" s="207" t="s">
        <v>248</v>
      </c>
      <c r="E123" s="38"/>
      <c r="F123" s="208" t="s">
        <v>1577</v>
      </c>
      <c r="G123" s="38"/>
      <c r="H123" s="38"/>
      <c r="I123" s="117"/>
      <c r="J123" s="38"/>
      <c r="K123" s="38"/>
      <c r="L123" s="41"/>
      <c r="M123" s="226"/>
      <c r="N123" s="227"/>
      <c r="O123" s="228"/>
      <c r="P123" s="228"/>
      <c r="Q123" s="228"/>
      <c r="R123" s="228"/>
      <c r="S123" s="228"/>
      <c r="T123" s="229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81</v>
      </c>
    </row>
    <row r="124" spans="1:65" s="2" customFormat="1" ht="6.95" customHeight="1">
      <c r="A124" s="36"/>
      <c r="B124" s="49"/>
      <c r="C124" s="50"/>
      <c r="D124" s="50"/>
      <c r="E124" s="50"/>
      <c r="F124" s="50"/>
      <c r="G124" s="50"/>
      <c r="H124" s="50"/>
      <c r="I124" s="144"/>
      <c r="J124" s="50"/>
      <c r="K124" s="50"/>
      <c r="L124" s="41"/>
      <c r="M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</row>
  </sheetData>
  <sheetProtection algorithmName="SHA-512" hashValue="9p+LIuTlwd4o7MLiYqmskQKtb1HSVI3pcuurp15ea1ciQw+5skJOsnkhAb8dvRrCSTh9JQcpwAtca0J7c65kOQ==" saltValue="eHknFAQBbKITRlYJuoBzBojIpSReNYoWXVTfNSg0q9TBqkG3K49lfzPlvIq43LtAWyCUYhEBWgMLdftqPkmsqw==" spinCount="100000" sheet="1" objects="1" scenarios="1" formatColumns="0" formatRows="0" autoFilter="0"/>
  <autoFilter ref="C92:K123" xr:uid="{00000000-0009-0000-0000-000014000000}"/>
  <mergeCells count="15">
    <mergeCell ref="E79:H79"/>
    <mergeCell ref="E83:H83"/>
    <mergeCell ref="E81:H81"/>
    <mergeCell ref="E85:H85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112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159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1378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1472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1578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ROUND(J95,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ROUND((SUM(BE95:BE111)),  2)</f>
        <v>0</v>
      </c>
      <c r="G37" s="36"/>
      <c r="H37" s="36"/>
      <c r="I37" s="133">
        <v>0.21</v>
      </c>
      <c r="J37" s="132">
        <f>ROUND(((SUM(BE95:BE111))*I37),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ROUND((SUM(BF95:BF111)),  2)</f>
        <v>0</v>
      </c>
      <c r="G38" s="36"/>
      <c r="H38" s="36"/>
      <c r="I38" s="133">
        <v>0.15</v>
      </c>
      <c r="J38" s="132">
        <f>ROUND(((SUM(BF95:BF111))*I38),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ROUND((SUM(BG95:BG111)),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ROUND((SUM(BH95:BH111)),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ROUND((SUM(BI95:BI111)),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1378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1472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4/OST - Ostatní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J95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9" customFormat="1" ht="24.95" customHeight="1">
      <c r="B68" s="153"/>
      <c r="C68" s="154"/>
      <c r="D68" s="155" t="s">
        <v>649</v>
      </c>
      <c r="E68" s="156"/>
      <c r="F68" s="156"/>
      <c r="G68" s="156"/>
      <c r="H68" s="156"/>
      <c r="I68" s="157"/>
      <c r="J68" s="158">
        <f>J96</f>
        <v>0</v>
      </c>
      <c r="K68" s="154"/>
      <c r="L68" s="159"/>
    </row>
    <row r="69" spans="1:47" s="10" customFormat="1" ht="19.899999999999999" customHeight="1">
      <c r="B69" s="160"/>
      <c r="C69" s="99"/>
      <c r="D69" s="161" t="s">
        <v>650</v>
      </c>
      <c r="E69" s="162"/>
      <c r="F69" s="162"/>
      <c r="G69" s="162"/>
      <c r="H69" s="162"/>
      <c r="I69" s="163"/>
      <c r="J69" s="164">
        <f>J97</f>
        <v>0</v>
      </c>
      <c r="K69" s="99"/>
      <c r="L69" s="165"/>
    </row>
    <row r="70" spans="1:47" s="10" customFormat="1" ht="19.899999999999999" customHeight="1">
      <c r="B70" s="160"/>
      <c r="C70" s="99"/>
      <c r="D70" s="161" t="s">
        <v>651</v>
      </c>
      <c r="E70" s="162"/>
      <c r="F70" s="162"/>
      <c r="G70" s="162"/>
      <c r="H70" s="162"/>
      <c r="I70" s="163"/>
      <c r="J70" s="164">
        <f>J100</f>
        <v>0</v>
      </c>
      <c r="K70" s="99"/>
      <c r="L70" s="165"/>
    </row>
    <row r="71" spans="1:47" s="9" customFormat="1" ht="24.95" customHeight="1">
      <c r="B71" s="153"/>
      <c r="C71" s="154"/>
      <c r="D71" s="155" t="s">
        <v>652</v>
      </c>
      <c r="E71" s="156"/>
      <c r="F71" s="156"/>
      <c r="G71" s="156"/>
      <c r="H71" s="156"/>
      <c r="I71" s="157"/>
      <c r="J71" s="158">
        <f>J103</f>
        <v>0</v>
      </c>
      <c r="K71" s="154"/>
      <c r="L71" s="159"/>
    </row>
    <row r="72" spans="1:47" s="2" customFormat="1" ht="21.75" customHeight="1">
      <c r="A72" s="36"/>
      <c r="B72" s="37"/>
      <c r="C72" s="38"/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47" s="2" customFormat="1" ht="6.95" customHeight="1">
      <c r="A73" s="36"/>
      <c r="B73" s="49"/>
      <c r="C73" s="50"/>
      <c r="D73" s="50"/>
      <c r="E73" s="50"/>
      <c r="F73" s="50"/>
      <c r="G73" s="50"/>
      <c r="H73" s="50"/>
      <c r="I73" s="144"/>
      <c r="J73" s="50"/>
      <c r="K73" s="50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7" spans="1:47" s="2" customFormat="1" ht="6.95" customHeight="1">
      <c r="A77" s="36"/>
      <c r="B77" s="51"/>
      <c r="C77" s="52"/>
      <c r="D77" s="52"/>
      <c r="E77" s="52"/>
      <c r="F77" s="52"/>
      <c r="G77" s="52"/>
      <c r="H77" s="52"/>
      <c r="I77" s="147"/>
      <c r="J77" s="52"/>
      <c r="K77" s="52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2" customFormat="1" ht="24.95" customHeight="1">
      <c r="A78" s="36"/>
      <c r="B78" s="37"/>
      <c r="C78" s="25" t="s">
        <v>224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2" customFormat="1" ht="12" customHeight="1">
      <c r="A80" s="36"/>
      <c r="B80" s="37"/>
      <c r="C80" s="31" t="s">
        <v>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16.5" customHeight="1">
      <c r="A81" s="36"/>
      <c r="B81" s="37"/>
      <c r="C81" s="38"/>
      <c r="D81" s="38"/>
      <c r="E81" s="404" t="str">
        <f>E7</f>
        <v>Horoměřická S 071 - most, Praha 6, č. akce 999615</v>
      </c>
      <c r="F81" s="405"/>
      <c r="G81" s="405"/>
      <c r="H81" s="405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1" customFormat="1" ht="12" customHeight="1">
      <c r="B82" s="23"/>
      <c r="C82" s="31" t="s">
        <v>214</v>
      </c>
      <c r="D82" s="24"/>
      <c r="E82" s="24"/>
      <c r="F82" s="24"/>
      <c r="G82" s="24"/>
      <c r="H82" s="24"/>
      <c r="I82" s="110"/>
      <c r="J82" s="24"/>
      <c r="K82" s="24"/>
      <c r="L82" s="22"/>
    </row>
    <row r="83" spans="1:63" s="1" customFormat="1" ht="16.5" customHeight="1">
      <c r="B83" s="23"/>
      <c r="C83" s="24"/>
      <c r="D83" s="24"/>
      <c r="E83" s="404" t="s">
        <v>1378</v>
      </c>
      <c r="F83" s="356"/>
      <c r="G83" s="356"/>
      <c r="H83" s="356"/>
      <c r="I83" s="110"/>
      <c r="J83" s="24"/>
      <c r="K83" s="24"/>
      <c r="L83" s="22"/>
    </row>
    <row r="84" spans="1:63" s="1" customFormat="1" ht="12" customHeight="1">
      <c r="B84" s="23"/>
      <c r="C84" s="31" t="s">
        <v>216</v>
      </c>
      <c r="D84" s="24"/>
      <c r="E84" s="24"/>
      <c r="F84" s="24"/>
      <c r="G84" s="24"/>
      <c r="H84" s="24"/>
      <c r="I84" s="110"/>
      <c r="J84" s="24"/>
      <c r="K84" s="24"/>
      <c r="L84" s="22"/>
    </row>
    <row r="85" spans="1:63" s="2" customFormat="1" ht="16.5" customHeight="1">
      <c r="A85" s="36"/>
      <c r="B85" s="37"/>
      <c r="C85" s="38"/>
      <c r="D85" s="38"/>
      <c r="E85" s="408" t="s">
        <v>1472</v>
      </c>
      <c r="F85" s="406"/>
      <c r="G85" s="406"/>
      <c r="H85" s="406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2" customHeight="1">
      <c r="A86" s="36"/>
      <c r="B86" s="37"/>
      <c r="C86" s="31" t="s">
        <v>646</v>
      </c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6.5" customHeight="1">
      <c r="A87" s="36"/>
      <c r="B87" s="37"/>
      <c r="C87" s="38"/>
      <c r="D87" s="38"/>
      <c r="E87" s="378" t="str">
        <f>E13</f>
        <v>4/OST - Ostatní</v>
      </c>
      <c r="F87" s="406"/>
      <c r="G87" s="406"/>
      <c r="H87" s="406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12" customHeight="1">
      <c r="A89" s="36"/>
      <c r="B89" s="37"/>
      <c r="C89" s="31" t="s">
        <v>21</v>
      </c>
      <c r="D89" s="38"/>
      <c r="E89" s="38"/>
      <c r="F89" s="29" t="str">
        <f>F16</f>
        <v>ul. Horoměřická / Pod Habrovkou</v>
      </c>
      <c r="G89" s="38"/>
      <c r="H89" s="38"/>
      <c r="I89" s="119" t="s">
        <v>23</v>
      </c>
      <c r="J89" s="61" t="str">
        <f>IF(J16="","",J16)</f>
        <v>12. 6. 2020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25.7" customHeight="1">
      <c r="A91" s="36"/>
      <c r="B91" s="37"/>
      <c r="C91" s="31" t="s">
        <v>25</v>
      </c>
      <c r="D91" s="38"/>
      <c r="E91" s="38"/>
      <c r="F91" s="29" t="str">
        <f>E19</f>
        <v>TSK hl.m. Prahy, a.s.</v>
      </c>
      <c r="G91" s="38"/>
      <c r="H91" s="38"/>
      <c r="I91" s="119" t="s">
        <v>31</v>
      </c>
      <c r="J91" s="34" t="str">
        <f>E25</f>
        <v>AGA Letiště, spol. s r.o.</v>
      </c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25.7" customHeight="1">
      <c r="A92" s="36"/>
      <c r="B92" s="37"/>
      <c r="C92" s="31" t="s">
        <v>29</v>
      </c>
      <c r="D92" s="38"/>
      <c r="E92" s="38"/>
      <c r="F92" s="29" t="str">
        <f>IF(E22="","",E22)</f>
        <v>Vyplň údaj</v>
      </c>
      <c r="G92" s="38"/>
      <c r="H92" s="38"/>
      <c r="I92" s="119" t="s">
        <v>34</v>
      </c>
      <c r="J92" s="34" t="str">
        <f>E28</f>
        <v>Ing. Martin Krupička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0.35" customHeight="1">
      <c r="A93" s="36"/>
      <c r="B93" s="37"/>
      <c r="C93" s="38"/>
      <c r="D93" s="38"/>
      <c r="E93" s="38"/>
      <c r="F93" s="38"/>
      <c r="G93" s="38"/>
      <c r="H93" s="38"/>
      <c r="I93" s="117"/>
      <c r="J93" s="38"/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11" customFormat="1" ht="29.25" customHeight="1">
      <c r="A94" s="166"/>
      <c r="B94" s="167"/>
      <c r="C94" s="168" t="s">
        <v>225</v>
      </c>
      <c r="D94" s="169" t="s">
        <v>57</v>
      </c>
      <c r="E94" s="169" t="s">
        <v>53</v>
      </c>
      <c r="F94" s="169" t="s">
        <v>54</v>
      </c>
      <c r="G94" s="169" t="s">
        <v>226</v>
      </c>
      <c r="H94" s="169" t="s">
        <v>227</v>
      </c>
      <c r="I94" s="170" t="s">
        <v>228</v>
      </c>
      <c r="J94" s="169" t="s">
        <v>220</v>
      </c>
      <c r="K94" s="171" t="s">
        <v>229</v>
      </c>
      <c r="L94" s="172"/>
      <c r="M94" s="70" t="s">
        <v>19</v>
      </c>
      <c r="N94" s="71" t="s">
        <v>42</v>
      </c>
      <c r="O94" s="71" t="s">
        <v>230</v>
      </c>
      <c r="P94" s="71" t="s">
        <v>231</v>
      </c>
      <c r="Q94" s="71" t="s">
        <v>232</v>
      </c>
      <c r="R94" s="71" t="s">
        <v>233</v>
      </c>
      <c r="S94" s="71" t="s">
        <v>234</v>
      </c>
      <c r="T94" s="72" t="s">
        <v>235</v>
      </c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</row>
    <row r="95" spans="1:63" s="2" customFormat="1" ht="22.9" customHeight="1">
      <c r="A95" s="36"/>
      <c r="B95" s="37"/>
      <c r="C95" s="77" t="s">
        <v>236</v>
      </c>
      <c r="D95" s="38"/>
      <c r="E95" s="38"/>
      <c r="F95" s="38"/>
      <c r="G95" s="38"/>
      <c r="H95" s="38"/>
      <c r="I95" s="117"/>
      <c r="J95" s="173">
        <f>BK95</f>
        <v>0</v>
      </c>
      <c r="K95" s="38"/>
      <c r="L95" s="41"/>
      <c r="M95" s="73"/>
      <c r="N95" s="174"/>
      <c r="O95" s="74"/>
      <c r="P95" s="175">
        <f>P96+P103</f>
        <v>0</v>
      </c>
      <c r="Q95" s="74"/>
      <c r="R95" s="175">
        <f>R96+R103</f>
        <v>0</v>
      </c>
      <c r="S95" s="74"/>
      <c r="T95" s="176">
        <f>T96+T103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71</v>
      </c>
      <c r="AU95" s="19" t="s">
        <v>221</v>
      </c>
      <c r="BK95" s="177">
        <f>BK96+BK103</f>
        <v>0</v>
      </c>
    </row>
    <row r="96" spans="1:63" s="12" customFormat="1" ht="25.9" customHeight="1">
      <c r="B96" s="178"/>
      <c r="C96" s="179"/>
      <c r="D96" s="180" t="s">
        <v>71</v>
      </c>
      <c r="E96" s="181" t="s">
        <v>653</v>
      </c>
      <c r="F96" s="181" t="s">
        <v>654</v>
      </c>
      <c r="G96" s="179"/>
      <c r="H96" s="179"/>
      <c r="I96" s="182"/>
      <c r="J96" s="183">
        <f>BK96</f>
        <v>0</v>
      </c>
      <c r="K96" s="179"/>
      <c r="L96" s="184"/>
      <c r="M96" s="185"/>
      <c r="N96" s="186"/>
      <c r="O96" s="186"/>
      <c r="P96" s="187">
        <f>P97+P100</f>
        <v>0</v>
      </c>
      <c r="Q96" s="186"/>
      <c r="R96" s="187">
        <f>R97+R100</f>
        <v>0</v>
      </c>
      <c r="S96" s="186"/>
      <c r="T96" s="188">
        <f>T97+T100</f>
        <v>0</v>
      </c>
      <c r="AR96" s="189" t="s">
        <v>101</v>
      </c>
      <c r="AT96" s="190" t="s">
        <v>71</v>
      </c>
      <c r="AU96" s="190" t="s">
        <v>72</v>
      </c>
      <c r="AY96" s="189" t="s">
        <v>239</v>
      </c>
      <c r="BK96" s="191">
        <f>BK97+BK100</f>
        <v>0</v>
      </c>
    </row>
    <row r="97" spans="1:65" s="12" customFormat="1" ht="22.9" customHeight="1">
      <c r="B97" s="178"/>
      <c r="C97" s="179"/>
      <c r="D97" s="180" t="s">
        <v>71</v>
      </c>
      <c r="E97" s="192" t="s">
        <v>655</v>
      </c>
      <c r="F97" s="192" t="s">
        <v>656</v>
      </c>
      <c r="G97" s="179"/>
      <c r="H97" s="179"/>
      <c r="I97" s="182"/>
      <c r="J97" s="193">
        <f>BK97</f>
        <v>0</v>
      </c>
      <c r="K97" s="179"/>
      <c r="L97" s="184"/>
      <c r="M97" s="185"/>
      <c r="N97" s="186"/>
      <c r="O97" s="186"/>
      <c r="P97" s="187">
        <f>SUM(P98:P99)</f>
        <v>0</v>
      </c>
      <c r="Q97" s="186"/>
      <c r="R97" s="187">
        <f>SUM(R98:R99)</f>
        <v>0</v>
      </c>
      <c r="S97" s="186"/>
      <c r="T97" s="188">
        <f>SUM(T98:T99)</f>
        <v>0</v>
      </c>
      <c r="AR97" s="189" t="s">
        <v>101</v>
      </c>
      <c r="AT97" s="190" t="s">
        <v>71</v>
      </c>
      <c r="AU97" s="190" t="s">
        <v>79</v>
      </c>
      <c r="AY97" s="189" t="s">
        <v>239</v>
      </c>
      <c r="BK97" s="191">
        <f>SUM(BK98:BK99)</f>
        <v>0</v>
      </c>
    </row>
    <row r="98" spans="1:65" s="2" customFormat="1" ht="16.5" customHeight="1">
      <c r="A98" s="36"/>
      <c r="B98" s="37"/>
      <c r="C98" s="194" t="s">
        <v>79</v>
      </c>
      <c r="D98" s="194" t="s">
        <v>241</v>
      </c>
      <c r="E98" s="195" t="s">
        <v>1459</v>
      </c>
      <c r="F98" s="196" t="s">
        <v>1460</v>
      </c>
      <c r="G98" s="197" t="s">
        <v>285</v>
      </c>
      <c r="H98" s="198">
        <v>1</v>
      </c>
      <c r="I98" s="199"/>
      <c r="J98" s="200">
        <f>ROUND(I98*H98,2)</f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659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659</v>
      </c>
      <c r="BM98" s="205" t="s">
        <v>1579</v>
      </c>
    </row>
    <row r="99" spans="1:65" s="2" customFormat="1" ht="19.5">
      <c r="A99" s="36"/>
      <c r="B99" s="37"/>
      <c r="C99" s="38"/>
      <c r="D99" s="207" t="s">
        <v>248</v>
      </c>
      <c r="E99" s="38"/>
      <c r="F99" s="208" t="s">
        <v>1462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12" customFormat="1" ht="22.9" customHeight="1">
      <c r="B100" s="178"/>
      <c r="C100" s="179"/>
      <c r="D100" s="180" t="s">
        <v>71</v>
      </c>
      <c r="E100" s="192" t="s">
        <v>691</v>
      </c>
      <c r="F100" s="192" t="s">
        <v>692</v>
      </c>
      <c r="G100" s="179"/>
      <c r="H100" s="179"/>
      <c r="I100" s="182"/>
      <c r="J100" s="193">
        <f>BK100</f>
        <v>0</v>
      </c>
      <c r="K100" s="179"/>
      <c r="L100" s="184"/>
      <c r="M100" s="185"/>
      <c r="N100" s="186"/>
      <c r="O100" s="186"/>
      <c r="P100" s="187">
        <f>SUM(P101:P102)</f>
        <v>0</v>
      </c>
      <c r="Q100" s="186"/>
      <c r="R100" s="187">
        <f>SUM(R101:R102)</f>
        <v>0</v>
      </c>
      <c r="S100" s="186"/>
      <c r="T100" s="188">
        <f>SUM(T101:T102)</f>
        <v>0</v>
      </c>
      <c r="AR100" s="189" t="s">
        <v>101</v>
      </c>
      <c r="AT100" s="190" t="s">
        <v>71</v>
      </c>
      <c r="AU100" s="190" t="s">
        <v>79</v>
      </c>
      <c r="AY100" s="189" t="s">
        <v>239</v>
      </c>
      <c r="BK100" s="191">
        <f>SUM(BK101:BK102)</f>
        <v>0</v>
      </c>
    </row>
    <row r="101" spans="1:65" s="2" customFormat="1" ht="16.5" customHeight="1">
      <c r="A101" s="36"/>
      <c r="B101" s="37"/>
      <c r="C101" s="194" t="s">
        <v>81</v>
      </c>
      <c r="D101" s="194" t="s">
        <v>241</v>
      </c>
      <c r="E101" s="195" t="s">
        <v>817</v>
      </c>
      <c r="F101" s="196" t="s">
        <v>1463</v>
      </c>
      <c r="G101" s="197" t="s">
        <v>285</v>
      </c>
      <c r="H101" s="198">
        <v>4</v>
      </c>
      <c r="I101" s="199"/>
      <c r="J101" s="200">
        <f>ROUND(I101*H101,2)</f>
        <v>0</v>
      </c>
      <c r="K101" s="196" t="s">
        <v>19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659</v>
      </c>
      <c r="AT101" s="205" t="s">
        <v>241</v>
      </c>
      <c r="AU101" s="205" t="s">
        <v>81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659</v>
      </c>
      <c r="BM101" s="205" t="s">
        <v>1580</v>
      </c>
    </row>
    <row r="102" spans="1:65" s="2" customFormat="1" ht="11.25">
      <c r="A102" s="36"/>
      <c r="B102" s="37"/>
      <c r="C102" s="38"/>
      <c r="D102" s="207" t="s">
        <v>248</v>
      </c>
      <c r="E102" s="38"/>
      <c r="F102" s="208" t="s">
        <v>818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81</v>
      </c>
    </row>
    <row r="103" spans="1:65" s="12" customFormat="1" ht="25.9" customHeight="1">
      <c r="B103" s="178"/>
      <c r="C103" s="179"/>
      <c r="D103" s="180" t="s">
        <v>71</v>
      </c>
      <c r="E103" s="181" t="s">
        <v>776</v>
      </c>
      <c r="F103" s="181" t="s">
        <v>107</v>
      </c>
      <c r="G103" s="179"/>
      <c r="H103" s="179"/>
      <c r="I103" s="182"/>
      <c r="J103" s="183">
        <f>BK103</f>
        <v>0</v>
      </c>
      <c r="K103" s="179"/>
      <c r="L103" s="184"/>
      <c r="M103" s="185"/>
      <c r="N103" s="186"/>
      <c r="O103" s="186"/>
      <c r="P103" s="187">
        <f>SUM(P104:P111)</f>
        <v>0</v>
      </c>
      <c r="Q103" s="186"/>
      <c r="R103" s="187">
        <f>SUM(R104:R111)</f>
        <v>0</v>
      </c>
      <c r="S103" s="186"/>
      <c r="T103" s="188">
        <f>SUM(T104:T111)</f>
        <v>0</v>
      </c>
      <c r="AR103" s="189" t="s">
        <v>246</v>
      </c>
      <c r="AT103" s="190" t="s">
        <v>71</v>
      </c>
      <c r="AU103" s="190" t="s">
        <v>72</v>
      </c>
      <c r="AY103" s="189" t="s">
        <v>239</v>
      </c>
      <c r="BK103" s="191">
        <f>SUM(BK104:BK111)</f>
        <v>0</v>
      </c>
    </row>
    <row r="104" spans="1:65" s="2" customFormat="1" ht="16.5" customHeight="1">
      <c r="A104" s="36"/>
      <c r="B104" s="37"/>
      <c r="C104" s="194" t="s">
        <v>101</v>
      </c>
      <c r="D104" s="194" t="s">
        <v>241</v>
      </c>
      <c r="E104" s="195" t="s">
        <v>820</v>
      </c>
      <c r="F104" s="196" t="s">
        <v>821</v>
      </c>
      <c r="G104" s="197" t="s">
        <v>481</v>
      </c>
      <c r="H104" s="198">
        <v>1</v>
      </c>
      <c r="I104" s="199"/>
      <c r="J104" s="200">
        <f>ROUND(I104*H104,2)</f>
        <v>0</v>
      </c>
      <c r="K104" s="196" t="s">
        <v>19</v>
      </c>
      <c r="L104" s="41"/>
      <c r="M104" s="201" t="s">
        <v>19</v>
      </c>
      <c r="N104" s="202" t="s">
        <v>43</v>
      </c>
      <c r="O104" s="66"/>
      <c r="P104" s="203">
        <f>O104*H104</f>
        <v>0</v>
      </c>
      <c r="Q104" s="203">
        <v>0</v>
      </c>
      <c r="R104" s="203">
        <f>Q104*H104</f>
        <v>0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779</v>
      </c>
      <c r="AT104" s="205" t="s">
        <v>241</v>
      </c>
      <c r="AU104" s="205" t="s">
        <v>79</v>
      </c>
      <c r="AY104" s="19" t="s">
        <v>239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779</v>
      </c>
      <c r="BM104" s="205" t="s">
        <v>1581</v>
      </c>
    </row>
    <row r="105" spans="1:65" s="2" customFormat="1" ht="11.25">
      <c r="A105" s="36"/>
      <c r="B105" s="37"/>
      <c r="C105" s="38"/>
      <c r="D105" s="207" t="s">
        <v>248</v>
      </c>
      <c r="E105" s="38"/>
      <c r="F105" s="208" t="s">
        <v>823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248</v>
      </c>
      <c r="AU105" s="19" t="s">
        <v>79</v>
      </c>
    </row>
    <row r="106" spans="1:65" s="2" customFormat="1" ht="16.5" customHeight="1">
      <c r="A106" s="36"/>
      <c r="B106" s="37"/>
      <c r="C106" s="194" t="s">
        <v>246</v>
      </c>
      <c r="D106" s="194" t="s">
        <v>241</v>
      </c>
      <c r="E106" s="195" t="s">
        <v>824</v>
      </c>
      <c r="F106" s="196" t="s">
        <v>825</v>
      </c>
      <c r="G106" s="197" t="s">
        <v>481</v>
      </c>
      <c r="H106" s="198">
        <v>1</v>
      </c>
      <c r="I106" s="199"/>
      <c r="J106" s="200">
        <f>ROUND(I106*H106,2)</f>
        <v>0</v>
      </c>
      <c r="K106" s="196" t="s">
        <v>19</v>
      </c>
      <c r="L106" s="41"/>
      <c r="M106" s="201" t="s">
        <v>19</v>
      </c>
      <c r="N106" s="202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779</v>
      </c>
      <c r="AT106" s="205" t="s">
        <v>241</v>
      </c>
      <c r="AU106" s="205" t="s">
        <v>79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779</v>
      </c>
      <c r="BM106" s="205" t="s">
        <v>1582</v>
      </c>
    </row>
    <row r="107" spans="1:65" s="2" customFormat="1" ht="11.25">
      <c r="A107" s="36"/>
      <c r="B107" s="37"/>
      <c r="C107" s="38"/>
      <c r="D107" s="207" t="s">
        <v>248</v>
      </c>
      <c r="E107" s="38"/>
      <c r="F107" s="208" t="s">
        <v>827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79</v>
      </c>
    </row>
    <row r="108" spans="1:65" s="2" customFormat="1" ht="16.5" customHeight="1">
      <c r="A108" s="36"/>
      <c r="B108" s="37"/>
      <c r="C108" s="194" t="s">
        <v>295</v>
      </c>
      <c r="D108" s="194" t="s">
        <v>241</v>
      </c>
      <c r="E108" s="195" t="s">
        <v>828</v>
      </c>
      <c r="F108" s="196" t="s">
        <v>1583</v>
      </c>
      <c r="G108" s="197" t="s">
        <v>285</v>
      </c>
      <c r="H108" s="198">
        <v>1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779</v>
      </c>
      <c r="AT108" s="205" t="s">
        <v>241</v>
      </c>
      <c r="AU108" s="205" t="s">
        <v>79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779</v>
      </c>
      <c r="BM108" s="205" t="s">
        <v>1584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831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79</v>
      </c>
    </row>
    <row r="110" spans="1:65" s="2" customFormat="1" ht="16.5" customHeight="1">
      <c r="A110" s="36"/>
      <c r="B110" s="37"/>
      <c r="C110" s="194" t="s">
        <v>301</v>
      </c>
      <c r="D110" s="194" t="s">
        <v>241</v>
      </c>
      <c r="E110" s="195" t="s">
        <v>1469</v>
      </c>
      <c r="F110" s="196" t="s">
        <v>1470</v>
      </c>
      <c r="G110" s="197" t="s">
        <v>285</v>
      </c>
      <c r="H110" s="198">
        <v>1</v>
      </c>
      <c r="I110" s="199"/>
      <c r="J110" s="200">
        <f>ROUND(I110*H110,2)</f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779</v>
      </c>
      <c r="AT110" s="205" t="s">
        <v>241</v>
      </c>
      <c r="AU110" s="205" t="s">
        <v>79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779</v>
      </c>
      <c r="BM110" s="205" t="s">
        <v>1585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831</v>
      </c>
      <c r="G111" s="38"/>
      <c r="H111" s="38"/>
      <c r="I111" s="117"/>
      <c r="J111" s="38"/>
      <c r="K111" s="38"/>
      <c r="L111" s="41"/>
      <c r="M111" s="226"/>
      <c r="N111" s="227"/>
      <c r="O111" s="228"/>
      <c r="P111" s="228"/>
      <c r="Q111" s="228"/>
      <c r="R111" s="228"/>
      <c r="S111" s="228"/>
      <c r="T111" s="229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79</v>
      </c>
    </row>
    <row r="112" spans="1:65" s="2" customFormat="1" ht="6.95" customHeight="1">
      <c r="A112" s="36"/>
      <c r="B112" s="49"/>
      <c r="C112" s="50"/>
      <c r="D112" s="50"/>
      <c r="E112" s="50"/>
      <c r="F112" s="50"/>
      <c r="G112" s="50"/>
      <c r="H112" s="50"/>
      <c r="I112" s="144"/>
      <c r="J112" s="50"/>
      <c r="K112" s="50"/>
      <c r="L112" s="41"/>
      <c r="M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</row>
  </sheetData>
  <sheetProtection algorithmName="SHA-512" hashValue="PJY/xdGQMoKwHekLd7K6LewAIIU/PECs0DWBROR2aPQ331bpczj1ZUSb6LIej7DTov77vMFEDQNrOYlprJAYwg==" saltValue="81ureuQ3MxUWon4jJdyuwmObsw8RBVroehDJ5WfCqOu428ZZp8K4q7NGDxffn61uLBLn7MTWsM2kVmp6RaICEQ==" spinCount="100000" sheet="1" objects="1" scenarios="1" formatColumns="0" formatRows="0" autoFilter="0"/>
  <autoFilter ref="C94:K111" xr:uid="{00000000-0009-0000-0000-000015000000}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209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162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1586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1587</v>
      </c>
      <c r="F24" s="36"/>
      <c r="G24" s="36"/>
      <c r="H24" s="36"/>
      <c r="I24" s="119" t="s">
        <v>28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21"/>
      <c r="B27" s="122"/>
      <c r="C27" s="121"/>
      <c r="D27" s="121"/>
      <c r="E27" s="403" t="s">
        <v>19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ROUND(J93,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ROUND((SUM(BE93:BE208)),  2)</f>
        <v>0</v>
      </c>
      <c r="G33" s="36"/>
      <c r="H33" s="36"/>
      <c r="I33" s="133">
        <v>0.21</v>
      </c>
      <c r="J33" s="132">
        <f>ROUND(((SUM(BE93:BE208))*I33),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ROUND((SUM(BF93:BF208)),  2)</f>
        <v>0</v>
      </c>
      <c r="G34" s="36"/>
      <c r="H34" s="36"/>
      <c r="I34" s="133">
        <v>0.15</v>
      </c>
      <c r="J34" s="132">
        <f>ROUND(((SUM(BF93:BF208))*I34),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ROUND((SUM(BG93:BG208)),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ROUND((SUM(BH93:BH208)),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ROUND((SUM(BI93:BI208)),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SO 06 - Přeložka plynovodu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>Ing. Zdeněk Havlín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J93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222</v>
      </c>
      <c r="E60" s="156"/>
      <c r="F60" s="156"/>
      <c r="G60" s="156"/>
      <c r="H60" s="156"/>
      <c r="I60" s="157"/>
      <c r="J60" s="158">
        <f>J94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223</v>
      </c>
      <c r="E61" s="162"/>
      <c r="F61" s="162"/>
      <c r="G61" s="162"/>
      <c r="H61" s="162"/>
      <c r="I61" s="163"/>
      <c r="J61" s="164">
        <f>J95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1588</v>
      </c>
      <c r="E62" s="162"/>
      <c r="F62" s="162"/>
      <c r="G62" s="162"/>
      <c r="H62" s="162"/>
      <c r="I62" s="163"/>
      <c r="J62" s="164">
        <f>J115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346</v>
      </c>
      <c r="E63" s="162"/>
      <c r="F63" s="162"/>
      <c r="G63" s="162"/>
      <c r="H63" s="162"/>
      <c r="I63" s="163"/>
      <c r="J63" s="164">
        <f>J118</f>
        <v>0</v>
      </c>
      <c r="K63" s="99"/>
      <c r="L63" s="165"/>
    </row>
    <row r="64" spans="1:47" s="9" customFormat="1" ht="24.95" customHeight="1">
      <c r="B64" s="153"/>
      <c r="C64" s="154"/>
      <c r="D64" s="155" t="s">
        <v>349</v>
      </c>
      <c r="E64" s="156"/>
      <c r="F64" s="156"/>
      <c r="G64" s="156"/>
      <c r="H64" s="156"/>
      <c r="I64" s="157"/>
      <c r="J64" s="158">
        <f>J123</f>
        <v>0</v>
      </c>
      <c r="K64" s="154"/>
      <c r="L64" s="159"/>
    </row>
    <row r="65" spans="1:31" s="10" customFormat="1" ht="19.899999999999999" customHeight="1">
      <c r="B65" s="160"/>
      <c r="C65" s="99"/>
      <c r="D65" s="161" t="s">
        <v>1589</v>
      </c>
      <c r="E65" s="162"/>
      <c r="F65" s="162"/>
      <c r="G65" s="162"/>
      <c r="H65" s="162"/>
      <c r="I65" s="163"/>
      <c r="J65" s="164">
        <f>J124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1590</v>
      </c>
      <c r="E66" s="162"/>
      <c r="F66" s="162"/>
      <c r="G66" s="162"/>
      <c r="H66" s="162"/>
      <c r="I66" s="163"/>
      <c r="J66" s="164">
        <f>J133</f>
        <v>0</v>
      </c>
      <c r="K66" s="99"/>
      <c r="L66" s="165"/>
    </row>
    <row r="67" spans="1:31" s="9" customFormat="1" ht="24.95" customHeight="1">
      <c r="B67" s="153"/>
      <c r="C67" s="154"/>
      <c r="D67" s="155" t="s">
        <v>649</v>
      </c>
      <c r="E67" s="156"/>
      <c r="F67" s="156"/>
      <c r="G67" s="156"/>
      <c r="H67" s="156"/>
      <c r="I67" s="157"/>
      <c r="J67" s="158">
        <f>J136</f>
        <v>0</v>
      </c>
      <c r="K67" s="154"/>
      <c r="L67" s="159"/>
    </row>
    <row r="68" spans="1:31" s="10" customFormat="1" ht="19.899999999999999" customHeight="1">
      <c r="B68" s="160"/>
      <c r="C68" s="99"/>
      <c r="D68" s="161" t="s">
        <v>650</v>
      </c>
      <c r="E68" s="162"/>
      <c r="F68" s="162"/>
      <c r="G68" s="162"/>
      <c r="H68" s="162"/>
      <c r="I68" s="163"/>
      <c r="J68" s="164">
        <f>J137</f>
        <v>0</v>
      </c>
      <c r="K68" s="99"/>
      <c r="L68" s="165"/>
    </row>
    <row r="69" spans="1:31" s="10" customFormat="1" ht="19.899999999999999" customHeight="1">
      <c r="B69" s="160"/>
      <c r="C69" s="99"/>
      <c r="D69" s="161" t="s">
        <v>1591</v>
      </c>
      <c r="E69" s="162"/>
      <c r="F69" s="162"/>
      <c r="G69" s="162"/>
      <c r="H69" s="162"/>
      <c r="I69" s="163"/>
      <c r="J69" s="164">
        <f>J144</f>
        <v>0</v>
      </c>
      <c r="K69" s="99"/>
      <c r="L69" s="165"/>
    </row>
    <row r="70" spans="1:31" s="10" customFormat="1" ht="19.899999999999999" customHeight="1">
      <c r="B70" s="160"/>
      <c r="C70" s="99"/>
      <c r="D70" s="161" t="s">
        <v>651</v>
      </c>
      <c r="E70" s="162"/>
      <c r="F70" s="162"/>
      <c r="G70" s="162"/>
      <c r="H70" s="162"/>
      <c r="I70" s="163"/>
      <c r="J70" s="164">
        <f>J193</f>
        <v>0</v>
      </c>
      <c r="K70" s="99"/>
      <c r="L70" s="165"/>
    </row>
    <row r="71" spans="1:31" s="10" customFormat="1" ht="19.899999999999999" customHeight="1">
      <c r="B71" s="160"/>
      <c r="C71" s="99"/>
      <c r="D71" s="161" t="s">
        <v>1592</v>
      </c>
      <c r="E71" s="162"/>
      <c r="F71" s="162"/>
      <c r="G71" s="162"/>
      <c r="H71" s="162"/>
      <c r="I71" s="163"/>
      <c r="J71" s="164">
        <f>J196</f>
        <v>0</v>
      </c>
      <c r="K71" s="99"/>
      <c r="L71" s="165"/>
    </row>
    <row r="72" spans="1:31" s="9" customFormat="1" ht="24.95" customHeight="1">
      <c r="B72" s="153"/>
      <c r="C72" s="154"/>
      <c r="D72" s="155" t="s">
        <v>1593</v>
      </c>
      <c r="E72" s="156"/>
      <c r="F72" s="156"/>
      <c r="G72" s="156"/>
      <c r="H72" s="156"/>
      <c r="I72" s="157"/>
      <c r="J72" s="158">
        <f>J199</f>
        <v>0</v>
      </c>
      <c r="K72" s="154"/>
      <c r="L72" s="159"/>
    </row>
    <row r="73" spans="1:31" s="9" customFormat="1" ht="24.95" customHeight="1">
      <c r="B73" s="153"/>
      <c r="C73" s="154"/>
      <c r="D73" s="155" t="s">
        <v>1594</v>
      </c>
      <c r="E73" s="156"/>
      <c r="F73" s="156"/>
      <c r="G73" s="156"/>
      <c r="H73" s="156"/>
      <c r="I73" s="157"/>
      <c r="J73" s="158">
        <f>J206</f>
        <v>0</v>
      </c>
      <c r="K73" s="154"/>
      <c r="L73" s="159"/>
    </row>
    <row r="74" spans="1:31" s="2" customFormat="1" ht="21.75" customHeight="1">
      <c r="A74" s="36"/>
      <c r="B74" s="37"/>
      <c r="C74" s="38"/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49"/>
      <c r="C75" s="50"/>
      <c r="D75" s="50"/>
      <c r="E75" s="50"/>
      <c r="F75" s="50"/>
      <c r="G75" s="50"/>
      <c r="H75" s="50"/>
      <c r="I75" s="144"/>
      <c r="J75" s="50"/>
      <c r="K75" s="50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9" spans="1:31" s="2" customFormat="1" ht="6.95" customHeight="1">
      <c r="A79" s="36"/>
      <c r="B79" s="51"/>
      <c r="C79" s="52"/>
      <c r="D79" s="52"/>
      <c r="E79" s="52"/>
      <c r="F79" s="52"/>
      <c r="G79" s="52"/>
      <c r="H79" s="52"/>
      <c r="I79" s="147"/>
      <c r="J79" s="52"/>
      <c r="K79" s="52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24.95" customHeight="1">
      <c r="A80" s="36"/>
      <c r="B80" s="37"/>
      <c r="C80" s="25" t="s">
        <v>224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16</v>
      </c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6.5" customHeight="1">
      <c r="A83" s="36"/>
      <c r="B83" s="37"/>
      <c r="C83" s="38"/>
      <c r="D83" s="38"/>
      <c r="E83" s="404" t="str">
        <f>E7</f>
        <v>Horoměřická S 071 - most, Praha 6, č. akce 999615</v>
      </c>
      <c r="F83" s="405"/>
      <c r="G83" s="405"/>
      <c r="H83" s="405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2" customHeight="1">
      <c r="A84" s="36"/>
      <c r="B84" s="37"/>
      <c r="C84" s="31" t="s">
        <v>214</v>
      </c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6.5" customHeight="1">
      <c r="A85" s="36"/>
      <c r="B85" s="37"/>
      <c r="C85" s="38"/>
      <c r="D85" s="38"/>
      <c r="E85" s="378" t="str">
        <f>E9</f>
        <v>SO 06 - Přeložka plynovodu</v>
      </c>
      <c r="F85" s="406"/>
      <c r="G85" s="406"/>
      <c r="H85" s="406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12" customHeight="1">
      <c r="A87" s="36"/>
      <c r="B87" s="37"/>
      <c r="C87" s="31" t="s">
        <v>21</v>
      </c>
      <c r="D87" s="38"/>
      <c r="E87" s="38"/>
      <c r="F87" s="29" t="str">
        <f>F12</f>
        <v>ul. Horoměřická / Pod Habrovkou</v>
      </c>
      <c r="G87" s="38"/>
      <c r="H87" s="38"/>
      <c r="I87" s="119" t="s">
        <v>23</v>
      </c>
      <c r="J87" s="61" t="str">
        <f>IF(J12="","",J12)</f>
        <v>12. 6. 2020</v>
      </c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25.7" customHeight="1">
      <c r="A89" s="36"/>
      <c r="B89" s="37"/>
      <c r="C89" s="31" t="s">
        <v>25</v>
      </c>
      <c r="D89" s="38"/>
      <c r="E89" s="38"/>
      <c r="F89" s="29" t="str">
        <f>E15</f>
        <v>TSK hl.m. Prahy, a.s.</v>
      </c>
      <c r="G89" s="38"/>
      <c r="H89" s="38"/>
      <c r="I89" s="119" t="s">
        <v>31</v>
      </c>
      <c r="J89" s="34" t="str">
        <f>E21</f>
        <v>AGA Letiště, spol. s r.o.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15.2" customHeight="1">
      <c r="A90" s="36"/>
      <c r="B90" s="37"/>
      <c r="C90" s="31" t="s">
        <v>29</v>
      </c>
      <c r="D90" s="38"/>
      <c r="E90" s="38"/>
      <c r="F90" s="29" t="str">
        <f>IF(E18="","",E18)</f>
        <v>Vyplň údaj</v>
      </c>
      <c r="G90" s="38"/>
      <c r="H90" s="38"/>
      <c r="I90" s="119" t="s">
        <v>34</v>
      </c>
      <c r="J90" s="34" t="str">
        <f>E24</f>
        <v>Ing. Zdeněk Havlín</v>
      </c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2" customFormat="1" ht="10.35" customHeight="1">
      <c r="A91" s="36"/>
      <c r="B91" s="37"/>
      <c r="C91" s="38"/>
      <c r="D91" s="38"/>
      <c r="E91" s="38"/>
      <c r="F91" s="38"/>
      <c r="G91" s="38"/>
      <c r="H91" s="38"/>
      <c r="I91" s="117"/>
      <c r="J91" s="38"/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5" s="11" customFormat="1" ht="29.25" customHeight="1">
      <c r="A92" s="166"/>
      <c r="B92" s="167"/>
      <c r="C92" s="168" t="s">
        <v>225</v>
      </c>
      <c r="D92" s="169" t="s">
        <v>57</v>
      </c>
      <c r="E92" s="169" t="s">
        <v>53</v>
      </c>
      <c r="F92" s="169" t="s">
        <v>54</v>
      </c>
      <c r="G92" s="169" t="s">
        <v>226</v>
      </c>
      <c r="H92" s="169" t="s">
        <v>227</v>
      </c>
      <c r="I92" s="170" t="s">
        <v>228</v>
      </c>
      <c r="J92" s="169" t="s">
        <v>220</v>
      </c>
      <c r="K92" s="171" t="s">
        <v>229</v>
      </c>
      <c r="L92" s="172"/>
      <c r="M92" s="70" t="s">
        <v>19</v>
      </c>
      <c r="N92" s="71" t="s">
        <v>42</v>
      </c>
      <c r="O92" s="71" t="s">
        <v>230</v>
      </c>
      <c r="P92" s="71" t="s">
        <v>231</v>
      </c>
      <c r="Q92" s="71" t="s">
        <v>232</v>
      </c>
      <c r="R92" s="71" t="s">
        <v>233</v>
      </c>
      <c r="S92" s="71" t="s">
        <v>234</v>
      </c>
      <c r="T92" s="72" t="s">
        <v>235</v>
      </c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</row>
    <row r="93" spans="1:65" s="2" customFormat="1" ht="22.9" customHeight="1">
      <c r="A93" s="36"/>
      <c r="B93" s="37"/>
      <c r="C93" s="77" t="s">
        <v>236</v>
      </c>
      <c r="D93" s="38"/>
      <c r="E93" s="38"/>
      <c r="F93" s="38"/>
      <c r="G93" s="38"/>
      <c r="H93" s="38"/>
      <c r="I93" s="117"/>
      <c r="J93" s="173">
        <f>BK93</f>
        <v>0</v>
      </c>
      <c r="K93" s="38"/>
      <c r="L93" s="41"/>
      <c r="M93" s="73"/>
      <c r="N93" s="174"/>
      <c r="O93" s="74"/>
      <c r="P93" s="175">
        <f>P94+P123+P136+P199+P206</f>
        <v>0</v>
      </c>
      <c r="Q93" s="74"/>
      <c r="R93" s="175">
        <f>R94+R123+R136+R199+R206</f>
        <v>14.418606630000001</v>
      </c>
      <c r="S93" s="74"/>
      <c r="T93" s="176">
        <f>T94+T123+T136+T199+T206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71</v>
      </c>
      <c r="AU93" s="19" t="s">
        <v>221</v>
      </c>
      <c r="BK93" s="177">
        <f>BK94+BK123+BK136+BK199+BK206</f>
        <v>0</v>
      </c>
    </row>
    <row r="94" spans="1:65" s="12" customFormat="1" ht="25.9" customHeight="1">
      <c r="B94" s="178"/>
      <c r="C94" s="179"/>
      <c r="D94" s="180" t="s">
        <v>71</v>
      </c>
      <c r="E94" s="181" t="s">
        <v>237</v>
      </c>
      <c r="F94" s="181" t="s">
        <v>238</v>
      </c>
      <c r="G94" s="179"/>
      <c r="H94" s="179"/>
      <c r="I94" s="182"/>
      <c r="J94" s="183">
        <f>BK94</f>
        <v>0</v>
      </c>
      <c r="K94" s="179"/>
      <c r="L94" s="184"/>
      <c r="M94" s="185"/>
      <c r="N94" s="186"/>
      <c r="O94" s="186"/>
      <c r="P94" s="187">
        <f>P95+P115+P118</f>
        <v>0</v>
      </c>
      <c r="Q94" s="186"/>
      <c r="R94" s="187">
        <f>R95+R115+R118</f>
        <v>14.10924</v>
      </c>
      <c r="S94" s="186"/>
      <c r="T94" s="188">
        <f>T95+T115+T118</f>
        <v>0</v>
      </c>
      <c r="AR94" s="189" t="s">
        <v>79</v>
      </c>
      <c r="AT94" s="190" t="s">
        <v>71</v>
      </c>
      <c r="AU94" s="190" t="s">
        <v>72</v>
      </c>
      <c r="AY94" s="189" t="s">
        <v>239</v>
      </c>
      <c r="BK94" s="191">
        <f>BK95+BK115+BK118</f>
        <v>0</v>
      </c>
    </row>
    <row r="95" spans="1:65" s="12" customFormat="1" ht="22.9" customHeight="1">
      <c r="B95" s="178"/>
      <c r="C95" s="179"/>
      <c r="D95" s="180" t="s">
        <v>71</v>
      </c>
      <c r="E95" s="192" t="s">
        <v>79</v>
      </c>
      <c r="F95" s="192" t="s">
        <v>240</v>
      </c>
      <c r="G95" s="179"/>
      <c r="H95" s="179"/>
      <c r="I95" s="182"/>
      <c r="J95" s="193">
        <f>BK95</f>
        <v>0</v>
      </c>
      <c r="K95" s="179"/>
      <c r="L95" s="184"/>
      <c r="M95" s="185"/>
      <c r="N95" s="186"/>
      <c r="O95" s="186"/>
      <c r="P95" s="187">
        <f>SUM(P96:P114)</f>
        <v>0</v>
      </c>
      <c r="Q95" s="186"/>
      <c r="R95" s="187">
        <f>SUM(R96:R114)</f>
        <v>10.302</v>
      </c>
      <c r="S95" s="186"/>
      <c r="T95" s="188">
        <f>SUM(T96:T114)</f>
        <v>0</v>
      </c>
      <c r="AR95" s="189" t="s">
        <v>79</v>
      </c>
      <c r="AT95" s="190" t="s">
        <v>71</v>
      </c>
      <c r="AU95" s="190" t="s">
        <v>79</v>
      </c>
      <c r="AY95" s="189" t="s">
        <v>239</v>
      </c>
      <c r="BK95" s="191">
        <f>SUM(BK96:BK114)</f>
        <v>0</v>
      </c>
    </row>
    <row r="96" spans="1:65" s="2" customFormat="1" ht="16.5" customHeight="1">
      <c r="A96" s="36"/>
      <c r="B96" s="37"/>
      <c r="C96" s="194" t="s">
        <v>79</v>
      </c>
      <c r="D96" s="194" t="s">
        <v>241</v>
      </c>
      <c r="E96" s="195" t="s">
        <v>1595</v>
      </c>
      <c r="F96" s="196" t="s">
        <v>1596</v>
      </c>
      <c r="G96" s="197" t="s">
        <v>254</v>
      </c>
      <c r="H96" s="198">
        <v>3.6</v>
      </c>
      <c r="I96" s="199"/>
      <c r="J96" s="200">
        <f>ROUND(I96*H96,2)</f>
        <v>0</v>
      </c>
      <c r="K96" s="196" t="s">
        <v>245</v>
      </c>
      <c r="L96" s="41"/>
      <c r="M96" s="201" t="s">
        <v>19</v>
      </c>
      <c r="N96" s="202" t="s">
        <v>43</v>
      </c>
      <c r="O96" s="66"/>
      <c r="P96" s="203">
        <f>O96*H96</f>
        <v>0</v>
      </c>
      <c r="Q96" s="203">
        <v>0</v>
      </c>
      <c r="R96" s="203">
        <f>Q96*H96</f>
        <v>0</v>
      </c>
      <c r="S96" s="203">
        <v>0</v>
      </c>
      <c r="T96" s="204">
        <f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205" t="s">
        <v>246</v>
      </c>
      <c r="AT96" s="205" t="s">
        <v>241</v>
      </c>
      <c r="AU96" s="205" t="s">
        <v>81</v>
      </c>
      <c r="AY96" s="19" t="s">
        <v>239</v>
      </c>
      <c r="BE96" s="206">
        <f>IF(N96="základní",J96,0)</f>
        <v>0</v>
      </c>
      <c r="BF96" s="206">
        <f>IF(N96="snížená",J96,0)</f>
        <v>0</v>
      </c>
      <c r="BG96" s="206">
        <f>IF(N96="zákl. přenesená",J96,0)</f>
        <v>0</v>
      </c>
      <c r="BH96" s="206">
        <f>IF(N96="sníž. přenesená",J96,0)</f>
        <v>0</v>
      </c>
      <c r="BI96" s="206">
        <f>IF(N96="nulová",J96,0)</f>
        <v>0</v>
      </c>
      <c r="BJ96" s="19" t="s">
        <v>79</v>
      </c>
      <c r="BK96" s="206">
        <f>ROUND(I96*H96,2)</f>
        <v>0</v>
      </c>
      <c r="BL96" s="19" t="s">
        <v>246</v>
      </c>
      <c r="BM96" s="205" t="s">
        <v>1597</v>
      </c>
    </row>
    <row r="97" spans="1:65" s="2" customFormat="1" ht="19.5">
      <c r="A97" s="36"/>
      <c r="B97" s="37"/>
      <c r="C97" s="38"/>
      <c r="D97" s="207" t="s">
        <v>248</v>
      </c>
      <c r="E97" s="38"/>
      <c r="F97" s="208" t="s">
        <v>1598</v>
      </c>
      <c r="G97" s="38"/>
      <c r="H97" s="38"/>
      <c r="I97" s="117"/>
      <c r="J97" s="38"/>
      <c r="K97" s="38"/>
      <c r="L97" s="41"/>
      <c r="M97" s="209"/>
      <c r="N97" s="210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248</v>
      </c>
      <c r="AU97" s="19" t="s">
        <v>81</v>
      </c>
    </row>
    <row r="98" spans="1:65" s="2" customFormat="1" ht="16.5" customHeight="1">
      <c r="A98" s="36"/>
      <c r="B98" s="37"/>
      <c r="C98" s="194" t="s">
        <v>81</v>
      </c>
      <c r="D98" s="194" t="s">
        <v>241</v>
      </c>
      <c r="E98" s="195" t="s">
        <v>1599</v>
      </c>
      <c r="F98" s="196" t="s">
        <v>1600</v>
      </c>
      <c r="G98" s="197" t="s">
        <v>254</v>
      </c>
      <c r="H98" s="198">
        <v>12</v>
      </c>
      <c r="I98" s="199"/>
      <c r="J98" s="200">
        <f>ROUND(I98*H98,2)</f>
        <v>0</v>
      </c>
      <c r="K98" s="196" t="s">
        <v>245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246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1601</v>
      </c>
    </row>
    <row r="99" spans="1:65" s="2" customFormat="1" ht="19.5">
      <c r="A99" s="36"/>
      <c r="B99" s="37"/>
      <c r="C99" s="38"/>
      <c r="D99" s="207" t="s">
        <v>248</v>
      </c>
      <c r="E99" s="38"/>
      <c r="F99" s="208" t="s">
        <v>1602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2" customFormat="1" ht="16.5" customHeight="1">
      <c r="A100" s="36"/>
      <c r="B100" s="37"/>
      <c r="C100" s="194" t="s">
        <v>101</v>
      </c>
      <c r="D100" s="194" t="s">
        <v>241</v>
      </c>
      <c r="E100" s="195" t="s">
        <v>252</v>
      </c>
      <c r="F100" s="196" t="s">
        <v>253</v>
      </c>
      <c r="G100" s="197" t="s">
        <v>254</v>
      </c>
      <c r="H100" s="198">
        <v>12</v>
      </c>
      <c r="I100" s="199"/>
      <c r="J100" s="200">
        <f>ROUND(I100*H100,2)</f>
        <v>0</v>
      </c>
      <c r="K100" s="196" t="s">
        <v>245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246</v>
      </c>
      <c r="AT100" s="205" t="s">
        <v>241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246</v>
      </c>
      <c r="BM100" s="205" t="s">
        <v>1603</v>
      </c>
    </row>
    <row r="101" spans="1:65" s="2" customFormat="1" ht="19.5">
      <c r="A101" s="36"/>
      <c r="B101" s="37"/>
      <c r="C101" s="38"/>
      <c r="D101" s="207" t="s">
        <v>248</v>
      </c>
      <c r="E101" s="38"/>
      <c r="F101" s="208" t="s">
        <v>256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13" customFormat="1" ht="11.25">
      <c r="B102" s="211"/>
      <c r="C102" s="212"/>
      <c r="D102" s="207" t="s">
        <v>250</v>
      </c>
      <c r="E102" s="213" t="s">
        <v>19</v>
      </c>
      <c r="F102" s="214" t="s">
        <v>340</v>
      </c>
      <c r="G102" s="212"/>
      <c r="H102" s="215">
        <v>12</v>
      </c>
      <c r="I102" s="216"/>
      <c r="J102" s="212"/>
      <c r="K102" s="212"/>
      <c r="L102" s="217"/>
      <c r="M102" s="218"/>
      <c r="N102" s="219"/>
      <c r="O102" s="219"/>
      <c r="P102" s="219"/>
      <c r="Q102" s="219"/>
      <c r="R102" s="219"/>
      <c r="S102" s="219"/>
      <c r="T102" s="220"/>
      <c r="AT102" s="221" t="s">
        <v>250</v>
      </c>
      <c r="AU102" s="221" t="s">
        <v>81</v>
      </c>
      <c r="AV102" s="13" t="s">
        <v>81</v>
      </c>
      <c r="AW102" s="13" t="s">
        <v>33</v>
      </c>
      <c r="AX102" s="13" t="s">
        <v>72</v>
      </c>
      <c r="AY102" s="221" t="s">
        <v>239</v>
      </c>
    </row>
    <row r="103" spans="1:65" s="2" customFormat="1" ht="21.75" customHeight="1">
      <c r="A103" s="36"/>
      <c r="B103" s="37"/>
      <c r="C103" s="194" t="s">
        <v>246</v>
      </c>
      <c r="D103" s="194" t="s">
        <v>241</v>
      </c>
      <c r="E103" s="195" t="s">
        <v>258</v>
      </c>
      <c r="F103" s="196" t="s">
        <v>259</v>
      </c>
      <c r="G103" s="197" t="s">
        <v>254</v>
      </c>
      <c r="H103" s="198">
        <v>180</v>
      </c>
      <c r="I103" s="199"/>
      <c r="J103" s="200">
        <f>ROUND(I103*H103,2)</f>
        <v>0</v>
      </c>
      <c r="K103" s="196" t="s">
        <v>245</v>
      </c>
      <c r="L103" s="41"/>
      <c r="M103" s="201" t="s">
        <v>19</v>
      </c>
      <c r="N103" s="202" t="s">
        <v>43</v>
      </c>
      <c r="O103" s="66"/>
      <c r="P103" s="203">
        <f>O103*H103</f>
        <v>0</v>
      </c>
      <c r="Q103" s="203">
        <v>0</v>
      </c>
      <c r="R103" s="203">
        <f>Q103*H103</f>
        <v>0</v>
      </c>
      <c r="S103" s="203">
        <v>0</v>
      </c>
      <c r="T103" s="204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246</v>
      </c>
      <c r="AT103" s="205" t="s">
        <v>241</v>
      </c>
      <c r="AU103" s="205" t="s">
        <v>81</v>
      </c>
      <c r="AY103" s="19" t="s">
        <v>239</v>
      </c>
      <c r="BE103" s="206">
        <f>IF(N103="základní",J103,0)</f>
        <v>0</v>
      </c>
      <c r="BF103" s="206">
        <f>IF(N103="snížená",J103,0)</f>
        <v>0</v>
      </c>
      <c r="BG103" s="206">
        <f>IF(N103="zákl. přenesená",J103,0)</f>
        <v>0</v>
      </c>
      <c r="BH103" s="206">
        <f>IF(N103="sníž. přenesená",J103,0)</f>
        <v>0</v>
      </c>
      <c r="BI103" s="206">
        <f>IF(N103="nulová",J103,0)</f>
        <v>0</v>
      </c>
      <c r="BJ103" s="19" t="s">
        <v>79</v>
      </c>
      <c r="BK103" s="206">
        <f>ROUND(I103*H103,2)</f>
        <v>0</v>
      </c>
      <c r="BL103" s="19" t="s">
        <v>246</v>
      </c>
      <c r="BM103" s="205" t="s">
        <v>1604</v>
      </c>
    </row>
    <row r="104" spans="1:65" s="2" customFormat="1" ht="19.5">
      <c r="A104" s="36"/>
      <c r="B104" s="37"/>
      <c r="C104" s="38"/>
      <c r="D104" s="207" t="s">
        <v>248</v>
      </c>
      <c r="E104" s="38"/>
      <c r="F104" s="208" t="s">
        <v>261</v>
      </c>
      <c r="G104" s="38"/>
      <c r="H104" s="38"/>
      <c r="I104" s="117"/>
      <c r="J104" s="38"/>
      <c r="K104" s="38"/>
      <c r="L104" s="41"/>
      <c r="M104" s="209"/>
      <c r="N104" s="210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248</v>
      </c>
      <c r="AU104" s="19" t="s">
        <v>81</v>
      </c>
    </row>
    <row r="105" spans="1:65" s="13" customFormat="1" ht="11.25">
      <c r="B105" s="211"/>
      <c r="C105" s="212"/>
      <c r="D105" s="207" t="s">
        <v>250</v>
      </c>
      <c r="E105" s="213" t="s">
        <v>19</v>
      </c>
      <c r="F105" s="214" t="s">
        <v>340</v>
      </c>
      <c r="G105" s="212"/>
      <c r="H105" s="215">
        <v>12</v>
      </c>
      <c r="I105" s="216"/>
      <c r="J105" s="212"/>
      <c r="K105" s="212"/>
      <c r="L105" s="217"/>
      <c r="M105" s="218"/>
      <c r="N105" s="219"/>
      <c r="O105" s="219"/>
      <c r="P105" s="219"/>
      <c r="Q105" s="219"/>
      <c r="R105" s="219"/>
      <c r="S105" s="219"/>
      <c r="T105" s="220"/>
      <c r="AT105" s="221" t="s">
        <v>250</v>
      </c>
      <c r="AU105" s="221" t="s">
        <v>81</v>
      </c>
      <c r="AV105" s="13" t="s">
        <v>81</v>
      </c>
      <c r="AW105" s="13" t="s">
        <v>33</v>
      </c>
      <c r="AX105" s="13" t="s">
        <v>72</v>
      </c>
      <c r="AY105" s="221" t="s">
        <v>239</v>
      </c>
    </row>
    <row r="106" spans="1:65" s="13" customFormat="1" ht="11.25">
      <c r="B106" s="211"/>
      <c r="C106" s="212"/>
      <c r="D106" s="207" t="s">
        <v>250</v>
      </c>
      <c r="E106" s="212"/>
      <c r="F106" s="214" t="s">
        <v>1605</v>
      </c>
      <c r="G106" s="212"/>
      <c r="H106" s="215">
        <v>180</v>
      </c>
      <c r="I106" s="216"/>
      <c r="J106" s="212"/>
      <c r="K106" s="212"/>
      <c r="L106" s="217"/>
      <c r="M106" s="218"/>
      <c r="N106" s="219"/>
      <c r="O106" s="219"/>
      <c r="P106" s="219"/>
      <c r="Q106" s="219"/>
      <c r="R106" s="219"/>
      <c r="S106" s="219"/>
      <c r="T106" s="220"/>
      <c r="AT106" s="221" t="s">
        <v>250</v>
      </c>
      <c r="AU106" s="221" t="s">
        <v>81</v>
      </c>
      <c r="AV106" s="13" t="s">
        <v>81</v>
      </c>
      <c r="AW106" s="13" t="s">
        <v>4</v>
      </c>
      <c r="AX106" s="13" t="s">
        <v>79</v>
      </c>
      <c r="AY106" s="221" t="s">
        <v>239</v>
      </c>
    </row>
    <row r="107" spans="1:65" s="2" customFormat="1" ht="16.5" customHeight="1">
      <c r="A107" s="36"/>
      <c r="B107" s="37"/>
      <c r="C107" s="194" t="s">
        <v>295</v>
      </c>
      <c r="D107" s="194" t="s">
        <v>241</v>
      </c>
      <c r="E107" s="195" t="s">
        <v>263</v>
      </c>
      <c r="F107" s="196" t="s">
        <v>264</v>
      </c>
      <c r="G107" s="197" t="s">
        <v>265</v>
      </c>
      <c r="H107" s="198">
        <v>21.6</v>
      </c>
      <c r="I107" s="199"/>
      <c r="J107" s="200">
        <f>ROUND(I107*H107,2)</f>
        <v>0</v>
      </c>
      <c r="K107" s="196" t="s">
        <v>245</v>
      </c>
      <c r="L107" s="41"/>
      <c r="M107" s="201" t="s">
        <v>19</v>
      </c>
      <c r="N107" s="202" t="s">
        <v>43</v>
      </c>
      <c r="O107" s="66"/>
      <c r="P107" s="203">
        <f>O107*H107</f>
        <v>0</v>
      </c>
      <c r="Q107" s="203">
        <v>0</v>
      </c>
      <c r="R107" s="203">
        <f>Q107*H107</f>
        <v>0</v>
      </c>
      <c r="S107" s="203">
        <v>0</v>
      </c>
      <c r="T107" s="204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246</v>
      </c>
      <c r="AT107" s="205" t="s">
        <v>241</v>
      </c>
      <c r="AU107" s="205" t="s">
        <v>81</v>
      </c>
      <c r="AY107" s="19" t="s">
        <v>239</v>
      </c>
      <c r="BE107" s="206">
        <f>IF(N107="základní",J107,0)</f>
        <v>0</v>
      </c>
      <c r="BF107" s="206">
        <f>IF(N107="snížená",J107,0)</f>
        <v>0</v>
      </c>
      <c r="BG107" s="206">
        <f>IF(N107="zákl. přenesená",J107,0)</f>
        <v>0</v>
      </c>
      <c r="BH107" s="206">
        <f>IF(N107="sníž. přenesená",J107,0)</f>
        <v>0</v>
      </c>
      <c r="BI107" s="206">
        <f>IF(N107="nulová",J107,0)</f>
        <v>0</v>
      </c>
      <c r="BJ107" s="19" t="s">
        <v>79</v>
      </c>
      <c r="BK107" s="206">
        <f>ROUND(I107*H107,2)</f>
        <v>0</v>
      </c>
      <c r="BL107" s="19" t="s">
        <v>246</v>
      </c>
      <c r="BM107" s="205" t="s">
        <v>1606</v>
      </c>
    </row>
    <row r="108" spans="1:65" s="2" customFormat="1" ht="11.25">
      <c r="A108" s="36"/>
      <c r="B108" s="37"/>
      <c r="C108" s="38"/>
      <c r="D108" s="207" t="s">
        <v>248</v>
      </c>
      <c r="E108" s="38"/>
      <c r="F108" s="208" t="s">
        <v>267</v>
      </c>
      <c r="G108" s="38"/>
      <c r="H108" s="38"/>
      <c r="I108" s="117"/>
      <c r="J108" s="38"/>
      <c r="K108" s="38"/>
      <c r="L108" s="41"/>
      <c r="M108" s="209"/>
      <c r="N108" s="210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248</v>
      </c>
      <c r="AU108" s="19" t="s">
        <v>81</v>
      </c>
    </row>
    <row r="109" spans="1:65" s="2" customFormat="1" ht="16.5" customHeight="1">
      <c r="A109" s="36"/>
      <c r="B109" s="37"/>
      <c r="C109" s="194" t="s">
        <v>301</v>
      </c>
      <c r="D109" s="194" t="s">
        <v>241</v>
      </c>
      <c r="E109" s="195" t="s">
        <v>1607</v>
      </c>
      <c r="F109" s="196" t="s">
        <v>1608</v>
      </c>
      <c r="G109" s="197" t="s">
        <v>254</v>
      </c>
      <c r="H109" s="198">
        <v>4</v>
      </c>
      <c r="I109" s="199"/>
      <c r="J109" s="200">
        <f>ROUND(I109*H109,2)</f>
        <v>0</v>
      </c>
      <c r="K109" s="196" t="s">
        <v>245</v>
      </c>
      <c r="L109" s="41"/>
      <c r="M109" s="201" t="s">
        <v>19</v>
      </c>
      <c r="N109" s="202" t="s">
        <v>43</v>
      </c>
      <c r="O109" s="66"/>
      <c r="P109" s="203">
        <f>O109*H109</f>
        <v>0</v>
      </c>
      <c r="Q109" s="203">
        <v>0</v>
      </c>
      <c r="R109" s="203">
        <f>Q109*H109</f>
        <v>0</v>
      </c>
      <c r="S109" s="203">
        <v>0</v>
      </c>
      <c r="T109" s="204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246</v>
      </c>
      <c r="AT109" s="205" t="s">
        <v>241</v>
      </c>
      <c r="AU109" s="205" t="s">
        <v>81</v>
      </c>
      <c r="AY109" s="19" t="s">
        <v>239</v>
      </c>
      <c r="BE109" s="206">
        <f>IF(N109="základní",J109,0)</f>
        <v>0</v>
      </c>
      <c r="BF109" s="206">
        <f>IF(N109="snížená",J109,0)</f>
        <v>0</v>
      </c>
      <c r="BG109" s="206">
        <f>IF(N109="zákl. přenesená",J109,0)</f>
        <v>0</v>
      </c>
      <c r="BH109" s="206">
        <f>IF(N109="sníž. přenesená",J109,0)</f>
        <v>0</v>
      </c>
      <c r="BI109" s="206">
        <f>IF(N109="nulová",J109,0)</f>
        <v>0</v>
      </c>
      <c r="BJ109" s="19" t="s">
        <v>79</v>
      </c>
      <c r="BK109" s="206">
        <f>ROUND(I109*H109,2)</f>
        <v>0</v>
      </c>
      <c r="BL109" s="19" t="s">
        <v>246</v>
      </c>
      <c r="BM109" s="205" t="s">
        <v>1609</v>
      </c>
    </row>
    <row r="110" spans="1:65" s="2" customFormat="1" ht="19.5">
      <c r="A110" s="36"/>
      <c r="B110" s="37"/>
      <c r="C110" s="38"/>
      <c r="D110" s="207" t="s">
        <v>248</v>
      </c>
      <c r="E110" s="38"/>
      <c r="F110" s="208" t="s">
        <v>1610</v>
      </c>
      <c r="G110" s="38"/>
      <c r="H110" s="38"/>
      <c r="I110" s="117"/>
      <c r="J110" s="38"/>
      <c r="K110" s="38"/>
      <c r="L110" s="41"/>
      <c r="M110" s="209"/>
      <c r="N110" s="210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248</v>
      </c>
      <c r="AU110" s="19" t="s">
        <v>81</v>
      </c>
    </row>
    <row r="111" spans="1:65" s="2" customFormat="1" ht="16.5" customHeight="1">
      <c r="A111" s="36"/>
      <c r="B111" s="37"/>
      <c r="C111" s="194" t="s">
        <v>309</v>
      </c>
      <c r="D111" s="194" t="s">
        <v>241</v>
      </c>
      <c r="E111" s="195" t="s">
        <v>1611</v>
      </c>
      <c r="F111" s="196" t="s">
        <v>1612</v>
      </c>
      <c r="G111" s="197" t="s">
        <v>254</v>
      </c>
      <c r="H111" s="198">
        <v>6</v>
      </c>
      <c r="I111" s="199"/>
      <c r="J111" s="200">
        <f>ROUND(I111*H111,2)</f>
        <v>0</v>
      </c>
      <c r="K111" s="196" t="s">
        <v>245</v>
      </c>
      <c r="L111" s="41"/>
      <c r="M111" s="201" t="s">
        <v>19</v>
      </c>
      <c r="N111" s="202" t="s">
        <v>43</v>
      </c>
      <c r="O111" s="66"/>
      <c r="P111" s="203">
        <f>O111*H111</f>
        <v>0</v>
      </c>
      <c r="Q111" s="203">
        <v>0</v>
      </c>
      <c r="R111" s="203">
        <f>Q111*H111</f>
        <v>0</v>
      </c>
      <c r="S111" s="203">
        <v>0</v>
      </c>
      <c r="T111" s="204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246</v>
      </c>
      <c r="AT111" s="205" t="s">
        <v>241</v>
      </c>
      <c r="AU111" s="205" t="s">
        <v>81</v>
      </c>
      <c r="AY111" s="19" t="s">
        <v>239</v>
      </c>
      <c r="BE111" s="206">
        <f>IF(N111="základní",J111,0)</f>
        <v>0</v>
      </c>
      <c r="BF111" s="206">
        <f>IF(N111="snížená",J111,0)</f>
        <v>0</v>
      </c>
      <c r="BG111" s="206">
        <f>IF(N111="zákl. přenesená",J111,0)</f>
        <v>0</v>
      </c>
      <c r="BH111" s="206">
        <f>IF(N111="sníž. přenesená",J111,0)</f>
        <v>0</v>
      </c>
      <c r="BI111" s="206">
        <f>IF(N111="nulová",J111,0)</f>
        <v>0</v>
      </c>
      <c r="BJ111" s="19" t="s">
        <v>79</v>
      </c>
      <c r="BK111" s="206">
        <f>ROUND(I111*H111,2)</f>
        <v>0</v>
      </c>
      <c r="BL111" s="19" t="s">
        <v>246</v>
      </c>
      <c r="BM111" s="205" t="s">
        <v>1613</v>
      </c>
    </row>
    <row r="112" spans="1:65" s="2" customFormat="1" ht="19.5">
      <c r="A112" s="36"/>
      <c r="B112" s="37"/>
      <c r="C112" s="38"/>
      <c r="D112" s="207" t="s">
        <v>248</v>
      </c>
      <c r="E112" s="38"/>
      <c r="F112" s="208" t="s">
        <v>1614</v>
      </c>
      <c r="G112" s="38"/>
      <c r="H112" s="38"/>
      <c r="I112" s="117"/>
      <c r="J112" s="38"/>
      <c r="K112" s="38"/>
      <c r="L112" s="41"/>
      <c r="M112" s="209"/>
      <c r="N112" s="210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248</v>
      </c>
      <c r="AU112" s="19" t="s">
        <v>81</v>
      </c>
    </row>
    <row r="113" spans="1:65" s="2" customFormat="1" ht="16.5" customHeight="1">
      <c r="A113" s="36"/>
      <c r="B113" s="37"/>
      <c r="C113" s="240" t="s">
        <v>314</v>
      </c>
      <c r="D113" s="240" t="s">
        <v>653</v>
      </c>
      <c r="E113" s="241" t="s">
        <v>1615</v>
      </c>
      <c r="F113" s="242" t="s">
        <v>1616</v>
      </c>
      <c r="G113" s="243" t="s">
        <v>265</v>
      </c>
      <c r="H113" s="244">
        <v>10.302</v>
      </c>
      <c r="I113" s="245"/>
      <c r="J113" s="246">
        <f>ROUND(I113*H113,2)</f>
        <v>0</v>
      </c>
      <c r="K113" s="242" t="s">
        <v>245</v>
      </c>
      <c r="L113" s="247"/>
      <c r="M113" s="248" t="s">
        <v>19</v>
      </c>
      <c r="N113" s="249" t="s">
        <v>43</v>
      </c>
      <c r="O113" s="66"/>
      <c r="P113" s="203">
        <f>O113*H113</f>
        <v>0</v>
      </c>
      <c r="Q113" s="203">
        <v>1</v>
      </c>
      <c r="R113" s="203">
        <f>Q113*H113</f>
        <v>10.302</v>
      </c>
      <c r="S113" s="203">
        <v>0</v>
      </c>
      <c r="T113" s="204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314</v>
      </c>
      <c r="AT113" s="205" t="s">
        <v>653</v>
      </c>
      <c r="AU113" s="205" t="s">
        <v>81</v>
      </c>
      <c r="AY113" s="19" t="s">
        <v>239</v>
      </c>
      <c r="BE113" s="206">
        <f>IF(N113="základní",J113,0)</f>
        <v>0</v>
      </c>
      <c r="BF113" s="206">
        <f>IF(N113="snížená",J113,0)</f>
        <v>0</v>
      </c>
      <c r="BG113" s="206">
        <f>IF(N113="zákl. přenesená",J113,0)</f>
        <v>0</v>
      </c>
      <c r="BH113" s="206">
        <f>IF(N113="sníž. přenesená",J113,0)</f>
        <v>0</v>
      </c>
      <c r="BI113" s="206">
        <f>IF(N113="nulová",J113,0)</f>
        <v>0</v>
      </c>
      <c r="BJ113" s="19" t="s">
        <v>79</v>
      </c>
      <c r="BK113" s="206">
        <f>ROUND(I113*H113,2)</f>
        <v>0</v>
      </c>
      <c r="BL113" s="19" t="s">
        <v>246</v>
      </c>
      <c r="BM113" s="205" t="s">
        <v>1617</v>
      </c>
    </row>
    <row r="114" spans="1:65" s="2" customFormat="1" ht="11.25">
      <c r="A114" s="36"/>
      <c r="B114" s="37"/>
      <c r="C114" s="38"/>
      <c r="D114" s="207" t="s">
        <v>248</v>
      </c>
      <c r="E114" s="38"/>
      <c r="F114" s="208" t="s">
        <v>1616</v>
      </c>
      <c r="G114" s="38"/>
      <c r="H114" s="38"/>
      <c r="I114" s="117"/>
      <c r="J114" s="38"/>
      <c r="K114" s="38"/>
      <c r="L114" s="41"/>
      <c r="M114" s="209"/>
      <c r="N114" s="210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248</v>
      </c>
      <c r="AU114" s="19" t="s">
        <v>81</v>
      </c>
    </row>
    <row r="115" spans="1:65" s="12" customFormat="1" ht="22.9" customHeight="1">
      <c r="B115" s="178"/>
      <c r="C115" s="179"/>
      <c r="D115" s="180" t="s">
        <v>71</v>
      </c>
      <c r="E115" s="192" t="s">
        <v>246</v>
      </c>
      <c r="F115" s="192" t="s">
        <v>1618</v>
      </c>
      <c r="G115" s="179"/>
      <c r="H115" s="179"/>
      <c r="I115" s="182"/>
      <c r="J115" s="193">
        <f>BK115</f>
        <v>0</v>
      </c>
      <c r="K115" s="179"/>
      <c r="L115" s="184"/>
      <c r="M115" s="185"/>
      <c r="N115" s="186"/>
      <c r="O115" s="186"/>
      <c r="P115" s="187">
        <f>SUM(P116:P117)</f>
        <v>0</v>
      </c>
      <c r="Q115" s="186"/>
      <c r="R115" s="187">
        <f>SUM(R116:R117)</f>
        <v>3.7815400000000001</v>
      </c>
      <c r="S115" s="186"/>
      <c r="T115" s="188">
        <f>SUM(T116:T117)</f>
        <v>0</v>
      </c>
      <c r="AR115" s="189" t="s">
        <v>79</v>
      </c>
      <c r="AT115" s="190" t="s">
        <v>71</v>
      </c>
      <c r="AU115" s="190" t="s">
        <v>79</v>
      </c>
      <c r="AY115" s="189" t="s">
        <v>239</v>
      </c>
      <c r="BK115" s="191">
        <f>SUM(BK116:BK117)</f>
        <v>0</v>
      </c>
    </row>
    <row r="116" spans="1:65" s="2" customFormat="1" ht="16.5" customHeight="1">
      <c r="A116" s="36"/>
      <c r="B116" s="37"/>
      <c r="C116" s="194" t="s">
        <v>319</v>
      </c>
      <c r="D116" s="194" t="s">
        <v>241</v>
      </c>
      <c r="E116" s="195" t="s">
        <v>1619</v>
      </c>
      <c r="F116" s="196" t="s">
        <v>1620</v>
      </c>
      <c r="G116" s="197" t="s">
        <v>254</v>
      </c>
      <c r="H116" s="198">
        <v>2</v>
      </c>
      <c r="I116" s="199"/>
      <c r="J116" s="200">
        <f>ROUND(I116*H116,2)</f>
        <v>0</v>
      </c>
      <c r="K116" s="196" t="s">
        <v>245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1.8907700000000001</v>
      </c>
      <c r="R116" s="203">
        <f>Q116*H116</f>
        <v>3.7815400000000001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246</v>
      </c>
      <c r="AT116" s="205" t="s">
        <v>241</v>
      </c>
      <c r="AU116" s="205" t="s">
        <v>81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246</v>
      </c>
      <c r="BM116" s="205" t="s">
        <v>1621</v>
      </c>
    </row>
    <row r="117" spans="1:65" s="2" customFormat="1" ht="11.25">
      <c r="A117" s="36"/>
      <c r="B117" s="37"/>
      <c r="C117" s="38"/>
      <c r="D117" s="207" t="s">
        <v>248</v>
      </c>
      <c r="E117" s="38"/>
      <c r="F117" s="208" t="s">
        <v>1622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81</v>
      </c>
    </row>
    <row r="118" spans="1:65" s="12" customFormat="1" ht="22.9" customHeight="1">
      <c r="B118" s="178"/>
      <c r="C118" s="179"/>
      <c r="D118" s="180" t="s">
        <v>71</v>
      </c>
      <c r="E118" s="192" t="s">
        <v>314</v>
      </c>
      <c r="F118" s="192" t="s">
        <v>425</v>
      </c>
      <c r="G118" s="179"/>
      <c r="H118" s="179"/>
      <c r="I118" s="182"/>
      <c r="J118" s="193">
        <f>BK118</f>
        <v>0</v>
      </c>
      <c r="K118" s="179"/>
      <c r="L118" s="184"/>
      <c r="M118" s="185"/>
      <c r="N118" s="186"/>
      <c r="O118" s="186"/>
      <c r="P118" s="187">
        <f>SUM(P119:P122)</f>
        <v>0</v>
      </c>
      <c r="Q118" s="186"/>
      <c r="R118" s="187">
        <f>SUM(R119:R122)</f>
        <v>2.5700000000000001E-2</v>
      </c>
      <c r="S118" s="186"/>
      <c r="T118" s="188">
        <f>SUM(T119:T122)</f>
        <v>0</v>
      </c>
      <c r="AR118" s="189" t="s">
        <v>79</v>
      </c>
      <c r="AT118" s="190" t="s">
        <v>71</v>
      </c>
      <c r="AU118" s="190" t="s">
        <v>79</v>
      </c>
      <c r="AY118" s="189" t="s">
        <v>239</v>
      </c>
      <c r="BK118" s="191">
        <f>SUM(BK119:BK122)</f>
        <v>0</v>
      </c>
    </row>
    <row r="119" spans="1:65" s="2" customFormat="1" ht="16.5" customHeight="1">
      <c r="A119" s="36"/>
      <c r="B119" s="37"/>
      <c r="C119" s="194" t="s">
        <v>324</v>
      </c>
      <c r="D119" s="194" t="s">
        <v>241</v>
      </c>
      <c r="E119" s="195" t="s">
        <v>1623</v>
      </c>
      <c r="F119" s="196" t="s">
        <v>1624</v>
      </c>
      <c r="G119" s="197" t="s">
        <v>1147</v>
      </c>
      <c r="H119" s="198">
        <v>5</v>
      </c>
      <c r="I119" s="199"/>
      <c r="J119" s="200">
        <f>ROUND(I119*H119,2)</f>
        <v>0</v>
      </c>
      <c r="K119" s="196" t="s">
        <v>245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4.6800000000000001E-3</v>
      </c>
      <c r="R119" s="203">
        <f>Q119*H119</f>
        <v>2.3400000000000001E-2</v>
      </c>
      <c r="S119" s="203">
        <v>0</v>
      </c>
      <c r="T119" s="204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246</v>
      </c>
      <c r="AT119" s="205" t="s">
        <v>241</v>
      </c>
      <c r="AU119" s="205" t="s">
        <v>81</v>
      </c>
      <c r="AY119" s="19" t="s">
        <v>239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246</v>
      </c>
      <c r="BM119" s="205" t="s">
        <v>1625</v>
      </c>
    </row>
    <row r="120" spans="1:65" s="2" customFormat="1" ht="11.25">
      <c r="A120" s="36"/>
      <c r="B120" s="37"/>
      <c r="C120" s="38"/>
      <c r="D120" s="207" t="s">
        <v>248</v>
      </c>
      <c r="E120" s="38"/>
      <c r="F120" s="208" t="s">
        <v>1626</v>
      </c>
      <c r="G120" s="38"/>
      <c r="H120" s="38"/>
      <c r="I120" s="117"/>
      <c r="J120" s="38"/>
      <c r="K120" s="38"/>
      <c r="L120" s="41"/>
      <c r="M120" s="209"/>
      <c r="N120" s="210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248</v>
      </c>
      <c r="AU120" s="19" t="s">
        <v>81</v>
      </c>
    </row>
    <row r="121" spans="1:65" s="2" customFormat="1" ht="16.5" customHeight="1">
      <c r="A121" s="36"/>
      <c r="B121" s="37"/>
      <c r="C121" s="240" t="s">
        <v>333</v>
      </c>
      <c r="D121" s="240" t="s">
        <v>653</v>
      </c>
      <c r="E121" s="241" t="s">
        <v>1627</v>
      </c>
      <c r="F121" s="242" t="s">
        <v>1628</v>
      </c>
      <c r="G121" s="243" t="s">
        <v>285</v>
      </c>
      <c r="H121" s="244">
        <v>5</v>
      </c>
      <c r="I121" s="245"/>
      <c r="J121" s="246">
        <f>ROUND(I121*H121,2)</f>
        <v>0</v>
      </c>
      <c r="K121" s="242" t="s">
        <v>19</v>
      </c>
      <c r="L121" s="247"/>
      <c r="M121" s="248" t="s">
        <v>19</v>
      </c>
      <c r="N121" s="249" t="s">
        <v>43</v>
      </c>
      <c r="O121" s="66"/>
      <c r="P121" s="203">
        <f>O121*H121</f>
        <v>0</v>
      </c>
      <c r="Q121" s="203">
        <v>4.6000000000000001E-4</v>
      </c>
      <c r="R121" s="203">
        <f>Q121*H121</f>
        <v>2.3E-3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314</v>
      </c>
      <c r="AT121" s="205" t="s">
        <v>653</v>
      </c>
      <c r="AU121" s="205" t="s">
        <v>81</v>
      </c>
      <c r="AY121" s="19" t="s">
        <v>239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246</v>
      </c>
      <c r="BM121" s="205" t="s">
        <v>1629</v>
      </c>
    </row>
    <row r="122" spans="1:65" s="2" customFormat="1" ht="11.25">
      <c r="A122" s="36"/>
      <c r="B122" s="37"/>
      <c r="C122" s="38"/>
      <c r="D122" s="207" t="s">
        <v>248</v>
      </c>
      <c r="E122" s="38"/>
      <c r="F122" s="208" t="s">
        <v>1630</v>
      </c>
      <c r="G122" s="38"/>
      <c r="H122" s="38"/>
      <c r="I122" s="117"/>
      <c r="J122" s="38"/>
      <c r="K122" s="38"/>
      <c r="L122" s="41"/>
      <c r="M122" s="209"/>
      <c r="N122" s="210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248</v>
      </c>
      <c r="AU122" s="19" t="s">
        <v>81</v>
      </c>
    </row>
    <row r="123" spans="1:65" s="12" customFormat="1" ht="25.9" customHeight="1">
      <c r="B123" s="178"/>
      <c r="C123" s="179"/>
      <c r="D123" s="180" t="s">
        <v>71</v>
      </c>
      <c r="E123" s="181" t="s">
        <v>634</v>
      </c>
      <c r="F123" s="181" t="s">
        <v>635</v>
      </c>
      <c r="G123" s="179"/>
      <c r="H123" s="179"/>
      <c r="I123" s="182"/>
      <c r="J123" s="183">
        <f>BK123</f>
        <v>0</v>
      </c>
      <c r="K123" s="179"/>
      <c r="L123" s="184"/>
      <c r="M123" s="185"/>
      <c r="N123" s="186"/>
      <c r="O123" s="186"/>
      <c r="P123" s="187">
        <f>P124+P133</f>
        <v>0</v>
      </c>
      <c r="Q123" s="186"/>
      <c r="R123" s="187">
        <f>R124+R133</f>
        <v>3.2200000000000002E-3</v>
      </c>
      <c r="S123" s="186"/>
      <c r="T123" s="188">
        <f>T124+T133</f>
        <v>0</v>
      </c>
      <c r="AR123" s="189" t="s">
        <v>81</v>
      </c>
      <c r="AT123" s="190" t="s">
        <v>71</v>
      </c>
      <c r="AU123" s="190" t="s">
        <v>72</v>
      </c>
      <c r="AY123" s="189" t="s">
        <v>239</v>
      </c>
      <c r="BK123" s="191">
        <f>BK124+BK133</f>
        <v>0</v>
      </c>
    </row>
    <row r="124" spans="1:65" s="12" customFormat="1" ht="22.9" customHeight="1">
      <c r="B124" s="178"/>
      <c r="C124" s="179"/>
      <c r="D124" s="180" t="s">
        <v>71</v>
      </c>
      <c r="E124" s="192" t="s">
        <v>1631</v>
      </c>
      <c r="F124" s="192" t="s">
        <v>1632</v>
      </c>
      <c r="G124" s="179"/>
      <c r="H124" s="179"/>
      <c r="I124" s="182"/>
      <c r="J124" s="193">
        <f>BK124</f>
        <v>0</v>
      </c>
      <c r="K124" s="179"/>
      <c r="L124" s="184"/>
      <c r="M124" s="185"/>
      <c r="N124" s="186"/>
      <c r="O124" s="186"/>
      <c r="P124" s="187">
        <f>SUM(P125:P132)</f>
        <v>0</v>
      </c>
      <c r="Q124" s="186"/>
      <c r="R124" s="187">
        <f>SUM(R125:R132)</f>
        <v>3.2200000000000002E-3</v>
      </c>
      <c r="S124" s="186"/>
      <c r="T124" s="188">
        <f>SUM(T125:T132)</f>
        <v>0</v>
      </c>
      <c r="AR124" s="189" t="s">
        <v>81</v>
      </c>
      <c r="AT124" s="190" t="s">
        <v>71</v>
      </c>
      <c r="AU124" s="190" t="s">
        <v>79</v>
      </c>
      <c r="AY124" s="189" t="s">
        <v>239</v>
      </c>
      <c r="BK124" s="191">
        <f>SUM(BK125:BK132)</f>
        <v>0</v>
      </c>
    </row>
    <row r="125" spans="1:65" s="2" customFormat="1" ht="16.5" customHeight="1">
      <c r="A125" s="36"/>
      <c r="B125" s="37"/>
      <c r="C125" s="194" t="s">
        <v>340</v>
      </c>
      <c r="D125" s="194" t="s">
        <v>241</v>
      </c>
      <c r="E125" s="195" t="s">
        <v>1633</v>
      </c>
      <c r="F125" s="196" t="s">
        <v>1634</v>
      </c>
      <c r="G125" s="197" t="s">
        <v>327</v>
      </c>
      <c r="H125" s="198">
        <v>14</v>
      </c>
      <c r="I125" s="199"/>
      <c r="J125" s="200">
        <f>ROUND(I125*H125,2)</f>
        <v>0</v>
      </c>
      <c r="K125" s="196" t="s">
        <v>245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1.0000000000000001E-5</v>
      </c>
      <c r="R125" s="203">
        <f>Q125*H125</f>
        <v>1.4000000000000001E-4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426</v>
      </c>
      <c r="AT125" s="205" t="s">
        <v>241</v>
      </c>
      <c r="AU125" s="205" t="s">
        <v>81</v>
      </c>
      <c r="AY125" s="19" t="s">
        <v>239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426</v>
      </c>
      <c r="BM125" s="205" t="s">
        <v>1635</v>
      </c>
    </row>
    <row r="126" spans="1:65" s="2" customFormat="1" ht="19.5">
      <c r="A126" s="36"/>
      <c r="B126" s="37"/>
      <c r="C126" s="38"/>
      <c r="D126" s="207" t="s">
        <v>248</v>
      </c>
      <c r="E126" s="38"/>
      <c r="F126" s="208" t="s">
        <v>1636</v>
      </c>
      <c r="G126" s="38"/>
      <c r="H126" s="38"/>
      <c r="I126" s="117"/>
      <c r="J126" s="38"/>
      <c r="K126" s="38"/>
      <c r="L126" s="41"/>
      <c r="M126" s="209"/>
      <c r="N126" s="210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248</v>
      </c>
      <c r="AU126" s="19" t="s">
        <v>81</v>
      </c>
    </row>
    <row r="127" spans="1:65" s="2" customFormat="1" ht="16.5" customHeight="1">
      <c r="A127" s="36"/>
      <c r="B127" s="37"/>
      <c r="C127" s="194" t="s">
        <v>408</v>
      </c>
      <c r="D127" s="194" t="s">
        <v>241</v>
      </c>
      <c r="E127" s="195" t="s">
        <v>1637</v>
      </c>
      <c r="F127" s="196" t="s">
        <v>1638</v>
      </c>
      <c r="G127" s="197" t="s">
        <v>327</v>
      </c>
      <c r="H127" s="198">
        <v>14</v>
      </c>
      <c r="I127" s="199"/>
      <c r="J127" s="200">
        <f>ROUND(I127*H127,2)</f>
        <v>0</v>
      </c>
      <c r="K127" s="196" t="s">
        <v>245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2.0000000000000002E-5</v>
      </c>
      <c r="R127" s="203">
        <f>Q127*H127</f>
        <v>2.8000000000000003E-4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426</v>
      </c>
      <c r="AT127" s="205" t="s">
        <v>241</v>
      </c>
      <c r="AU127" s="205" t="s">
        <v>81</v>
      </c>
      <c r="AY127" s="19" t="s">
        <v>239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426</v>
      </c>
      <c r="BM127" s="205" t="s">
        <v>1639</v>
      </c>
    </row>
    <row r="128" spans="1:65" s="2" customFormat="1" ht="11.25">
      <c r="A128" s="36"/>
      <c r="B128" s="37"/>
      <c r="C128" s="38"/>
      <c r="D128" s="207" t="s">
        <v>248</v>
      </c>
      <c r="E128" s="38"/>
      <c r="F128" s="208" t="s">
        <v>1640</v>
      </c>
      <c r="G128" s="38"/>
      <c r="H128" s="38"/>
      <c r="I128" s="117"/>
      <c r="J128" s="38"/>
      <c r="K128" s="38"/>
      <c r="L128" s="41"/>
      <c r="M128" s="209"/>
      <c r="N128" s="210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248</v>
      </c>
      <c r="AU128" s="19" t="s">
        <v>81</v>
      </c>
    </row>
    <row r="129" spans="1:65" s="2" customFormat="1" ht="16.5" customHeight="1">
      <c r="A129" s="36"/>
      <c r="B129" s="37"/>
      <c r="C129" s="194" t="s">
        <v>414</v>
      </c>
      <c r="D129" s="194" t="s">
        <v>241</v>
      </c>
      <c r="E129" s="195" t="s">
        <v>1641</v>
      </c>
      <c r="F129" s="196" t="s">
        <v>1642</v>
      </c>
      <c r="G129" s="197" t="s">
        <v>327</v>
      </c>
      <c r="H129" s="198">
        <v>14</v>
      </c>
      <c r="I129" s="199"/>
      <c r="J129" s="200">
        <f>ROUND(I129*H129,2)</f>
        <v>0</v>
      </c>
      <c r="K129" s="196" t="s">
        <v>245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4.0000000000000003E-5</v>
      </c>
      <c r="R129" s="203">
        <f>Q129*H129</f>
        <v>5.6000000000000006E-4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426</v>
      </c>
      <c r="AT129" s="205" t="s">
        <v>241</v>
      </c>
      <c r="AU129" s="205" t="s">
        <v>81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426</v>
      </c>
      <c r="BM129" s="205" t="s">
        <v>1643</v>
      </c>
    </row>
    <row r="130" spans="1:65" s="2" customFormat="1" ht="11.25">
      <c r="A130" s="36"/>
      <c r="B130" s="37"/>
      <c r="C130" s="38"/>
      <c r="D130" s="207" t="s">
        <v>248</v>
      </c>
      <c r="E130" s="38"/>
      <c r="F130" s="208" t="s">
        <v>1644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81</v>
      </c>
    </row>
    <row r="131" spans="1:65" s="2" customFormat="1" ht="16.5" customHeight="1">
      <c r="A131" s="36"/>
      <c r="B131" s="37"/>
      <c r="C131" s="194" t="s">
        <v>8</v>
      </c>
      <c r="D131" s="194" t="s">
        <v>241</v>
      </c>
      <c r="E131" s="195" t="s">
        <v>1645</v>
      </c>
      <c r="F131" s="196" t="s">
        <v>1646</v>
      </c>
      <c r="G131" s="197" t="s">
        <v>327</v>
      </c>
      <c r="H131" s="198">
        <v>28</v>
      </c>
      <c r="I131" s="199"/>
      <c r="J131" s="200">
        <f>ROUND(I131*H131,2)</f>
        <v>0</v>
      </c>
      <c r="K131" s="196" t="s">
        <v>245</v>
      </c>
      <c r="L131" s="41"/>
      <c r="M131" s="201" t="s">
        <v>19</v>
      </c>
      <c r="N131" s="202" t="s">
        <v>43</v>
      </c>
      <c r="O131" s="66"/>
      <c r="P131" s="203">
        <f>O131*H131</f>
        <v>0</v>
      </c>
      <c r="Q131" s="203">
        <v>8.0000000000000007E-5</v>
      </c>
      <c r="R131" s="203">
        <f>Q131*H131</f>
        <v>2.2400000000000002E-3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426</v>
      </c>
      <c r="AT131" s="205" t="s">
        <v>241</v>
      </c>
      <c r="AU131" s="205" t="s">
        <v>81</v>
      </c>
      <c r="AY131" s="19" t="s">
        <v>239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426</v>
      </c>
      <c r="BM131" s="205" t="s">
        <v>1647</v>
      </c>
    </row>
    <row r="132" spans="1:65" s="2" customFormat="1" ht="11.25">
      <c r="A132" s="36"/>
      <c r="B132" s="37"/>
      <c r="C132" s="38"/>
      <c r="D132" s="207" t="s">
        <v>248</v>
      </c>
      <c r="E132" s="38"/>
      <c r="F132" s="208" t="s">
        <v>1648</v>
      </c>
      <c r="G132" s="38"/>
      <c r="H132" s="38"/>
      <c r="I132" s="117"/>
      <c r="J132" s="38"/>
      <c r="K132" s="38"/>
      <c r="L132" s="41"/>
      <c r="M132" s="209"/>
      <c r="N132" s="210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248</v>
      </c>
      <c r="AU132" s="19" t="s">
        <v>81</v>
      </c>
    </row>
    <row r="133" spans="1:65" s="12" customFormat="1" ht="22.9" customHeight="1">
      <c r="B133" s="178"/>
      <c r="C133" s="179"/>
      <c r="D133" s="180" t="s">
        <v>71</v>
      </c>
      <c r="E133" s="192" t="s">
        <v>1649</v>
      </c>
      <c r="F133" s="192" t="s">
        <v>1650</v>
      </c>
      <c r="G133" s="179"/>
      <c r="H133" s="179"/>
      <c r="I133" s="182"/>
      <c r="J133" s="193">
        <f>BK133</f>
        <v>0</v>
      </c>
      <c r="K133" s="179"/>
      <c r="L133" s="184"/>
      <c r="M133" s="185"/>
      <c r="N133" s="186"/>
      <c r="O133" s="186"/>
      <c r="P133" s="187">
        <f>SUM(P134:P135)</f>
        <v>0</v>
      </c>
      <c r="Q133" s="186"/>
      <c r="R133" s="187">
        <f>SUM(R134:R135)</f>
        <v>0</v>
      </c>
      <c r="S133" s="186"/>
      <c r="T133" s="188">
        <f>SUM(T134:T135)</f>
        <v>0</v>
      </c>
      <c r="AR133" s="189" t="s">
        <v>81</v>
      </c>
      <c r="AT133" s="190" t="s">
        <v>71</v>
      </c>
      <c r="AU133" s="190" t="s">
        <v>79</v>
      </c>
      <c r="AY133" s="189" t="s">
        <v>239</v>
      </c>
      <c r="BK133" s="191">
        <f>SUM(BK134:BK135)</f>
        <v>0</v>
      </c>
    </row>
    <row r="134" spans="1:65" s="2" customFormat="1" ht="16.5" customHeight="1">
      <c r="A134" s="36"/>
      <c r="B134" s="37"/>
      <c r="C134" s="194" t="s">
        <v>426</v>
      </c>
      <c r="D134" s="194" t="s">
        <v>241</v>
      </c>
      <c r="E134" s="195" t="s">
        <v>1651</v>
      </c>
      <c r="F134" s="196" t="s">
        <v>1652</v>
      </c>
      <c r="G134" s="197" t="s">
        <v>244</v>
      </c>
      <c r="H134" s="198">
        <v>2</v>
      </c>
      <c r="I134" s="199"/>
      <c r="J134" s="200">
        <f>ROUND(I134*H134,2)</f>
        <v>0</v>
      </c>
      <c r="K134" s="196" t="s">
        <v>245</v>
      </c>
      <c r="L134" s="41"/>
      <c r="M134" s="201" t="s">
        <v>19</v>
      </c>
      <c r="N134" s="202" t="s">
        <v>43</v>
      </c>
      <c r="O134" s="66"/>
      <c r="P134" s="203">
        <f>O134*H134</f>
        <v>0</v>
      </c>
      <c r="Q134" s="203">
        <v>0</v>
      </c>
      <c r="R134" s="203">
        <f>Q134*H134</f>
        <v>0</v>
      </c>
      <c r="S134" s="203">
        <v>0</v>
      </c>
      <c r="T134" s="204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426</v>
      </c>
      <c r="AT134" s="205" t="s">
        <v>241</v>
      </c>
      <c r="AU134" s="205" t="s">
        <v>81</v>
      </c>
      <c r="AY134" s="19" t="s">
        <v>239</v>
      </c>
      <c r="BE134" s="206">
        <f>IF(N134="základní",J134,0)</f>
        <v>0</v>
      </c>
      <c r="BF134" s="206">
        <f>IF(N134="snížená",J134,0)</f>
        <v>0</v>
      </c>
      <c r="BG134" s="206">
        <f>IF(N134="zákl. přenesená",J134,0)</f>
        <v>0</v>
      </c>
      <c r="BH134" s="206">
        <f>IF(N134="sníž. přenesená",J134,0)</f>
        <v>0</v>
      </c>
      <c r="BI134" s="206">
        <f>IF(N134="nulová",J134,0)</f>
        <v>0</v>
      </c>
      <c r="BJ134" s="19" t="s">
        <v>79</v>
      </c>
      <c r="BK134" s="206">
        <f>ROUND(I134*H134,2)</f>
        <v>0</v>
      </c>
      <c r="BL134" s="19" t="s">
        <v>426</v>
      </c>
      <c r="BM134" s="205" t="s">
        <v>1653</v>
      </c>
    </row>
    <row r="135" spans="1:65" s="2" customFormat="1" ht="11.25">
      <c r="A135" s="36"/>
      <c r="B135" s="37"/>
      <c r="C135" s="38"/>
      <c r="D135" s="207" t="s">
        <v>248</v>
      </c>
      <c r="E135" s="38"/>
      <c r="F135" s="208" t="s">
        <v>1654</v>
      </c>
      <c r="G135" s="38"/>
      <c r="H135" s="38"/>
      <c r="I135" s="117"/>
      <c r="J135" s="38"/>
      <c r="K135" s="38"/>
      <c r="L135" s="41"/>
      <c r="M135" s="209"/>
      <c r="N135" s="210"/>
      <c r="O135" s="66"/>
      <c r="P135" s="66"/>
      <c r="Q135" s="66"/>
      <c r="R135" s="66"/>
      <c r="S135" s="66"/>
      <c r="T135" s="67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T135" s="19" t="s">
        <v>248</v>
      </c>
      <c r="AU135" s="19" t="s">
        <v>81</v>
      </c>
    </row>
    <row r="136" spans="1:65" s="12" customFormat="1" ht="25.9" customHeight="1">
      <c r="B136" s="178"/>
      <c r="C136" s="179"/>
      <c r="D136" s="180" t="s">
        <v>71</v>
      </c>
      <c r="E136" s="181" t="s">
        <v>653</v>
      </c>
      <c r="F136" s="181" t="s">
        <v>654</v>
      </c>
      <c r="G136" s="179"/>
      <c r="H136" s="179"/>
      <c r="I136" s="182"/>
      <c r="J136" s="183">
        <f>BK136</f>
        <v>0</v>
      </c>
      <c r="K136" s="179"/>
      <c r="L136" s="184"/>
      <c r="M136" s="185"/>
      <c r="N136" s="186"/>
      <c r="O136" s="186"/>
      <c r="P136" s="187">
        <f>P137+P144+P193+P196</f>
        <v>0</v>
      </c>
      <c r="Q136" s="186"/>
      <c r="R136" s="187">
        <f>R137+R144+R193+R196</f>
        <v>0.30614663000000003</v>
      </c>
      <c r="S136" s="186"/>
      <c r="T136" s="188">
        <f>T137+T144+T193+T196</f>
        <v>0</v>
      </c>
      <c r="AR136" s="189" t="s">
        <v>101</v>
      </c>
      <c r="AT136" s="190" t="s">
        <v>71</v>
      </c>
      <c r="AU136" s="190" t="s">
        <v>72</v>
      </c>
      <c r="AY136" s="189" t="s">
        <v>239</v>
      </c>
      <c r="BK136" s="191">
        <f>BK137+BK144+BK193+BK196</f>
        <v>0</v>
      </c>
    </row>
    <row r="137" spans="1:65" s="12" customFormat="1" ht="22.9" customHeight="1">
      <c r="B137" s="178"/>
      <c r="C137" s="179"/>
      <c r="D137" s="180" t="s">
        <v>71</v>
      </c>
      <c r="E137" s="192" t="s">
        <v>655</v>
      </c>
      <c r="F137" s="192" t="s">
        <v>656</v>
      </c>
      <c r="G137" s="179"/>
      <c r="H137" s="179"/>
      <c r="I137" s="182"/>
      <c r="J137" s="193">
        <f>BK137</f>
        <v>0</v>
      </c>
      <c r="K137" s="179"/>
      <c r="L137" s="184"/>
      <c r="M137" s="185"/>
      <c r="N137" s="186"/>
      <c r="O137" s="186"/>
      <c r="P137" s="187">
        <f>SUM(P138:P143)</f>
        <v>0</v>
      </c>
      <c r="Q137" s="186"/>
      <c r="R137" s="187">
        <f>SUM(R138:R143)</f>
        <v>8.3800000000000003E-3</v>
      </c>
      <c r="S137" s="186"/>
      <c r="T137" s="188">
        <f>SUM(T138:T143)</f>
        <v>0</v>
      </c>
      <c r="AR137" s="189" t="s">
        <v>101</v>
      </c>
      <c r="AT137" s="190" t="s">
        <v>71</v>
      </c>
      <c r="AU137" s="190" t="s">
        <v>79</v>
      </c>
      <c r="AY137" s="189" t="s">
        <v>239</v>
      </c>
      <c r="BK137" s="191">
        <f>SUM(BK138:BK143)</f>
        <v>0</v>
      </c>
    </row>
    <row r="138" spans="1:65" s="2" customFormat="1" ht="21.75" customHeight="1">
      <c r="A138" s="36"/>
      <c r="B138" s="37"/>
      <c r="C138" s="194" t="s">
        <v>433</v>
      </c>
      <c r="D138" s="194" t="s">
        <v>241</v>
      </c>
      <c r="E138" s="195" t="s">
        <v>1655</v>
      </c>
      <c r="F138" s="196" t="s">
        <v>1656</v>
      </c>
      <c r="G138" s="197" t="s">
        <v>327</v>
      </c>
      <c r="H138" s="198">
        <v>30</v>
      </c>
      <c r="I138" s="199"/>
      <c r="J138" s="200">
        <f>ROUND(I138*H138,2)</f>
        <v>0</v>
      </c>
      <c r="K138" s="196" t="s">
        <v>245</v>
      </c>
      <c r="L138" s="41"/>
      <c r="M138" s="201" t="s">
        <v>19</v>
      </c>
      <c r="N138" s="202" t="s">
        <v>43</v>
      </c>
      <c r="O138" s="66"/>
      <c r="P138" s="203">
        <f>O138*H138</f>
        <v>0</v>
      </c>
      <c r="Q138" s="203">
        <v>0</v>
      </c>
      <c r="R138" s="203">
        <f>Q138*H138</f>
        <v>0</v>
      </c>
      <c r="S138" s="203">
        <v>0</v>
      </c>
      <c r="T138" s="204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659</v>
      </c>
      <c r="AT138" s="205" t="s">
        <v>241</v>
      </c>
      <c r="AU138" s="205" t="s">
        <v>81</v>
      </c>
      <c r="AY138" s="19" t="s">
        <v>239</v>
      </c>
      <c r="BE138" s="206">
        <f>IF(N138="základní",J138,0)</f>
        <v>0</v>
      </c>
      <c r="BF138" s="206">
        <f>IF(N138="snížená",J138,0)</f>
        <v>0</v>
      </c>
      <c r="BG138" s="206">
        <f>IF(N138="zákl. přenesená",J138,0)</f>
        <v>0</v>
      </c>
      <c r="BH138" s="206">
        <f>IF(N138="sníž. přenesená",J138,0)</f>
        <v>0</v>
      </c>
      <c r="BI138" s="206">
        <f>IF(N138="nulová",J138,0)</f>
        <v>0</v>
      </c>
      <c r="BJ138" s="19" t="s">
        <v>79</v>
      </c>
      <c r="BK138" s="206">
        <f>ROUND(I138*H138,2)</f>
        <v>0</v>
      </c>
      <c r="BL138" s="19" t="s">
        <v>659</v>
      </c>
      <c r="BM138" s="205" t="s">
        <v>1657</v>
      </c>
    </row>
    <row r="139" spans="1:65" s="2" customFormat="1" ht="19.5">
      <c r="A139" s="36"/>
      <c r="B139" s="37"/>
      <c r="C139" s="38"/>
      <c r="D139" s="207" t="s">
        <v>248</v>
      </c>
      <c r="E139" s="38"/>
      <c r="F139" s="208" t="s">
        <v>1658</v>
      </c>
      <c r="G139" s="38"/>
      <c r="H139" s="38"/>
      <c r="I139" s="117"/>
      <c r="J139" s="38"/>
      <c r="K139" s="38"/>
      <c r="L139" s="41"/>
      <c r="M139" s="209"/>
      <c r="N139" s="210"/>
      <c r="O139" s="66"/>
      <c r="P139" s="66"/>
      <c r="Q139" s="66"/>
      <c r="R139" s="66"/>
      <c r="S139" s="66"/>
      <c r="T139" s="67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T139" s="19" t="s">
        <v>248</v>
      </c>
      <c r="AU139" s="19" t="s">
        <v>81</v>
      </c>
    </row>
    <row r="140" spans="1:65" s="2" customFormat="1" ht="16.5" customHeight="1">
      <c r="A140" s="36"/>
      <c r="B140" s="37"/>
      <c r="C140" s="240" t="s">
        <v>439</v>
      </c>
      <c r="D140" s="240" t="s">
        <v>653</v>
      </c>
      <c r="E140" s="241" t="s">
        <v>1659</v>
      </c>
      <c r="F140" s="242" t="s">
        <v>1660</v>
      </c>
      <c r="G140" s="243" t="s">
        <v>327</v>
      </c>
      <c r="H140" s="244">
        <v>30</v>
      </c>
      <c r="I140" s="245"/>
      <c r="J140" s="246">
        <f>ROUND(I140*H140,2)</f>
        <v>0</v>
      </c>
      <c r="K140" s="242" t="s">
        <v>245</v>
      </c>
      <c r="L140" s="247"/>
      <c r="M140" s="248" t="s">
        <v>19</v>
      </c>
      <c r="N140" s="249" t="s">
        <v>43</v>
      </c>
      <c r="O140" s="66"/>
      <c r="P140" s="203">
        <f>O140*H140</f>
        <v>0</v>
      </c>
      <c r="Q140" s="203">
        <v>4.0000000000000003E-5</v>
      </c>
      <c r="R140" s="203">
        <f>Q140*H140</f>
        <v>1.2000000000000001E-3</v>
      </c>
      <c r="S140" s="203">
        <v>0</v>
      </c>
      <c r="T140" s="204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665</v>
      </c>
      <c r="AT140" s="205" t="s">
        <v>653</v>
      </c>
      <c r="AU140" s="205" t="s">
        <v>81</v>
      </c>
      <c r="AY140" s="19" t="s">
        <v>239</v>
      </c>
      <c r="BE140" s="206">
        <f>IF(N140="základní",J140,0)</f>
        <v>0</v>
      </c>
      <c r="BF140" s="206">
        <f>IF(N140="snížená",J140,0)</f>
        <v>0</v>
      </c>
      <c r="BG140" s="206">
        <f>IF(N140="zákl. přenesená",J140,0)</f>
        <v>0</v>
      </c>
      <c r="BH140" s="206">
        <f>IF(N140="sníž. přenesená",J140,0)</f>
        <v>0</v>
      </c>
      <c r="BI140" s="206">
        <f>IF(N140="nulová",J140,0)</f>
        <v>0</v>
      </c>
      <c r="BJ140" s="19" t="s">
        <v>79</v>
      </c>
      <c r="BK140" s="206">
        <f>ROUND(I140*H140,2)</f>
        <v>0</v>
      </c>
      <c r="BL140" s="19" t="s">
        <v>665</v>
      </c>
      <c r="BM140" s="205" t="s">
        <v>1661</v>
      </c>
    </row>
    <row r="141" spans="1:65" s="2" customFormat="1" ht="11.25">
      <c r="A141" s="36"/>
      <c r="B141" s="37"/>
      <c r="C141" s="38"/>
      <c r="D141" s="207" t="s">
        <v>248</v>
      </c>
      <c r="E141" s="38"/>
      <c r="F141" s="208" t="s">
        <v>1660</v>
      </c>
      <c r="G141" s="38"/>
      <c r="H141" s="38"/>
      <c r="I141" s="117"/>
      <c r="J141" s="38"/>
      <c r="K141" s="38"/>
      <c r="L141" s="41"/>
      <c r="M141" s="209"/>
      <c r="N141" s="210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248</v>
      </c>
      <c r="AU141" s="19" t="s">
        <v>81</v>
      </c>
    </row>
    <row r="142" spans="1:65" s="2" customFormat="1" ht="16.5" customHeight="1">
      <c r="A142" s="36"/>
      <c r="B142" s="37"/>
      <c r="C142" s="194" t="s">
        <v>444</v>
      </c>
      <c r="D142" s="194" t="s">
        <v>241</v>
      </c>
      <c r="E142" s="195" t="s">
        <v>1662</v>
      </c>
      <c r="F142" s="196" t="s">
        <v>1663</v>
      </c>
      <c r="G142" s="197" t="s">
        <v>285</v>
      </c>
      <c r="H142" s="198">
        <v>2</v>
      </c>
      <c r="I142" s="199"/>
      <c r="J142" s="200">
        <f>ROUND(I142*H142,2)</f>
        <v>0</v>
      </c>
      <c r="K142" s="196" t="s">
        <v>245</v>
      </c>
      <c r="L142" s="41"/>
      <c r="M142" s="201" t="s">
        <v>19</v>
      </c>
      <c r="N142" s="202" t="s">
        <v>43</v>
      </c>
      <c r="O142" s="66"/>
      <c r="P142" s="203">
        <f>O142*H142</f>
        <v>0</v>
      </c>
      <c r="Q142" s="203">
        <v>3.5899999999999999E-3</v>
      </c>
      <c r="R142" s="203">
        <f>Q142*H142</f>
        <v>7.1799999999999998E-3</v>
      </c>
      <c r="S142" s="203">
        <v>0</v>
      </c>
      <c r="T142" s="204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659</v>
      </c>
      <c r="AT142" s="205" t="s">
        <v>241</v>
      </c>
      <c r="AU142" s="205" t="s">
        <v>81</v>
      </c>
      <c r="AY142" s="19" t="s">
        <v>239</v>
      </c>
      <c r="BE142" s="206">
        <f>IF(N142="základní",J142,0)</f>
        <v>0</v>
      </c>
      <c r="BF142" s="206">
        <f>IF(N142="snížená",J142,0)</f>
        <v>0</v>
      </c>
      <c r="BG142" s="206">
        <f>IF(N142="zákl. přenesená",J142,0)</f>
        <v>0</v>
      </c>
      <c r="BH142" s="206">
        <f>IF(N142="sníž. přenesená",J142,0)</f>
        <v>0</v>
      </c>
      <c r="BI142" s="206">
        <f>IF(N142="nulová",J142,0)</f>
        <v>0</v>
      </c>
      <c r="BJ142" s="19" t="s">
        <v>79</v>
      </c>
      <c r="BK142" s="206">
        <f>ROUND(I142*H142,2)</f>
        <v>0</v>
      </c>
      <c r="BL142" s="19" t="s">
        <v>659</v>
      </c>
      <c r="BM142" s="205" t="s">
        <v>1664</v>
      </c>
    </row>
    <row r="143" spans="1:65" s="2" customFormat="1" ht="11.25">
      <c r="A143" s="36"/>
      <c r="B143" s="37"/>
      <c r="C143" s="38"/>
      <c r="D143" s="207" t="s">
        <v>248</v>
      </c>
      <c r="E143" s="38"/>
      <c r="F143" s="208" t="s">
        <v>1665</v>
      </c>
      <c r="G143" s="38"/>
      <c r="H143" s="38"/>
      <c r="I143" s="117"/>
      <c r="J143" s="38"/>
      <c r="K143" s="38"/>
      <c r="L143" s="41"/>
      <c r="M143" s="209"/>
      <c r="N143" s="210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248</v>
      </c>
      <c r="AU143" s="19" t="s">
        <v>81</v>
      </c>
    </row>
    <row r="144" spans="1:65" s="12" customFormat="1" ht="22.9" customHeight="1">
      <c r="B144" s="178"/>
      <c r="C144" s="179"/>
      <c r="D144" s="180" t="s">
        <v>71</v>
      </c>
      <c r="E144" s="192" t="s">
        <v>1666</v>
      </c>
      <c r="F144" s="192" t="s">
        <v>1667</v>
      </c>
      <c r="G144" s="179"/>
      <c r="H144" s="179"/>
      <c r="I144" s="182"/>
      <c r="J144" s="193">
        <f>BK144</f>
        <v>0</v>
      </c>
      <c r="K144" s="179"/>
      <c r="L144" s="184"/>
      <c r="M144" s="185"/>
      <c r="N144" s="186"/>
      <c r="O144" s="186"/>
      <c r="P144" s="187">
        <f>SUM(P145:P192)</f>
        <v>0</v>
      </c>
      <c r="Q144" s="186"/>
      <c r="R144" s="187">
        <f>SUM(R145:R192)</f>
        <v>0.29566663000000004</v>
      </c>
      <c r="S144" s="186"/>
      <c r="T144" s="188">
        <f>SUM(T145:T192)</f>
        <v>0</v>
      </c>
      <c r="AR144" s="189" t="s">
        <v>101</v>
      </c>
      <c r="AT144" s="190" t="s">
        <v>71</v>
      </c>
      <c r="AU144" s="190" t="s">
        <v>79</v>
      </c>
      <c r="AY144" s="189" t="s">
        <v>239</v>
      </c>
      <c r="BK144" s="191">
        <f>SUM(BK145:BK192)</f>
        <v>0</v>
      </c>
    </row>
    <row r="145" spans="1:65" s="2" customFormat="1" ht="16.5" customHeight="1">
      <c r="A145" s="36"/>
      <c r="B145" s="37"/>
      <c r="C145" s="194" t="s">
        <v>454</v>
      </c>
      <c r="D145" s="194" t="s">
        <v>241</v>
      </c>
      <c r="E145" s="195" t="s">
        <v>1668</v>
      </c>
      <c r="F145" s="196" t="s">
        <v>1669</v>
      </c>
      <c r="G145" s="197" t="s">
        <v>285</v>
      </c>
      <c r="H145" s="198">
        <v>21.332999999999998</v>
      </c>
      <c r="I145" s="199"/>
      <c r="J145" s="200">
        <f>ROUND(I145*H145,2)</f>
        <v>0</v>
      </c>
      <c r="K145" s="196" t="s">
        <v>245</v>
      </c>
      <c r="L145" s="41"/>
      <c r="M145" s="201" t="s">
        <v>19</v>
      </c>
      <c r="N145" s="202" t="s">
        <v>43</v>
      </c>
      <c r="O145" s="66"/>
      <c r="P145" s="203">
        <f>O145*H145</f>
        <v>0</v>
      </c>
      <c r="Q145" s="203">
        <v>1.1E-4</v>
      </c>
      <c r="R145" s="203">
        <f>Q145*H145</f>
        <v>2.3466299999999997E-3</v>
      </c>
      <c r="S145" s="203">
        <v>0</v>
      </c>
      <c r="T145" s="204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659</v>
      </c>
      <c r="AT145" s="205" t="s">
        <v>241</v>
      </c>
      <c r="AU145" s="205" t="s">
        <v>81</v>
      </c>
      <c r="AY145" s="19" t="s">
        <v>239</v>
      </c>
      <c r="BE145" s="206">
        <f>IF(N145="základní",J145,0)</f>
        <v>0</v>
      </c>
      <c r="BF145" s="206">
        <f>IF(N145="snížená",J145,0)</f>
        <v>0</v>
      </c>
      <c r="BG145" s="206">
        <f>IF(N145="zákl. přenesená",J145,0)</f>
        <v>0</v>
      </c>
      <c r="BH145" s="206">
        <f>IF(N145="sníž. přenesená",J145,0)</f>
        <v>0</v>
      </c>
      <c r="BI145" s="206">
        <f>IF(N145="nulová",J145,0)</f>
        <v>0</v>
      </c>
      <c r="BJ145" s="19" t="s">
        <v>79</v>
      </c>
      <c r="BK145" s="206">
        <f>ROUND(I145*H145,2)</f>
        <v>0</v>
      </c>
      <c r="BL145" s="19" t="s">
        <v>659</v>
      </c>
      <c r="BM145" s="205" t="s">
        <v>1670</v>
      </c>
    </row>
    <row r="146" spans="1:65" s="2" customFormat="1" ht="11.25">
      <c r="A146" s="36"/>
      <c r="B146" s="37"/>
      <c r="C146" s="38"/>
      <c r="D146" s="207" t="s">
        <v>248</v>
      </c>
      <c r="E146" s="38"/>
      <c r="F146" s="208" t="s">
        <v>1671</v>
      </c>
      <c r="G146" s="38"/>
      <c r="H146" s="38"/>
      <c r="I146" s="117"/>
      <c r="J146" s="38"/>
      <c r="K146" s="38"/>
      <c r="L146" s="41"/>
      <c r="M146" s="209"/>
      <c r="N146" s="210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248</v>
      </c>
      <c r="AU146" s="19" t="s">
        <v>81</v>
      </c>
    </row>
    <row r="147" spans="1:65" s="2" customFormat="1" ht="16.5" customHeight="1">
      <c r="A147" s="36"/>
      <c r="B147" s="37"/>
      <c r="C147" s="194" t="s">
        <v>7</v>
      </c>
      <c r="D147" s="194" t="s">
        <v>241</v>
      </c>
      <c r="E147" s="195" t="s">
        <v>1672</v>
      </c>
      <c r="F147" s="196" t="s">
        <v>1673</v>
      </c>
      <c r="G147" s="197" t="s">
        <v>327</v>
      </c>
      <c r="H147" s="198">
        <v>14</v>
      </c>
      <c r="I147" s="199"/>
      <c r="J147" s="200">
        <f>ROUND(I147*H147,2)</f>
        <v>0</v>
      </c>
      <c r="K147" s="196" t="s">
        <v>245</v>
      </c>
      <c r="L147" s="41"/>
      <c r="M147" s="201" t="s">
        <v>19</v>
      </c>
      <c r="N147" s="202" t="s">
        <v>43</v>
      </c>
      <c r="O147" s="66"/>
      <c r="P147" s="203">
        <f>O147*H147</f>
        <v>0</v>
      </c>
      <c r="Q147" s="203">
        <v>1.2E-4</v>
      </c>
      <c r="R147" s="203">
        <f>Q147*H147</f>
        <v>1.6800000000000001E-3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659</v>
      </c>
      <c r="AT147" s="205" t="s">
        <v>241</v>
      </c>
      <c r="AU147" s="205" t="s">
        <v>81</v>
      </c>
      <c r="AY147" s="19" t="s">
        <v>239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659</v>
      </c>
      <c r="BM147" s="205" t="s">
        <v>1674</v>
      </c>
    </row>
    <row r="148" spans="1:65" s="2" customFormat="1" ht="11.25">
      <c r="A148" s="36"/>
      <c r="B148" s="37"/>
      <c r="C148" s="38"/>
      <c r="D148" s="207" t="s">
        <v>248</v>
      </c>
      <c r="E148" s="38"/>
      <c r="F148" s="208" t="s">
        <v>1675</v>
      </c>
      <c r="G148" s="38"/>
      <c r="H148" s="38"/>
      <c r="I148" s="117"/>
      <c r="J148" s="38"/>
      <c r="K148" s="38"/>
      <c r="L148" s="41"/>
      <c r="M148" s="209"/>
      <c r="N148" s="210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248</v>
      </c>
      <c r="AU148" s="19" t="s">
        <v>81</v>
      </c>
    </row>
    <row r="149" spans="1:65" s="2" customFormat="1" ht="16.5" customHeight="1">
      <c r="A149" s="36"/>
      <c r="B149" s="37"/>
      <c r="C149" s="240" t="s">
        <v>466</v>
      </c>
      <c r="D149" s="240" t="s">
        <v>653</v>
      </c>
      <c r="E149" s="241" t="s">
        <v>1676</v>
      </c>
      <c r="F149" s="242" t="s">
        <v>1677</v>
      </c>
      <c r="G149" s="243" t="s">
        <v>327</v>
      </c>
      <c r="H149" s="244">
        <v>14</v>
      </c>
      <c r="I149" s="245"/>
      <c r="J149" s="246">
        <f>ROUND(I149*H149,2)</f>
        <v>0</v>
      </c>
      <c r="K149" s="242" t="s">
        <v>245</v>
      </c>
      <c r="L149" s="247"/>
      <c r="M149" s="248" t="s">
        <v>19</v>
      </c>
      <c r="N149" s="249" t="s">
        <v>43</v>
      </c>
      <c r="O149" s="66"/>
      <c r="P149" s="203">
        <f>O149*H149</f>
        <v>0</v>
      </c>
      <c r="Q149" s="203">
        <v>2.9299999999999999E-3</v>
      </c>
      <c r="R149" s="203">
        <f>Q149*H149</f>
        <v>4.1020000000000001E-2</v>
      </c>
      <c r="S149" s="203">
        <v>0</v>
      </c>
      <c r="T149" s="204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665</v>
      </c>
      <c r="AT149" s="205" t="s">
        <v>653</v>
      </c>
      <c r="AU149" s="205" t="s">
        <v>81</v>
      </c>
      <c r="AY149" s="19" t="s">
        <v>239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665</v>
      </c>
      <c r="BM149" s="205" t="s">
        <v>1678</v>
      </c>
    </row>
    <row r="150" spans="1:65" s="2" customFormat="1" ht="11.25">
      <c r="A150" s="36"/>
      <c r="B150" s="37"/>
      <c r="C150" s="38"/>
      <c r="D150" s="207" t="s">
        <v>248</v>
      </c>
      <c r="E150" s="38"/>
      <c r="F150" s="208" t="s">
        <v>1677</v>
      </c>
      <c r="G150" s="38"/>
      <c r="H150" s="38"/>
      <c r="I150" s="117"/>
      <c r="J150" s="38"/>
      <c r="K150" s="38"/>
      <c r="L150" s="41"/>
      <c r="M150" s="209"/>
      <c r="N150" s="210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248</v>
      </c>
      <c r="AU150" s="19" t="s">
        <v>81</v>
      </c>
    </row>
    <row r="151" spans="1:65" s="2" customFormat="1" ht="16.5" customHeight="1">
      <c r="A151" s="36"/>
      <c r="B151" s="37"/>
      <c r="C151" s="194" t="s">
        <v>472</v>
      </c>
      <c r="D151" s="194" t="s">
        <v>241</v>
      </c>
      <c r="E151" s="195" t="s">
        <v>1679</v>
      </c>
      <c r="F151" s="196" t="s">
        <v>1680</v>
      </c>
      <c r="G151" s="197" t="s">
        <v>285</v>
      </c>
      <c r="H151" s="198">
        <v>7</v>
      </c>
      <c r="I151" s="199"/>
      <c r="J151" s="200">
        <f>ROUND(I151*H151,2)</f>
        <v>0</v>
      </c>
      <c r="K151" s="196" t="s">
        <v>245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1.3999999999999999E-4</v>
      </c>
      <c r="R151" s="203">
        <f>Q151*H151</f>
        <v>9.7999999999999997E-4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659</v>
      </c>
      <c r="AT151" s="205" t="s">
        <v>241</v>
      </c>
      <c r="AU151" s="205" t="s">
        <v>81</v>
      </c>
      <c r="AY151" s="19" t="s">
        <v>239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659</v>
      </c>
      <c r="BM151" s="205" t="s">
        <v>1681</v>
      </c>
    </row>
    <row r="152" spans="1:65" s="2" customFormat="1" ht="11.25">
      <c r="A152" s="36"/>
      <c r="B152" s="37"/>
      <c r="C152" s="38"/>
      <c r="D152" s="207" t="s">
        <v>248</v>
      </c>
      <c r="E152" s="38"/>
      <c r="F152" s="208" t="s">
        <v>1682</v>
      </c>
      <c r="G152" s="38"/>
      <c r="H152" s="38"/>
      <c r="I152" s="117"/>
      <c r="J152" s="38"/>
      <c r="K152" s="38"/>
      <c r="L152" s="41"/>
      <c r="M152" s="209"/>
      <c r="N152" s="210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248</v>
      </c>
      <c r="AU152" s="19" t="s">
        <v>81</v>
      </c>
    </row>
    <row r="153" spans="1:65" s="2" customFormat="1" ht="16.5" customHeight="1">
      <c r="A153" s="36"/>
      <c r="B153" s="37"/>
      <c r="C153" s="240" t="s">
        <v>478</v>
      </c>
      <c r="D153" s="240" t="s">
        <v>653</v>
      </c>
      <c r="E153" s="241" t="s">
        <v>1683</v>
      </c>
      <c r="F153" s="242" t="s">
        <v>1684</v>
      </c>
      <c r="G153" s="243" t="s">
        <v>285</v>
      </c>
      <c r="H153" s="244">
        <v>4</v>
      </c>
      <c r="I153" s="245"/>
      <c r="J153" s="246">
        <f>ROUND(I153*H153,2)</f>
        <v>0</v>
      </c>
      <c r="K153" s="242" t="s">
        <v>245</v>
      </c>
      <c r="L153" s="247"/>
      <c r="M153" s="248" t="s">
        <v>19</v>
      </c>
      <c r="N153" s="249" t="s">
        <v>43</v>
      </c>
      <c r="O153" s="66"/>
      <c r="P153" s="203">
        <f>O153*H153</f>
        <v>0</v>
      </c>
      <c r="Q153" s="203">
        <v>2.3000000000000001E-4</v>
      </c>
      <c r="R153" s="203">
        <f>Q153*H153</f>
        <v>9.2000000000000003E-4</v>
      </c>
      <c r="S153" s="203">
        <v>0</v>
      </c>
      <c r="T153" s="204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665</v>
      </c>
      <c r="AT153" s="205" t="s">
        <v>653</v>
      </c>
      <c r="AU153" s="205" t="s">
        <v>81</v>
      </c>
      <c r="AY153" s="19" t="s">
        <v>239</v>
      </c>
      <c r="BE153" s="206">
        <f>IF(N153="základní",J153,0)</f>
        <v>0</v>
      </c>
      <c r="BF153" s="206">
        <f>IF(N153="snížená",J153,0)</f>
        <v>0</v>
      </c>
      <c r="BG153" s="206">
        <f>IF(N153="zákl. přenesená",J153,0)</f>
        <v>0</v>
      </c>
      <c r="BH153" s="206">
        <f>IF(N153="sníž. přenesená",J153,0)</f>
        <v>0</v>
      </c>
      <c r="BI153" s="206">
        <f>IF(N153="nulová",J153,0)</f>
        <v>0</v>
      </c>
      <c r="BJ153" s="19" t="s">
        <v>79</v>
      </c>
      <c r="BK153" s="206">
        <f>ROUND(I153*H153,2)</f>
        <v>0</v>
      </c>
      <c r="BL153" s="19" t="s">
        <v>665</v>
      </c>
      <c r="BM153" s="205" t="s">
        <v>1685</v>
      </c>
    </row>
    <row r="154" spans="1:65" s="2" customFormat="1" ht="11.25">
      <c r="A154" s="36"/>
      <c r="B154" s="37"/>
      <c r="C154" s="38"/>
      <c r="D154" s="207" t="s">
        <v>248</v>
      </c>
      <c r="E154" s="38"/>
      <c r="F154" s="208" t="s">
        <v>1684</v>
      </c>
      <c r="G154" s="38"/>
      <c r="H154" s="38"/>
      <c r="I154" s="117"/>
      <c r="J154" s="38"/>
      <c r="K154" s="38"/>
      <c r="L154" s="41"/>
      <c r="M154" s="209"/>
      <c r="N154" s="210"/>
      <c r="O154" s="66"/>
      <c r="P154" s="66"/>
      <c r="Q154" s="66"/>
      <c r="R154" s="66"/>
      <c r="S154" s="66"/>
      <c r="T154" s="67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T154" s="19" t="s">
        <v>248</v>
      </c>
      <c r="AU154" s="19" t="s">
        <v>81</v>
      </c>
    </row>
    <row r="155" spans="1:65" s="2" customFormat="1" ht="16.5" customHeight="1">
      <c r="A155" s="36"/>
      <c r="B155" s="37"/>
      <c r="C155" s="240" t="s">
        <v>484</v>
      </c>
      <c r="D155" s="240" t="s">
        <v>653</v>
      </c>
      <c r="E155" s="241" t="s">
        <v>1686</v>
      </c>
      <c r="F155" s="242" t="s">
        <v>1687</v>
      </c>
      <c r="G155" s="243" t="s">
        <v>664</v>
      </c>
      <c r="H155" s="244">
        <v>3</v>
      </c>
      <c r="I155" s="245"/>
      <c r="J155" s="246">
        <f>ROUND(I155*H155,2)</f>
        <v>0</v>
      </c>
      <c r="K155" s="242" t="s">
        <v>19</v>
      </c>
      <c r="L155" s="247"/>
      <c r="M155" s="248" t="s">
        <v>19</v>
      </c>
      <c r="N155" s="249" t="s">
        <v>43</v>
      </c>
      <c r="O155" s="66"/>
      <c r="P155" s="203">
        <f>O155*H155</f>
        <v>0</v>
      </c>
      <c r="Q155" s="203">
        <v>2.7000000000000001E-3</v>
      </c>
      <c r="R155" s="203">
        <f>Q155*H155</f>
        <v>8.0999999999999996E-3</v>
      </c>
      <c r="S155" s="203">
        <v>0</v>
      </c>
      <c r="T155" s="204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1443</v>
      </c>
      <c r="AT155" s="205" t="s">
        <v>653</v>
      </c>
      <c r="AU155" s="205" t="s">
        <v>81</v>
      </c>
      <c r="AY155" s="19" t="s">
        <v>239</v>
      </c>
      <c r="BE155" s="206">
        <f>IF(N155="základní",J155,0)</f>
        <v>0</v>
      </c>
      <c r="BF155" s="206">
        <f>IF(N155="snížená",J155,0)</f>
        <v>0</v>
      </c>
      <c r="BG155" s="206">
        <f>IF(N155="zákl. přenesená",J155,0)</f>
        <v>0</v>
      </c>
      <c r="BH155" s="206">
        <f>IF(N155="sníž. přenesená",J155,0)</f>
        <v>0</v>
      </c>
      <c r="BI155" s="206">
        <f>IF(N155="nulová",J155,0)</f>
        <v>0</v>
      </c>
      <c r="BJ155" s="19" t="s">
        <v>79</v>
      </c>
      <c r="BK155" s="206">
        <f>ROUND(I155*H155,2)</f>
        <v>0</v>
      </c>
      <c r="BL155" s="19" t="s">
        <v>1443</v>
      </c>
      <c r="BM155" s="205" t="s">
        <v>1688</v>
      </c>
    </row>
    <row r="156" spans="1:65" s="2" customFormat="1" ht="11.25">
      <c r="A156" s="36"/>
      <c r="B156" s="37"/>
      <c r="C156" s="38"/>
      <c r="D156" s="207" t="s">
        <v>248</v>
      </c>
      <c r="E156" s="38"/>
      <c r="F156" s="208" t="s">
        <v>1687</v>
      </c>
      <c r="G156" s="38"/>
      <c r="H156" s="38"/>
      <c r="I156" s="117"/>
      <c r="J156" s="38"/>
      <c r="K156" s="38"/>
      <c r="L156" s="41"/>
      <c r="M156" s="209"/>
      <c r="N156" s="210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248</v>
      </c>
      <c r="AU156" s="19" t="s">
        <v>81</v>
      </c>
    </row>
    <row r="157" spans="1:65" s="2" customFormat="1" ht="16.5" customHeight="1">
      <c r="A157" s="36"/>
      <c r="B157" s="37"/>
      <c r="C157" s="194" t="s">
        <v>490</v>
      </c>
      <c r="D157" s="194" t="s">
        <v>241</v>
      </c>
      <c r="E157" s="195" t="s">
        <v>1689</v>
      </c>
      <c r="F157" s="196" t="s">
        <v>1690</v>
      </c>
      <c r="G157" s="197" t="s">
        <v>327</v>
      </c>
      <c r="H157" s="198">
        <v>25</v>
      </c>
      <c r="I157" s="199"/>
      <c r="J157" s="200">
        <f>ROUND(I157*H157,2)</f>
        <v>0</v>
      </c>
      <c r="K157" s="196" t="s">
        <v>245</v>
      </c>
      <c r="L157" s="41"/>
      <c r="M157" s="201" t="s">
        <v>19</v>
      </c>
      <c r="N157" s="202" t="s">
        <v>43</v>
      </c>
      <c r="O157" s="66"/>
      <c r="P157" s="203">
        <f>O157*H157</f>
        <v>0</v>
      </c>
      <c r="Q157" s="203">
        <v>0</v>
      </c>
      <c r="R157" s="203">
        <f>Q157*H157</f>
        <v>0</v>
      </c>
      <c r="S157" s="203">
        <v>0</v>
      </c>
      <c r="T157" s="204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659</v>
      </c>
      <c r="AT157" s="205" t="s">
        <v>241</v>
      </c>
      <c r="AU157" s="205" t="s">
        <v>81</v>
      </c>
      <c r="AY157" s="19" t="s">
        <v>239</v>
      </c>
      <c r="BE157" s="206">
        <f>IF(N157="základní",J157,0)</f>
        <v>0</v>
      </c>
      <c r="BF157" s="206">
        <f>IF(N157="snížená",J157,0)</f>
        <v>0</v>
      </c>
      <c r="BG157" s="206">
        <f>IF(N157="zákl. přenesená",J157,0)</f>
        <v>0</v>
      </c>
      <c r="BH157" s="206">
        <f>IF(N157="sníž. přenesená",J157,0)</f>
        <v>0</v>
      </c>
      <c r="BI157" s="206">
        <f>IF(N157="nulová",J157,0)</f>
        <v>0</v>
      </c>
      <c r="BJ157" s="19" t="s">
        <v>79</v>
      </c>
      <c r="BK157" s="206">
        <f>ROUND(I157*H157,2)</f>
        <v>0</v>
      </c>
      <c r="BL157" s="19" t="s">
        <v>659</v>
      </c>
      <c r="BM157" s="205" t="s">
        <v>1691</v>
      </c>
    </row>
    <row r="158" spans="1:65" s="2" customFormat="1" ht="11.25">
      <c r="A158" s="36"/>
      <c r="B158" s="37"/>
      <c r="C158" s="38"/>
      <c r="D158" s="207" t="s">
        <v>248</v>
      </c>
      <c r="E158" s="38"/>
      <c r="F158" s="208" t="s">
        <v>1692</v>
      </c>
      <c r="G158" s="38"/>
      <c r="H158" s="38"/>
      <c r="I158" s="117"/>
      <c r="J158" s="38"/>
      <c r="K158" s="38"/>
      <c r="L158" s="41"/>
      <c r="M158" s="209"/>
      <c r="N158" s="210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248</v>
      </c>
      <c r="AU158" s="19" t="s">
        <v>81</v>
      </c>
    </row>
    <row r="159" spans="1:65" s="2" customFormat="1" ht="16.5" customHeight="1">
      <c r="A159" s="36"/>
      <c r="B159" s="37"/>
      <c r="C159" s="240" t="s">
        <v>497</v>
      </c>
      <c r="D159" s="240" t="s">
        <v>653</v>
      </c>
      <c r="E159" s="241" t="s">
        <v>1693</v>
      </c>
      <c r="F159" s="242" t="s">
        <v>1694</v>
      </c>
      <c r="G159" s="243" t="s">
        <v>327</v>
      </c>
      <c r="H159" s="244">
        <v>25</v>
      </c>
      <c r="I159" s="245"/>
      <c r="J159" s="246">
        <f>ROUND(I159*H159,2)</f>
        <v>0</v>
      </c>
      <c r="K159" s="242" t="s">
        <v>245</v>
      </c>
      <c r="L159" s="247"/>
      <c r="M159" s="248" t="s">
        <v>19</v>
      </c>
      <c r="N159" s="249" t="s">
        <v>43</v>
      </c>
      <c r="O159" s="66"/>
      <c r="P159" s="203">
        <f>O159*H159</f>
        <v>0</v>
      </c>
      <c r="Q159" s="203">
        <v>6.6E-4</v>
      </c>
      <c r="R159" s="203">
        <f>Q159*H159</f>
        <v>1.6500000000000001E-2</v>
      </c>
      <c r="S159" s="203">
        <v>0</v>
      </c>
      <c r="T159" s="204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665</v>
      </c>
      <c r="AT159" s="205" t="s">
        <v>653</v>
      </c>
      <c r="AU159" s="205" t="s">
        <v>81</v>
      </c>
      <c r="AY159" s="19" t="s">
        <v>239</v>
      </c>
      <c r="BE159" s="206">
        <f>IF(N159="základní",J159,0)</f>
        <v>0</v>
      </c>
      <c r="BF159" s="206">
        <f>IF(N159="snížená",J159,0)</f>
        <v>0</v>
      </c>
      <c r="BG159" s="206">
        <f>IF(N159="zákl. přenesená",J159,0)</f>
        <v>0</v>
      </c>
      <c r="BH159" s="206">
        <f>IF(N159="sníž. přenesená",J159,0)</f>
        <v>0</v>
      </c>
      <c r="BI159" s="206">
        <f>IF(N159="nulová",J159,0)</f>
        <v>0</v>
      </c>
      <c r="BJ159" s="19" t="s">
        <v>79</v>
      </c>
      <c r="BK159" s="206">
        <f>ROUND(I159*H159,2)</f>
        <v>0</v>
      </c>
      <c r="BL159" s="19" t="s">
        <v>665</v>
      </c>
      <c r="BM159" s="205" t="s">
        <v>1695</v>
      </c>
    </row>
    <row r="160" spans="1:65" s="2" customFormat="1" ht="11.25">
      <c r="A160" s="36"/>
      <c r="B160" s="37"/>
      <c r="C160" s="38"/>
      <c r="D160" s="207" t="s">
        <v>248</v>
      </c>
      <c r="E160" s="38"/>
      <c r="F160" s="208" t="s">
        <v>1694</v>
      </c>
      <c r="G160" s="38"/>
      <c r="H160" s="38"/>
      <c r="I160" s="117"/>
      <c r="J160" s="38"/>
      <c r="K160" s="38"/>
      <c r="L160" s="41"/>
      <c r="M160" s="209"/>
      <c r="N160" s="210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248</v>
      </c>
      <c r="AU160" s="19" t="s">
        <v>81</v>
      </c>
    </row>
    <row r="161" spans="1:65" s="2" customFormat="1" ht="16.5" customHeight="1">
      <c r="A161" s="36"/>
      <c r="B161" s="37"/>
      <c r="C161" s="240" t="s">
        <v>503</v>
      </c>
      <c r="D161" s="240" t="s">
        <v>653</v>
      </c>
      <c r="E161" s="241" t="s">
        <v>1696</v>
      </c>
      <c r="F161" s="242" t="s">
        <v>1697</v>
      </c>
      <c r="G161" s="243" t="s">
        <v>285</v>
      </c>
      <c r="H161" s="244">
        <v>6</v>
      </c>
      <c r="I161" s="245"/>
      <c r="J161" s="246">
        <f>ROUND(I161*H161,2)</f>
        <v>0</v>
      </c>
      <c r="K161" s="242" t="s">
        <v>19</v>
      </c>
      <c r="L161" s="247"/>
      <c r="M161" s="248" t="s">
        <v>19</v>
      </c>
      <c r="N161" s="249" t="s">
        <v>43</v>
      </c>
      <c r="O161" s="66"/>
      <c r="P161" s="203">
        <f>O161*H161</f>
        <v>0</v>
      </c>
      <c r="Q161" s="203">
        <v>1E-4</v>
      </c>
      <c r="R161" s="203">
        <f>Q161*H161</f>
        <v>6.0000000000000006E-4</v>
      </c>
      <c r="S161" s="203">
        <v>0</v>
      </c>
      <c r="T161" s="204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665</v>
      </c>
      <c r="AT161" s="205" t="s">
        <v>653</v>
      </c>
      <c r="AU161" s="205" t="s">
        <v>81</v>
      </c>
      <c r="AY161" s="19" t="s">
        <v>239</v>
      </c>
      <c r="BE161" s="206">
        <f>IF(N161="základní",J161,0)</f>
        <v>0</v>
      </c>
      <c r="BF161" s="206">
        <f>IF(N161="snížená",J161,0)</f>
        <v>0</v>
      </c>
      <c r="BG161" s="206">
        <f>IF(N161="zákl. přenesená",J161,0)</f>
        <v>0</v>
      </c>
      <c r="BH161" s="206">
        <f>IF(N161="sníž. přenesená",J161,0)</f>
        <v>0</v>
      </c>
      <c r="BI161" s="206">
        <f>IF(N161="nulová",J161,0)</f>
        <v>0</v>
      </c>
      <c r="BJ161" s="19" t="s">
        <v>79</v>
      </c>
      <c r="BK161" s="206">
        <f>ROUND(I161*H161,2)</f>
        <v>0</v>
      </c>
      <c r="BL161" s="19" t="s">
        <v>665</v>
      </c>
      <c r="BM161" s="205" t="s">
        <v>1698</v>
      </c>
    </row>
    <row r="162" spans="1:65" s="2" customFormat="1" ht="11.25">
      <c r="A162" s="36"/>
      <c r="B162" s="37"/>
      <c r="C162" s="38"/>
      <c r="D162" s="207" t="s">
        <v>248</v>
      </c>
      <c r="E162" s="38"/>
      <c r="F162" s="208" t="s">
        <v>1697</v>
      </c>
      <c r="G162" s="38"/>
      <c r="H162" s="38"/>
      <c r="I162" s="117"/>
      <c r="J162" s="38"/>
      <c r="K162" s="38"/>
      <c r="L162" s="41"/>
      <c r="M162" s="209"/>
      <c r="N162" s="210"/>
      <c r="O162" s="66"/>
      <c r="P162" s="66"/>
      <c r="Q162" s="66"/>
      <c r="R162" s="66"/>
      <c r="S162" s="66"/>
      <c r="T162" s="67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T162" s="19" t="s">
        <v>248</v>
      </c>
      <c r="AU162" s="19" t="s">
        <v>81</v>
      </c>
    </row>
    <row r="163" spans="1:65" s="2" customFormat="1" ht="16.5" customHeight="1">
      <c r="A163" s="36"/>
      <c r="B163" s="37"/>
      <c r="C163" s="194" t="s">
        <v>510</v>
      </c>
      <c r="D163" s="194" t="s">
        <v>241</v>
      </c>
      <c r="E163" s="195" t="s">
        <v>1699</v>
      </c>
      <c r="F163" s="196" t="s">
        <v>1700</v>
      </c>
      <c r="G163" s="197" t="s">
        <v>285</v>
      </c>
      <c r="H163" s="198">
        <v>9</v>
      </c>
      <c r="I163" s="199"/>
      <c r="J163" s="200">
        <f>ROUND(I163*H163,2)</f>
        <v>0</v>
      </c>
      <c r="K163" s="196" t="s">
        <v>245</v>
      </c>
      <c r="L163" s="41"/>
      <c r="M163" s="201" t="s">
        <v>19</v>
      </c>
      <c r="N163" s="202" t="s">
        <v>43</v>
      </c>
      <c r="O163" s="66"/>
      <c r="P163" s="203">
        <f>O163*H163</f>
        <v>0</v>
      </c>
      <c r="Q163" s="203">
        <v>0</v>
      </c>
      <c r="R163" s="203">
        <f>Q163*H163</f>
        <v>0</v>
      </c>
      <c r="S163" s="203">
        <v>0</v>
      </c>
      <c r="T163" s="204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659</v>
      </c>
      <c r="AT163" s="205" t="s">
        <v>241</v>
      </c>
      <c r="AU163" s="205" t="s">
        <v>81</v>
      </c>
      <c r="AY163" s="19" t="s">
        <v>239</v>
      </c>
      <c r="BE163" s="206">
        <f>IF(N163="základní",J163,0)</f>
        <v>0</v>
      </c>
      <c r="BF163" s="206">
        <f>IF(N163="snížená",J163,0)</f>
        <v>0</v>
      </c>
      <c r="BG163" s="206">
        <f>IF(N163="zákl. přenesená",J163,0)</f>
        <v>0</v>
      </c>
      <c r="BH163" s="206">
        <f>IF(N163="sníž. přenesená",J163,0)</f>
        <v>0</v>
      </c>
      <c r="BI163" s="206">
        <f>IF(N163="nulová",J163,0)</f>
        <v>0</v>
      </c>
      <c r="BJ163" s="19" t="s">
        <v>79</v>
      </c>
      <c r="BK163" s="206">
        <f>ROUND(I163*H163,2)</f>
        <v>0</v>
      </c>
      <c r="BL163" s="19" t="s">
        <v>659</v>
      </c>
      <c r="BM163" s="205" t="s">
        <v>1701</v>
      </c>
    </row>
    <row r="164" spans="1:65" s="2" customFormat="1" ht="11.25">
      <c r="A164" s="36"/>
      <c r="B164" s="37"/>
      <c r="C164" s="38"/>
      <c r="D164" s="207" t="s">
        <v>248</v>
      </c>
      <c r="E164" s="38"/>
      <c r="F164" s="208" t="s">
        <v>1702</v>
      </c>
      <c r="G164" s="38"/>
      <c r="H164" s="38"/>
      <c r="I164" s="117"/>
      <c r="J164" s="38"/>
      <c r="K164" s="38"/>
      <c r="L164" s="41"/>
      <c r="M164" s="209"/>
      <c r="N164" s="210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248</v>
      </c>
      <c r="AU164" s="19" t="s">
        <v>81</v>
      </c>
    </row>
    <row r="165" spans="1:65" s="2" customFormat="1" ht="16.5" customHeight="1">
      <c r="A165" s="36"/>
      <c r="B165" s="37"/>
      <c r="C165" s="240" t="s">
        <v>518</v>
      </c>
      <c r="D165" s="240" t="s">
        <v>653</v>
      </c>
      <c r="E165" s="241" t="s">
        <v>1703</v>
      </c>
      <c r="F165" s="242" t="s">
        <v>1704</v>
      </c>
      <c r="G165" s="243" t="s">
        <v>285</v>
      </c>
      <c r="H165" s="244">
        <v>2</v>
      </c>
      <c r="I165" s="245"/>
      <c r="J165" s="246">
        <f>ROUND(I165*H165,2)</f>
        <v>0</v>
      </c>
      <c r="K165" s="242" t="s">
        <v>19</v>
      </c>
      <c r="L165" s="247"/>
      <c r="M165" s="248" t="s">
        <v>19</v>
      </c>
      <c r="N165" s="249" t="s">
        <v>43</v>
      </c>
      <c r="O165" s="66"/>
      <c r="P165" s="203">
        <f>O165*H165</f>
        <v>0</v>
      </c>
      <c r="Q165" s="203">
        <v>1E-4</v>
      </c>
      <c r="R165" s="203">
        <f>Q165*H165</f>
        <v>2.0000000000000001E-4</v>
      </c>
      <c r="S165" s="203">
        <v>0</v>
      </c>
      <c r="T165" s="204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205" t="s">
        <v>665</v>
      </c>
      <c r="AT165" s="205" t="s">
        <v>653</v>
      </c>
      <c r="AU165" s="205" t="s">
        <v>81</v>
      </c>
      <c r="AY165" s="19" t="s">
        <v>239</v>
      </c>
      <c r="BE165" s="206">
        <f>IF(N165="základní",J165,0)</f>
        <v>0</v>
      </c>
      <c r="BF165" s="206">
        <f>IF(N165="snížená",J165,0)</f>
        <v>0</v>
      </c>
      <c r="BG165" s="206">
        <f>IF(N165="zákl. přenesená",J165,0)</f>
        <v>0</v>
      </c>
      <c r="BH165" s="206">
        <f>IF(N165="sníž. přenesená",J165,0)</f>
        <v>0</v>
      </c>
      <c r="BI165" s="206">
        <f>IF(N165="nulová",J165,0)</f>
        <v>0</v>
      </c>
      <c r="BJ165" s="19" t="s">
        <v>79</v>
      </c>
      <c r="BK165" s="206">
        <f>ROUND(I165*H165,2)</f>
        <v>0</v>
      </c>
      <c r="BL165" s="19" t="s">
        <v>665</v>
      </c>
      <c r="BM165" s="205" t="s">
        <v>1705</v>
      </c>
    </row>
    <row r="166" spans="1:65" s="2" customFormat="1" ht="11.25">
      <c r="A166" s="36"/>
      <c r="B166" s="37"/>
      <c r="C166" s="38"/>
      <c r="D166" s="207" t="s">
        <v>248</v>
      </c>
      <c r="E166" s="38"/>
      <c r="F166" s="208" t="s">
        <v>1704</v>
      </c>
      <c r="G166" s="38"/>
      <c r="H166" s="38"/>
      <c r="I166" s="117"/>
      <c r="J166" s="38"/>
      <c r="K166" s="38"/>
      <c r="L166" s="41"/>
      <c r="M166" s="209"/>
      <c r="N166" s="210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248</v>
      </c>
      <c r="AU166" s="19" t="s">
        <v>81</v>
      </c>
    </row>
    <row r="167" spans="1:65" s="2" customFormat="1" ht="16.5" customHeight="1">
      <c r="A167" s="36"/>
      <c r="B167" s="37"/>
      <c r="C167" s="240" t="s">
        <v>524</v>
      </c>
      <c r="D167" s="240" t="s">
        <v>653</v>
      </c>
      <c r="E167" s="241" t="s">
        <v>1706</v>
      </c>
      <c r="F167" s="242" t="s">
        <v>1707</v>
      </c>
      <c r="G167" s="243" t="s">
        <v>285</v>
      </c>
      <c r="H167" s="244">
        <v>5</v>
      </c>
      <c r="I167" s="245"/>
      <c r="J167" s="246">
        <f>ROUND(I167*H167,2)</f>
        <v>0</v>
      </c>
      <c r="K167" s="242" t="s">
        <v>19</v>
      </c>
      <c r="L167" s="247"/>
      <c r="M167" s="248" t="s">
        <v>19</v>
      </c>
      <c r="N167" s="249" t="s">
        <v>43</v>
      </c>
      <c r="O167" s="66"/>
      <c r="P167" s="203">
        <f>O167*H167</f>
        <v>0</v>
      </c>
      <c r="Q167" s="203">
        <v>2.0000000000000001E-4</v>
      </c>
      <c r="R167" s="203">
        <f>Q167*H167</f>
        <v>1E-3</v>
      </c>
      <c r="S167" s="203">
        <v>0</v>
      </c>
      <c r="T167" s="204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665</v>
      </c>
      <c r="AT167" s="205" t="s">
        <v>653</v>
      </c>
      <c r="AU167" s="205" t="s">
        <v>81</v>
      </c>
      <c r="AY167" s="19" t="s">
        <v>239</v>
      </c>
      <c r="BE167" s="206">
        <f>IF(N167="základní",J167,0)</f>
        <v>0</v>
      </c>
      <c r="BF167" s="206">
        <f>IF(N167="snížená",J167,0)</f>
        <v>0</v>
      </c>
      <c r="BG167" s="206">
        <f>IF(N167="zákl. přenesená",J167,0)</f>
        <v>0</v>
      </c>
      <c r="BH167" s="206">
        <f>IF(N167="sníž. přenesená",J167,0)</f>
        <v>0</v>
      </c>
      <c r="BI167" s="206">
        <f>IF(N167="nulová",J167,0)</f>
        <v>0</v>
      </c>
      <c r="BJ167" s="19" t="s">
        <v>79</v>
      </c>
      <c r="BK167" s="206">
        <f>ROUND(I167*H167,2)</f>
        <v>0</v>
      </c>
      <c r="BL167" s="19" t="s">
        <v>665</v>
      </c>
      <c r="BM167" s="205" t="s">
        <v>1708</v>
      </c>
    </row>
    <row r="168" spans="1:65" s="2" customFormat="1" ht="11.25">
      <c r="A168" s="36"/>
      <c r="B168" s="37"/>
      <c r="C168" s="38"/>
      <c r="D168" s="207" t="s">
        <v>248</v>
      </c>
      <c r="E168" s="38"/>
      <c r="F168" s="208" t="s">
        <v>1707</v>
      </c>
      <c r="G168" s="38"/>
      <c r="H168" s="38"/>
      <c r="I168" s="117"/>
      <c r="J168" s="38"/>
      <c r="K168" s="38"/>
      <c r="L168" s="41"/>
      <c r="M168" s="209"/>
      <c r="N168" s="210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248</v>
      </c>
      <c r="AU168" s="19" t="s">
        <v>81</v>
      </c>
    </row>
    <row r="169" spans="1:65" s="2" customFormat="1" ht="16.5" customHeight="1">
      <c r="A169" s="36"/>
      <c r="B169" s="37"/>
      <c r="C169" s="194" t="s">
        <v>530</v>
      </c>
      <c r="D169" s="194" t="s">
        <v>241</v>
      </c>
      <c r="E169" s="195" t="s">
        <v>1709</v>
      </c>
      <c r="F169" s="196" t="s">
        <v>1710</v>
      </c>
      <c r="G169" s="197" t="s">
        <v>327</v>
      </c>
      <c r="H169" s="198">
        <v>14</v>
      </c>
      <c r="I169" s="199"/>
      <c r="J169" s="200">
        <f>ROUND(I169*H169,2)</f>
        <v>0</v>
      </c>
      <c r="K169" s="196" t="s">
        <v>245</v>
      </c>
      <c r="L169" s="41"/>
      <c r="M169" s="201" t="s">
        <v>19</v>
      </c>
      <c r="N169" s="202" t="s">
        <v>43</v>
      </c>
      <c r="O169" s="66"/>
      <c r="P169" s="203">
        <f>O169*H169</f>
        <v>0</v>
      </c>
      <c r="Q169" s="203">
        <v>3.0000000000000001E-5</v>
      </c>
      <c r="R169" s="203">
        <f>Q169*H169</f>
        <v>4.2000000000000002E-4</v>
      </c>
      <c r="S169" s="203">
        <v>0</v>
      </c>
      <c r="T169" s="204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659</v>
      </c>
      <c r="AT169" s="205" t="s">
        <v>241</v>
      </c>
      <c r="AU169" s="205" t="s">
        <v>81</v>
      </c>
      <c r="AY169" s="19" t="s">
        <v>239</v>
      </c>
      <c r="BE169" s="206">
        <f>IF(N169="základní",J169,0)</f>
        <v>0</v>
      </c>
      <c r="BF169" s="206">
        <f>IF(N169="snížená",J169,0)</f>
        <v>0</v>
      </c>
      <c r="BG169" s="206">
        <f>IF(N169="zákl. přenesená",J169,0)</f>
        <v>0</v>
      </c>
      <c r="BH169" s="206">
        <f>IF(N169="sníž. přenesená",J169,0)</f>
        <v>0</v>
      </c>
      <c r="BI169" s="206">
        <f>IF(N169="nulová",J169,0)</f>
        <v>0</v>
      </c>
      <c r="BJ169" s="19" t="s">
        <v>79</v>
      </c>
      <c r="BK169" s="206">
        <f>ROUND(I169*H169,2)</f>
        <v>0</v>
      </c>
      <c r="BL169" s="19" t="s">
        <v>659</v>
      </c>
      <c r="BM169" s="205" t="s">
        <v>1711</v>
      </c>
    </row>
    <row r="170" spans="1:65" s="2" customFormat="1" ht="11.25">
      <c r="A170" s="36"/>
      <c r="B170" s="37"/>
      <c r="C170" s="38"/>
      <c r="D170" s="207" t="s">
        <v>248</v>
      </c>
      <c r="E170" s="38"/>
      <c r="F170" s="208" t="s">
        <v>1712</v>
      </c>
      <c r="G170" s="38"/>
      <c r="H170" s="38"/>
      <c r="I170" s="117"/>
      <c r="J170" s="38"/>
      <c r="K170" s="38"/>
      <c r="L170" s="41"/>
      <c r="M170" s="209"/>
      <c r="N170" s="210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248</v>
      </c>
      <c r="AU170" s="19" t="s">
        <v>81</v>
      </c>
    </row>
    <row r="171" spans="1:65" s="2" customFormat="1" ht="16.5" customHeight="1">
      <c r="A171" s="36"/>
      <c r="B171" s="37"/>
      <c r="C171" s="240" t="s">
        <v>536</v>
      </c>
      <c r="D171" s="240" t="s">
        <v>653</v>
      </c>
      <c r="E171" s="241" t="s">
        <v>1713</v>
      </c>
      <c r="F171" s="242" t="s">
        <v>1714</v>
      </c>
      <c r="G171" s="243" t="s">
        <v>327</v>
      </c>
      <c r="H171" s="244">
        <v>14</v>
      </c>
      <c r="I171" s="245"/>
      <c r="J171" s="246">
        <f>ROUND(I171*H171,2)</f>
        <v>0</v>
      </c>
      <c r="K171" s="242" t="s">
        <v>245</v>
      </c>
      <c r="L171" s="247"/>
      <c r="M171" s="248" t="s">
        <v>19</v>
      </c>
      <c r="N171" s="249" t="s">
        <v>43</v>
      </c>
      <c r="O171" s="66"/>
      <c r="P171" s="203">
        <f>O171*H171</f>
        <v>0</v>
      </c>
      <c r="Q171" s="203">
        <v>1.085E-2</v>
      </c>
      <c r="R171" s="203">
        <f>Q171*H171</f>
        <v>0.15190000000000001</v>
      </c>
      <c r="S171" s="203">
        <v>0</v>
      </c>
      <c r="T171" s="204">
        <f>S171*H171</f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205" t="s">
        <v>665</v>
      </c>
      <c r="AT171" s="205" t="s">
        <v>653</v>
      </c>
      <c r="AU171" s="205" t="s">
        <v>81</v>
      </c>
      <c r="AY171" s="19" t="s">
        <v>239</v>
      </c>
      <c r="BE171" s="206">
        <f>IF(N171="základní",J171,0)</f>
        <v>0</v>
      </c>
      <c r="BF171" s="206">
        <f>IF(N171="snížená",J171,0)</f>
        <v>0</v>
      </c>
      <c r="BG171" s="206">
        <f>IF(N171="zákl. přenesená",J171,0)</f>
        <v>0</v>
      </c>
      <c r="BH171" s="206">
        <f>IF(N171="sníž. přenesená",J171,0)</f>
        <v>0</v>
      </c>
      <c r="BI171" s="206">
        <f>IF(N171="nulová",J171,0)</f>
        <v>0</v>
      </c>
      <c r="BJ171" s="19" t="s">
        <v>79</v>
      </c>
      <c r="BK171" s="206">
        <f>ROUND(I171*H171,2)</f>
        <v>0</v>
      </c>
      <c r="BL171" s="19" t="s">
        <v>665</v>
      </c>
      <c r="BM171" s="205" t="s">
        <v>1715</v>
      </c>
    </row>
    <row r="172" spans="1:65" s="2" customFormat="1" ht="11.25">
      <c r="A172" s="36"/>
      <c r="B172" s="37"/>
      <c r="C172" s="38"/>
      <c r="D172" s="207" t="s">
        <v>248</v>
      </c>
      <c r="E172" s="38"/>
      <c r="F172" s="208" t="s">
        <v>1714</v>
      </c>
      <c r="G172" s="38"/>
      <c r="H172" s="38"/>
      <c r="I172" s="117"/>
      <c r="J172" s="38"/>
      <c r="K172" s="38"/>
      <c r="L172" s="41"/>
      <c r="M172" s="209"/>
      <c r="N172" s="210"/>
      <c r="O172" s="66"/>
      <c r="P172" s="66"/>
      <c r="Q172" s="66"/>
      <c r="R172" s="66"/>
      <c r="S172" s="66"/>
      <c r="T172" s="67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T172" s="19" t="s">
        <v>248</v>
      </c>
      <c r="AU172" s="19" t="s">
        <v>81</v>
      </c>
    </row>
    <row r="173" spans="1:65" s="2" customFormat="1" ht="16.5" customHeight="1">
      <c r="A173" s="36"/>
      <c r="B173" s="37"/>
      <c r="C173" s="194" t="s">
        <v>543</v>
      </c>
      <c r="D173" s="194" t="s">
        <v>241</v>
      </c>
      <c r="E173" s="195" t="s">
        <v>1716</v>
      </c>
      <c r="F173" s="196" t="s">
        <v>1717</v>
      </c>
      <c r="G173" s="197" t="s">
        <v>327</v>
      </c>
      <c r="H173" s="198">
        <v>14</v>
      </c>
      <c r="I173" s="199"/>
      <c r="J173" s="200">
        <f>ROUND(I173*H173,2)</f>
        <v>0</v>
      </c>
      <c r="K173" s="196" t="s">
        <v>245</v>
      </c>
      <c r="L173" s="41"/>
      <c r="M173" s="201" t="s">
        <v>19</v>
      </c>
      <c r="N173" s="202" t="s">
        <v>43</v>
      </c>
      <c r="O173" s="66"/>
      <c r="P173" s="203">
        <f>O173*H173</f>
        <v>0</v>
      </c>
      <c r="Q173" s="203">
        <v>4.8599999999999997E-3</v>
      </c>
      <c r="R173" s="203">
        <f>Q173*H173</f>
        <v>6.8039999999999989E-2</v>
      </c>
      <c r="S173" s="203">
        <v>0</v>
      </c>
      <c r="T173" s="204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659</v>
      </c>
      <c r="AT173" s="205" t="s">
        <v>241</v>
      </c>
      <c r="AU173" s="205" t="s">
        <v>81</v>
      </c>
      <c r="AY173" s="19" t="s">
        <v>239</v>
      </c>
      <c r="BE173" s="206">
        <f>IF(N173="základní",J173,0)</f>
        <v>0</v>
      </c>
      <c r="BF173" s="206">
        <f>IF(N173="snížená",J173,0)</f>
        <v>0</v>
      </c>
      <c r="BG173" s="206">
        <f>IF(N173="zákl. přenesená",J173,0)</f>
        <v>0</v>
      </c>
      <c r="BH173" s="206">
        <f>IF(N173="sníž. přenesená",J173,0)</f>
        <v>0</v>
      </c>
      <c r="BI173" s="206">
        <f>IF(N173="nulová",J173,0)</f>
        <v>0</v>
      </c>
      <c r="BJ173" s="19" t="s">
        <v>79</v>
      </c>
      <c r="BK173" s="206">
        <f>ROUND(I173*H173,2)</f>
        <v>0</v>
      </c>
      <c r="BL173" s="19" t="s">
        <v>659</v>
      </c>
      <c r="BM173" s="205" t="s">
        <v>1718</v>
      </c>
    </row>
    <row r="174" spans="1:65" s="2" customFormat="1" ht="11.25">
      <c r="A174" s="36"/>
      <c r="B174" s="37"/>
      <c r="C174" s="38"/>
      <c r="D174" s="207" t="s">
        <v>248</v>
      </c>
      <c r="E174" s="38"/>
      <c r="F174" s="208" t="s">
        <v>1719</v>
      </c>
      <c r="G174" s="38"/>
      <c r="H174" s="38"/>
      <c r="I174" s="117"/>
      <c r="J174" s="38"/>
      <c r="K174" s="38"/>
      <c r="L174" s="41"/>
      <c r="M174" s="209"/>
      <c r="N174" s="210"/>
      <c r="O174" s="66"/>
      <c r="P174" s="66"/>
      <c r="Q174" s="66"/>
      <c r="R174" s="66"/>
      <c r="S174" s="66"/>
      <c r="T174" s="67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T174" s="19" t="s">
        <v>248</v>
      </c>
      <c r="AU174" s="19" t="s">
        <v>81</v>
      </c>
    </row>
    <row r="175" spans="1:65" s="2" customFormat="1" ht="16.5" customHeight="1">
      <c r="A175" s="36"/>
      <c r="B175" s="37"/>
      <c r="C175" s="194" t="s">
        <v>549</v>
      </c>
      <c r="D175" s="194" t="s">
        <v>241</v>
      </c>
      <c r="E175" s="195" t="s">
        <v>1720</v>
      </c>
      <c r="F175" s="196" t="s">
        <v>1721</v>
      </c>
      <c r="G175" s="197" t="s">
        <v>327</v>
      </c>
      <c r="H175" s="198">
        <v>1.4</v>
      </c>
      <c r="I175" s="199"/>
      <c r="J175" s="200">
        <f>ROUND(I175*H175,2)</f>
        <v>0</v>
      </c>
      <c r="K175" s="196" t="s">
        <v>245</v>
      </c>
      <c r="L175" s="41"/>
      <c r="M175" s="201" t="s">
        <v>19</v>
      </c>
      <c r="N175" s="202" t="s">
        <v>43</v>
      </c>
      <c r="O175" s="66"/>
      <c r="P175" s="203">
        <f>O175*H175</f>
        <v>0</v>
      </c>
      <c r="Q175" s="203">
        <v>0</v>
      </c>
      <c r="R175" s="203">
        <f>Q175*H175</f>
        <v>0</v>
      </c>
      <c r="S175" s="203">
        <v>0</v>
      </c>
      <c r="T175" s="204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205" t="s">
        <v>659</v>
      </c>
      <c r="AT175" s="205" t="s">
        <v>241</v>
      </c>
      <c r="AU175" s="205" t="s">
        <v>81</v>
      </c>
      <c r="AY175" s="19" t="s">
        <v>239</v>
      </c>
      <c r="BE175" s="206">
        <f>IF(N175="základní",J175,0)</f>
        <v>0</v>
      </c>
      <c r="BF175" s="206">
        <f>IF(N175="snížená",J175,0)</f>
        <v>0</v>
      </c>
      <c r="BG175" s="206">
        <f>IF(N175="zákl. přenesená",J175,0)</f>
        <v>0</v>
      </c>
      <c r="BH175" s="206">
        <f>IF(N175="sníž. přenesená",J175,0)</f>
        <v>0</v>
      </c>
      <c r="BI175" s="206">
        <f>IF(N175="nulová",J175,0)</f>
        <v>0</v>
      </c>
      <c r="BJ175" s="19" t="s">
        <v>79</v>
      </c>
      <c r="BK175" s="206">
        <f>ROUND(I175*H175,2)</f>
        <v>0</v>
      </c>
      <c r="BL175" s="19" t="s">
        <v>659</v>
      </c>
      <c r="BM175" s="205" t="s">
        <v>1722</v>
      </c>
    </row>
    <row r="176" spans="1:65" s="2" customFormat="1" ht="11.25">
      <c r="A176" s="36"/>
      <c r="B176" s="37"/>
      <c r="C176" s="38"/>
      <c r="D176" s="207" t="s">
        <v>248</v>
      </c>
      <c r="E176" s="38"/>
      <c r="F176" s="208" t="s">
        <v>1723</v>
      </c>
      <c r="G176" s="38"/>
      <c r="H176" s="38"/>
      <c r="I176" s="117"/>
      <c r="J176" s="38"/>
      <c r="K176" s="38"/>
      <c r="L176" s="41"/>
      <c r="M176" s="209"/>
      <c r="N176" s="210"/>
      <c r="O176" s="66"/>
      <c r="P176" s="66"/>
      <c r="Q176" s="66"/>
      <c r="R176" s="66"/>
      <c r="S176" s="66"/>
      <c r="T176" s="67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T176" s="19" t="s">
        <v>248</v>
      </c>
      <c r="AU176" s="19" t="s">
        <v>81</v>
      </c>
    </row>
    <row r="177" spans="1:65" s="2" customFormat="1" ht="16.5" customHeight="1">
      <c r="A177" s="36"/>
      <c r="B177" s="37"/>
      <c r="C177" s="240" t="s">
        <v>558</v>
      </c>
      <c r="D177" s="240" t="s">
        <v>653</v>
      </c>
      <c r="E177" s="241" t="s">
        <v>1724</v>
      </c>
      <c r="F177" s="242" t="s">
        <v>1725</v>
      </c>
      <c r="G177" s="243" t="s">
        <v>327</v>
      </c>
      <c r="H177" s="244">
        <v>1.4</v>
      </c>
      <c r="I177" s="245"/>
      <c r="J177" s="246">
        <f>ROUND(I177*H177,2)</f>
        <v>0</v>
      </c>
      <c r="K177" s="242" t="s">
        <v>245</v>
      </c>
      <c r="L177" s="247"/>
      <c r="M177" s="248" t="s">
        <v>19</v>
      </c>
      <c r="N177" s="249" t="s">
        <v>43</v>
      </c>
      <c r="O177" s="66"/>
      <c r="P177" s="203">
        <f>O177*H177</f>
        <v>0</v>
      </c>
      <c r="Q177" s="203">
        <v>1.4E-3</v>
      </c>
      <c r="R177" s="203">
        <f>Q177*H177</f>
        <v>1.9599999999999999E-3</v>
      </c>
      <c r="S177" s="203">
        <v>0</v>
      </c>
      <c r="T177" s="204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205" t="s">
        <v>665</v>
      </c>
      <c r="AT177" s="205" t="s">
        <v>653</v>
      </c>
      <c r="AU177" s="205" t="s">
        <v>81</v>
      </c>
      <c r="AY177" s="19" t="s">
        <v>239</v>
      </c>
      <c r="BE177" s="206">
        <f>IF(N177="základní",J177,0)</f>
        <v>0</v>
      </c>
      <c r="BF177" s="206">
        <f>IF(N177="snížená",J177,0)</f>
        <v>0</v>
      </c>
      <c r="BG177" s="206">
        <f>IF(N177="zákl. přenesená",J177,0)</f>
        <v>0</v>
      </c>
      <c r="BH177" s="206">
        <f>IF(N177="sníž. přenesená",J177,0)</f>
        <v>0</v>
      </c>
      <c r="BI177" s="206">
        <f>IF(N177="nulová",J177,0)</f>
        <v>0</v>
      </c>
      <c r="BJ177" s="19" t="s">
        <v>79</v>
      </c>
      <c r="BK177" s="206">
        <f>ROUND(I177*H177,2)</f>
        <v>0</v>
      </c>
      <c r="BL177" s="19" t="s">
        <v>665</v>
      </c>
      <c r="BM177" s="205" t="s">
        <v>1726</v>
      </c>
    </row>
    <row r="178" spans="1:65" s="2" customFormat="1" ht="11.25">
      <c r="A178" s="36"/>
      <c r="B178" s="37"/>
      <c r="C178" s="38"/>
      <c r="D178" s="207" t="s">
        <v>248</v>
      </c>
      <c r="E178" s="38"/>
      <c r="F178" s="208" t="s">
        <v>1725</v>
      </c>
      <c r="G178" s="38"/>
      <c r="H178" s="38"/>
      <c r="I178" s="117"/>
      <c r="J178" s="38"/>
      <c r="K178" s="38"/>
      <c r="L178" s="41"/>
      <c r="M178" s="209"/>
      <c r="N178" s="210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248</v>
      </c>
      <c r="AU178" s="19" t="s">
        <v>81</v>
      </c>
    </row>
    <row r="179" spans="1:65" s="2" customFormat="1" ht="16.5" customHeight="1">
      <c r="A179" s="36"/>
      <c r="B179" s="37"/>
      <c r="C179" s="194" t="s">
        <v>566</v>
      </c>
      <c r="D179" s="194" t="s">
        <v>241</v>
      </c>
      <c r="E179" s="195" t="s">
        <v>1727</v>
      </c>
      <c r="F179" s="196" t="s">
        <v>1728</v>
      </c>
      <c r="G179" s="197" t="s">
        <v>285</v>
      </c>
      <c r="H179" s="198">
        <v>2</v>
      </c>
      <c r="I179" s="199"/>
      <c r="J179" s="200">
        <f>ROUND(I179*H179,2)</f>
        <v>0</v>
      </c>
      <c r="K179" s="196" t="s">
        <v>19</v>
      </c>
      <c r="L179" s="41"/>
      <c r="M179" s="201" t="s">
        <v>19</v>
      </c>
      <c r="N179" s="202" t="s">
        <v>43</v>
      </c>
      <c r="O179" s="66"/>
      <c r="P179" s="203">
        <f>O179*H179</f>
        <v>0</v>
      </c>
      <c r="Q179" s="203">
        <v>0</v>
      </c>
      <c r="R179" s="203">
        <f>Q179*H179</f>
        <v>0</v>
      </c>
      <c r="S179" s="203">
        <v>0</v>
      </c>
      <c r="T179" s="204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205" t="s">
        <v>659</v>
      </c>
      <c r="AT179" s="205" t="s">
        <v>241</v>
      </c>
      <c r="AU179" s="205" t="s">
        <v>81</v>
      </c>
      <c r="AY179" s="19" t="s">
        <v>239</v>
      </c>
      <c r="BE179" s="206">
        <f>IF(N179="základní",J179,0)</f>
        <v>0</v>
      </c>
      <c r="BF179" s="206">
        <f>IF(N179="snížená",J179,0)</f>
        <v>0</v>
      </c>
      <c r="BG179" s="206">
        <f>IF(N179="zákl. přenesená",J179,0)</f>
        <v>0</v>
      </c>
      <c r="BH179" s="206">
        <f>IF(N179="sníž. přenesená",J179,0)</f>
        <v>0</v>
      </c>
      <c r="BI179" s="206">
        <f>IF(N179="nulová",J179,0)</f>
        <v>0</v>
      </c>
      <c r="BJ179" s="19" t="s">
        <v>79</v>
      </c>
      <c r="BK179" s="206">
        <f>ROUND(I179*H179,2)</f>
        <v>0</v>
      </c>
      <c r="BL179" s="19" t="s">
        <v>659</v>
      </c>
      <c r="BM179" s="205" t="s">
        <v>1729</v>
      </c>
    </row>
    <row r="180" spans="1:65" s="2" customFormat="1" ht="11.25">
      <c r="A180" s="36"/>
      <c r="B180" s="37"/>
      <c r="C180" s="38"/>
      <c r="D180" s="207" t="s">
        <v>248</v>
      </c>
      <c r="E180" s="38"/>
      <c r="F180" s="208" t="s">
        <v>1728</v>
      </c>
      <c r="G180" s="38"/>
      <c r="H180" s="38"/>
      <c r="I180" s="117"/>
      <c r="J180" s="38"/>
      <c r="K180" s="38"/>
      <c r="L180" s="41"/>
      <c r="M180" s="209"/>
      <c r="N180" s="210"/>
      <c r="O180" s="66"/>
      <c r="P180" s="66"/>
      <c r="Q180" s="66"/>
      <c r="R180" s="66"/>
      <c r="S180" s="66"/>
      <c r="T180" s="67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T180" s="19" t="s">
        <v>248</v>
      </c>
      <c r="AU180" s="19" t="s">
        <v>81</v>
      </c>
    </row>
    <row r="181" spans="1:65" s="2" customFormat="1" ht="16.5" customHeight="1">
      <c r="A181" s="36"/>
      <c r="B181" s="37"/>
      <c r="C181" s="240" t="s">
        <v>571</v>
      </c>
      <c r="D181" s="240" t="s">
        <v>653</v>
      </c>
      <c r="E181" s="241" t="s">
        <v>1730</v>
      </c>
      <c r="F181" s="242" t="s">
        <v>1731</v>
      </c>
      <c r="G181" s="243" t="s">
        <v>664</v>
      </c>
      <c r="H181" s="244">
        <v>2</v>
      </c>
      <c r="I181" s="245"/>
      <c r="J181" s="246">
        <f>ROUND(I181*H181,2)</f>
        <v>0</v>
      </c>
      <c r="K181" s="242" t="s">
        <v>19</v>
      </c>
      <c r="L181" s="247"/>
      <c r="M181" s="248" t="s">
        <v>19</v>
      </c>
      <c r="N181" s="249" t="s">
        <v>43</v>
      </c>
      <c r="O181" s="66"/>
      <c r="P181" s="203">
        <f>O181*H181</f>
        <v>0</v>
      </c>
      <c r="Q181" s="203">
        <v>0</v>
      </c>
      <c r="R181" s="203">
        <f>Q181*H181</f>
        <v>0</v>
      </c>
      <c r="S181" s="203">
        <v>0</v>
      </c>
      <c r="T181" s="204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1396</v>
      </c>
      <c r="AT181" s="205" t="s">
        <v>653</v>
      </c>
      <c r="AU181" s="205" t="s">
        <v>81</v>
      </c>
      <c r="AY181" s="19" t="s">
        <v>239</v>
      </c>
      <c r="BE181" s="206">
        <f>IF(N181="základní",J181,0)</f>
        <v>0</v>
      </c>
      <c r="BF181" s="206">
        <f>IF(N181="snížená",J181,0)</f>
        <v>0</v>
      </c>
      <c r="BG181" s="206">
        <f>IF(N181="zákl. přenesená",J181,0)</f>
        <v>0</v>
      </c>
      <c r="BH181" s="206">
        <f>IF(N181="sníž. přenesená",J181,0)</f>
        <v>0</v>
      </c>
      <c r="BI181" s="206">
        <f>IF(N181="nulová",J181,0)</f>
        <v>0</v>
      </c>
      <c r="BJ181" s="19" t="s">
        <v>79</v>
      </c>
      <c r="BK181" s="206">
        <f>ROUND(I181*H181,2)</f>
        <v>0</v>
      </c>
      <c r="BL181" s="19" t="s">
        <v>659</v>
      </c>
      <c r="BM181" s="205" t="s">
        <v>1732</v>
      </c>
    </row>
    <row r="182" spans="1:65" s="2" customFormat="1" ht="11.25">
      <c r="A182" s="36"/>
      <c r="B182" s="37"/>
      <c r="C182" s="38"/>
      <c r="D182" s="207" t="s">
        <v>248</v>
      </c>
      <c r="E182" s="38"/>
      <c r="F182" s="208" t="s">
        <v>1731</v>
      </c>
      <c r="G182" s="38"/>
      <c r="H182" s="38"/>
      <c r="I182" s="117"/>
      <c r="J182" s="38"/>
      <c r="K182" s="38"/>
      <c r="L182" s="41"/>
      <c r="M182" s="209"/>
      <c r="N182" s="210"/>
      <c r="O182" s="66"/>
      <c r="P182" s="66"/>
      <c r="Q182" s="66"/>
      <c r="R182" s="66"/>
      <c r="S182" s="66"/>
      <c r="T182" s="67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T182" s="19" t="s">
        <v>248</v>
      </c>
      <c r="AU182" s="19" t="s">
        <v>81</v>
      </c>
    </row>
    <row r="183" spans="1:65" s="2" customFormat="1" ht="16.5" customHeight="1">
      <c r="A183" s="36"/>
      <c r="B183" s="37"/>
      <c r="C183" s="240" t="s">
        <v>575</v>
      </c>
      <c r="D183" s="240" t="s">
        <v>653</v>
      </c>
      <c r="E183" s="241" t="s">
        <v>1733</v>
      </c>
      <c r="F183" s="242" t="s">
        <v>1734</v>
      </c>
      <c r="G183" s="243" t="s">
        <v>285</v>
      </c>
      <c r="H183" s="244">
        <v>2</v>
      </c>
      <c r="I183" s="245"/>
      <c r="J183" s="246">
        <f>ROUND(I183*H183,2)</f>
        <v>0</v>
      </c>
      <c r="K183" s="242" t="s">
        <v>19</v>
      </c>
      <c r="L183" s="247"/>
      <c r="M183" s="248" t="s">
        <v>19</v>
      </c>
      <c r="N183" s="249" t="s">
        <v>43</v>
      </c>
      <c r="O183" s="66"/>
      <c r="P183" s="203">
        <f>O183*H183</f>
        <v>0</v>
      </c>
      <c r="Q183" s="203">
        <v>0</v>
      </c>
      <c r="R183" s="203">
        <f>Q183*H183</f>
        <v>0</v>
      </c>
      <c r="S183" s="203">
        <v>0</v>
      </c>
      <c r="T183" s="204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1396</v>
      </c>
      <c r="AT183" s="205" t="s">
        <v>653</v>
      </c>
      <c r="AU183" s="205" t="s">
        <v>81</v>
      </c>
      <c r="AY183" s="19" t="s">
        <v>239</v>
      </c>
      <c r="BE183" s="206">
        <f>IF(N183="základní",J183,0)</f>
        <v>0</v>
      </c>
      <c r="BF183" s="206">
        <f>IF(N183="snížená",J183,0)</f>
        <v>0</v>
      </c>
      <c r="BG183" s="206">
        <f>IF(N183="zákl. přenesená",J183,0)</f>
        <v>0</v>
      </c>
      <c r="BH183" s="206">
        <f>IF(N183="sníž. přenesená",J183,0)</f>
        <v>0</v>
      </c>
      <c r="BI183" s="206">
        <f>IF(N183="nulová",J183,0)</f>
        <v>0</v>
      </c>
      <c r="BJ183" s="19" t="s">
        <v>79</v>
      </c>
      <c r="BK183" s="206">
        <f>ROUND(I183*H183,2)</f>
        <v>0</v>
      </c>
      <c r="BL183" s="19" t="s">
        <v>659</v>
      </c>
      <c r="BM183" s="205" t="s">
        <v>1735</v>
      </c>
    </row>
    <row r="184" spans="1:65" s="2" customFormat="1" ht="11.25">
      <c r="A184" s="36"/>
      <c r="B184" s="37"/>
      <c r="C184" s="38"/>
      <c r="D184" s="207" t="s">
        <v>248</v>
      </c>
      <c r="E184" s="38"/>
      <c r="F184" s="208" t="s">
        <v>1734</v>
      </c>
      <c r="G184" s="38"/>
      <c r="H184" s="38"/>
      <c r="I184" s="117"/>
      <c r="J184" s="38"/>
      <c r="K184" s="38"/>
      <c r="L184" s="41"/>
      <c r="M184" s="209"/>
      <c r="N184" s="210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248</v>
      </c>
      <c r="AU184" s="19" t="s">
        <v>81</v>
      </c>
    </row>
    <row r="185" spans="1:65" s="2" customFormat="1" ht="16.5" customHeight="1">
      <c r="A185" s="36"/>
      <c r="B185" s="37"/>
      <c r="C185" s="194" t="s">
        <v>581</v>
      </c>
      <c r="D185" s="194" t="s">
        <v>241</v>
      </c>
      <c r="E185" s="195" t="s">
        <v>1736</v>
      </c>
      <c r="F185" s="196" t="s">
        <v>1737</v>
      </c>
      <c r="G185" s="197" t="s">
        <v>1738</v>
      </c>
      <c r="H185" s="198">
        <v>1</v>
      </c>
      <c r="I185" s="199"/>
      <c r="J185" s="200">
        <f>ROUND(I185*H185,2)</f>
        <v>0</v>
      </c>
      <c r="K185" s="196" t="s">
        <v>19</v>
      </c>
      <c r="L185" s="41"/>
      <c r="M185" s="201" t="s">
        <v>19</v>
      </c>
      <c r="N185" s="202" t="s">
        <v>43</v>
      </c>
      <c r="O185" s="66"/>
      <c r="P185" s="203">
        <f>O185*H185</f>
        <v>0</v>
      </c>
      <c r="Q185" s="203">
        <v>0</v>
      </c>
      <c r="R185" s="203">
        <f>Q185*H185</f>
        <v>0</v>
      </c>
      <c r="S185" s="203">
        <v>0</v>
      </c>
      <c r="T185" s="204">
        <f>S185*H185</f>
        <v>0</v>
      </c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R185" s="205" t="s">
        <v>1443</v>
      </c>
      <c r="AT185" s="205" t="s">
        <v>241</v>
      </c>
      <c r="AU185" s="205" t="s">
        <v>81</v>
      </c>
      <c r="AY185" s="19" t="s">
        <v>239</v>
      </c>
      <c r="BE185" s="206">
        <f>IF(N185="základní",J185,0)</f>
        <v>0</v>
      </c>
      <c r="BF185" s="206">
        <f>IF(N185="snížená",J185,0)</f>
        <v>0</v>
      </c>
      <c r="BG185" s="206">
        <f>IF(N185="zákl. přenesená",J185,0)</f>
        <v>0</v>
      </c>
      <c r="BH185" s="206">
        <f>IF(N185="sníž. přenesená",J185,0)</f>
        <v>0</v>
      </c>
      <c r="BI185" s="206">
        <f>IF(N185="nulová",J185,0)</f>
        <v>0</v>
      </c>
      <c r="BJ185" s="19" t="s">
        <v>79</v>
      </c>
      <c r="BK185" s="206">
        <f>ROUND(I185*H185,2)</f>
        <v>0</v>
      </c>
      <c r="BL185" s="19" t="s">
        <v>1443</v>
      </c>
      <c r="BM185" s="205" t="s">
        <v>1739</v>
      </c>
    </row>
    <row r="186" spans="1:65" s="2" customFormat="1" ht="11.25">
      <c r="A186" s="36"/>
      <c r="B186" s="37"/>
      <c r="C186" s="38"/>
      <c r="D186" s="207" t="s">
        <v>248</v>
      </c>
      <c r="E186" s="38"/>
      <c r="F186" s="208" t="s">
        <v>1737</v>
      </c>
      <c r="G186" s="38"/>
      <c r="H186" s="38"/>
      <c r="I186" s="117"/>
      <c r="J186" s="38"/>
      <c r="K186" s="38"/>
      <c r="L186" s="41"/>
      <c r="M186" s="209"/>
      <c r="N186" s="210"/>
      <c r="O186" s="66"/>
      <c r="P186" s="66"/>
      <c r="Q186" s="66"/>
      <c r="R186" s="66"/>
      <c r="S186" s="66"/>
      <c r="T186" s="67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T186" s="19" t="s">
        <v>248</v>
      </c>
      <c r="AU186" s="19" t="s">
        <v>81</v>
      </c>
    </row>
    <row r="187" spans="1:65" s="2" customFormat="1" ht="16.5" customHeight="1">
      <c r="A187" s="36"/>
      <c r="B187" s="37"/>
      <c r="C187" s="194" t="s">
        <v>587</v>
      </c>
      <c r="D187" s="194" t="s">
        <v>241</v>
      </c>
      <c r="E187" s="195" t="s">
        <v>1740</v>
      </c>
      <c r="F187" s="196" t="s">
        <v>1741</v>
      </c>
      <c r="G187" s="197" t="s">
        <v>1742</v>
      </c>
      <c r="H187" s="198">
        <v>1</v>
      </c>
      <c r="I187" s="199"/>
      <c r="J187" s="200">
        <f>ROUND(I187*H187,2)</f>
        <v>0</v>
      </c>
      <c r="K187" s="196" t="s">
        <v>245</v>
      </c>
      <c r="L187" s="41"/>
      <c r="M187" s="201" t="s">
        <v>19</v>
      </c>
      <c r="N187" s="202" t="s">
        <v>43</v>
      </c>
      <c r="O187" s="66"/>
      <c r="P187" s="203">
        <f>O187*H187</f>
        <v>0</v>
      </c>
      <c r="Q187" s="203">
        <v>0</v>
      </c>
      <c r="R187" s="203">
        <f>Q187*H187</f>
        <v>0</v>
      </c>
      <c r="S187" s="203">
        <v>0</v>
      </c>
      <c r="T187" s="204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205" t="s">
        <v>659</v>
      </c>
      <c r="AT187" s="205" t="s">
        <v>241</v>
      </c>
      <c r="AU187" s="205" t="s">
        <v>81</v>
      </c>
      <c r="AY187" s="19" t="s">
        <v>239</v>
      </c>
      <c r="BE187" s="206">
        <f>IF(N187="základní",J187,0)</f>
        <v>0</v>
      </c>
      <c r="BF187" s="206">
        <f>IF(N187="snížená",J187,0)</f>
        <v>0</v>
      </c>
      <c r="BG187" s="206">
        <f>IF(N187="zákl. přenesená",J187,0)</f>
        <v>0</v>
      </c>
      <c r="BH187" s="206">
        <f>IF(N187="sníž. přenesená",J187,0)</f>
        <v>0</v>
      </c>
      <c r="BI187" s="206">
        <f>IF(N187="nulová",J187,0)</f>
        <v>0</v>
      </c>
      <c r="BJ187" s="19" t="s">
        <v>79</v>
      </c>
      <c r="BK187" s="206">
        <f>ROUND(I187*H187,2)</f>
        <v>0</v>
      </c>
      <c r="BL187" s="19" t="s">
        <v>659</v>
      </c>
      <c r="BM187" s="205" t="s">
        <v>1743</v>
      </c>
    </row>
    <row r="188" spans="1:65" s="2" customFormat="1" ht="11.25">
      <c r="A188" s="36"/>
      <c r="B188" s="37"/>
      <c r="C188" s="38"/>
      <c r="D188" s="207" t="s">
        <v>248</v>
      </c>
      <c r="E188" s="38"/>
      <c r="F188" s="208" t="s">
        <v>1744</v>
      </c>
      <c r="G188" s="38"/>
      <c r="H188" s="38"/>
      <c r="I188" s="117"/>
      <c r="J188" s="38"/>
      <c r="K188" s="38"/>
      <c r="L188" s="41"/>
      <c r="M188" s="209"/>
      <c r="N188" s="210"/>
      <c r="O188" s="66"/>
      <c r="P188" s="66"/>
      <c r="Q188" s="66"/>
      <c r="R188" s="66"/>
      <c r="S188" s="66"/>
      <c r="T188" s="67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T188" s="19" t="s">
        <v>248</v>
      </c>
      <c r="AU188" s="19" t="s">
        <v>81</v>
      </c>
    </row>
    <row r="189" spans="1:65" s="2" customFormat="1" ht="16.5" customHeight="1">
      <c r="A189" s="36"/>
      <c r="B189" s="37"/>
      <c r="C189" s="194" t="s">
        <v>596</v>
      </c>
      <c r="D189" s="194" t="s">
        <v>241</v>
      </c>
      <c r="E189" s="195" t="s">
        <v>1745</v>
      </c>
      <c r="F189" s="196" t="s">
        <v>1746</v>
      </c>
      <c r="G189" s="197" t="s">
        <v>327</v>
      </c>
      <c r="H189" s="198">
        <v>39</v>
      </c>
      <c r="I189" s="199"/>
      <c r="J189" s="200">
        <f>ROUND(I189*H189,2)</f>
        <v>0</v>
      </c>
      <c r="K189" s="196" t="s">
        <v>245</v>
      </c>
      <c r="L189" s="41"/>
      <c r="M189" s="201" t="s">
        <v>19</v>
      </c>
      <c r="N189" s="202" t="s">
        <v>43</v>
      </c>
      <c r="O189" s="66"/>
      <c r="P189" s="203">
        <f>O189*H189</f>
        <v>0</v>
      </c>
      <c r="Q189" s="203">
        <v>0</v>
      </c>
      <c r="R189" s="203">
        <f>Q189*H189</f>
        <v>0</v>
      </c>
      <c r="S189" s="203">
        <v>0</v>
      </c>
      <c r="T189" s="204">
        <f>S189*H189</f>
        <v>0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R189" s="205" t="s">
        <v>659</v>
      </c>
      <c r="AT189" s="205" t="s">
        <v>241</v>
      </c>
      <c r="AU189" s="205" t="s">
        <v>81</v>
      </c>
      <c r="AY189" s="19" t="s">
        <v>239</v>
      </c>
      <c r="BE189" s="206">
        <f>IF(N189="základní",J189,0)</f>
        <v>0</v>
      </c>
      <c r="BF189" s="206">
        <f>IF(N189="snížená",J189,0)</f>
        <v>0</v>
      </c>
      <c r="BG189" s="206">
        <f>IF(N189="zákl. přenesená",J189,0)</f>
        <v>0</v>
      </c>
      <c r="BH189" s="206">
        <f>IF(N189="sníž. přenesená",J189,0)</f>
        <v>0</v>
      </c>
      <c r="BI189" s="206">
        <f>IF(N189="nulová",J189,0)</f>
        <v>0</v>
      </c>
      <c r="BJ189" s="19" t="s">
        <v>79</v>
      </c>
      <c r="BK189" s="206">
        <f>ROUND(I189*H189,2)</f>
        <v>0</v>
      </c>
      <c r="BL189" s="19" t="s">
        <v>659</v>
      </c>
      <c r="BM189" s="205" t="s">
        <v>1747</v>
      </c>
    </row>
    <row r="190" spans="1:65" s="2" customFormat="1" ht="11.25">
      <c r="A190" s="36"/>
      <c r="B190" s="37"/>
      <c r="C190" s="38"/>
      <c r="D190" s="207" t="s">
        <v>248</v>
      </c>
      <c r="E190" s="38"/>
      <c r="F190" s="208" t="s">
        <v>1748</v>
      </c>
      <c r="G190" s="38"/>
      <c r="H190" s="38"/>
      <c r="I190" s="117"/>
      <c r="J190" s="38"/>
      <c r="K190" s="38"/>
      <c r="L190" s="41"/>
      <c r="M190" s="209"/>
      <c r="N190" s="210"/>
      <c r="O190" s="66"/>
      <c r="P190" s="66"/>
      <c r="Q190" s="66"/>
      <c r="R190" s="66"/>
      <c r="S190" s="66"/>
      <c r="T190" s="67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T190" s="19" t="s">
        <v>248</v>
      </c>
      <c r="AU190" s="19" t="s">
        <v>81</v>
      </c>
    </row>
    <row r="191" spans="1:65" s="2" customFormat="1" ht="16.5" customHeight="1">
      <c r="A191" s="36"/>
      <c r="B191" s="37"/>
      <c r="C191" s="194" t="s">
        <v>602</v>
      </c>
      <c r="D191" s="194" t="s">
        <v>241</v>
      </c>
      <c r="E191" s="195" t="s">
        <v>1749</v>
      </c>
      <c r="F191" s="196" t="s">
        <v>1750</v>
      </c>
      <c r="G191" s="197" t="s">
        <v>327</v>
      </c>
      <c r="H191" s="198">
        <v>39</v>
      </c>
      <c r="I191" s="199"/>
      <c r="J191" s="200">
        <f>ROUND(I191*H191,2)</f>
        <v>0</v>
      </c>
      <c r="K191" s="196" t="s">
        <v>245</v>
      </c>
      <c r="L191" s="41"/>
      <c r="M191" s="201" t="s">
        <v>19</v>
      </c>
      <c r="N191" s="202" t="s">
        <v>43</v>
      </c>
      <c r="O191" s="66"/>
      <c r="P191" s="203">
        <f>O191*H191</f>
        <v>0</v>
      </c>
      <c r="Q191" s="203">
        <v>0</v>
      </c>
      <c r="R191" s="203">
        <f>Q191*H191</f>
        <v>0</v>
      </c>
      <c r="S191" s="203">
        <v>0</v>
      </c>
      <c r="T191" s="204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205" t="s">
        <v>659</v>
      </c>
      <c r="AT191" s="205" t="s">
        <v>241</v>
      </c>
      <c r="AU191" s="205" t="s">
        <v>81</v>
      </c>
      <c r="AY191" s="19" t="s">
        <v>239</v>
      </c>
      <c r="BE191" s="206">
        <f>IF(N191="základní",J191,0)</f>
        <v>0</v>
      </c>
      <c r="BF191" s="206">
        <f>IF(N191="snížená",J191,0)</f>
        <v>0</v>
      </c>
      <c r="BG191" s="206">
        <f>IF(N191="zákl. přenesená",J191,0)</f>
        <v>0</v>
      </c>
      <c r="BH191" s="206">
        <f>IF(N191="sníž. přenesená",J191,0)</f>
        <v>0</v>
      </c>
      <c r="BI191" s="206">
        <f>IF(N191="nulová",J191,0)</f>
        <v>0</v>
      </c>
      <c r="BJ191" s="19" t="s">
        <v>79</v>
      </c>
      <c r="BK191" s="206">
        <f>ROUND(I191*H191,2)</f>
        <v>0</v>
      </c>
      <c r="BL191" s="19" t="s">
        <v>659</v>
      </c>
      <c r="BM191" s="205" t="s">
        <v>1751</v>
      </c>
    </row>
    <row r="192" spans="1:65" s="2" customFormat="1" ht="11.25">
      <c r="A192" s="36"/>
      <c r="B192" s="37"/>
      <c r="C192" s="38"/>
      <c r="D192" s="207" t="s">
        <v>248</v>
      </c>
      <c r="E192" s="38"/>
      <c r="F192" s="208" t="s">
        <v>1752</v>
      </c>
      <c r="G192" s="38"/>
      <c r="H192" s="38"/>
      <c r="I192" s="117"/>
      <c r="J192" s="38"/>
      <c r="K192" s="38"/>
      <c r="L192" s="41"/>
      <c r="M192" s="209"/>
      <c r="N192" s="210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248</v>
      </c>
      <c r="AU192" s="19" t="s">
        <v>81</v>
      </c>
    </row>
    <row r="193" spans="1:65" s="12" customFormat="1" ht="22.9" customHeight="1">
      <c r="B193" s="178"/>
      <c r="C193" s="179"/>
      <c r="D193" s="180" t="s">
        <v>71</v>
      </c>
      <c r="E193" s="192" t="s">
        <v>691</v>
      </c>
      <c r="F193" s="192" t="s">
        <v>692</v>
      </c>
      <c r="G193" s="179"/>
      <c r="H193" s="179"/>
      <c r="I193" s="182"/>
      <c r="J193" s="193">
        <f>BK193</f>
        <v>0</v>
      </c>
      <c r="K193" s="179"/>
      <c r="L193" s="184"/>
      <c r="M193" s="185"/>
      <c r="N193" s="186"/>
      <c r="O193" s="186"/>
      <c r="P193" s="187">
        <f>SUM(P194:P195)</f>
        <v>0</v>
      </c>
      <c r="Q193" s="186"/>
      <c r="R193" s="187">
        <f>SUM(R194:R195)</f>
        <v>2.0999999999999999E-3</v>
      </c>
      <c r="S193" s="186"/>
      <c r="T193" s="188">
        <f>SUM(T194:T195)</f>
        <v>0</v>
      </c>
      <c r="AR193" s="189" t="s">
        <v>101</v>
      </c>
      <c r="AT193" s="190" t="s">
        <v>71</v>
      </c>
      <c r="AU193" s="190" t="s">
        <v>79</v>
      </c>
      <c r="AY193" s="189" t="s">
        <v>239</v>
      </c>
      <c r="BK193" s="191">
        <f>SUM(BK194:BK195)</f>
        <v>0</v>
      </c>
    </row>
    <row r="194" spans="1:65" s="2" customFormat="1" ht="16.5" customHeight="1">
      <c r="A194" s="36"/>
      <c r="B194" s="37"/>
      <c r="C194" s="194" t="s">
        <v>610</v>
      </c>
      <c r="D194" s="194" t="s">
        <v>241</v>
      </c>
      <c r="E194" s="195" t="s">
        <v>1753</v>
      </c>
      <c r="F194" s="196" t="s">
        <v>1754</v>
      </c>
      <c r="G194" s="197" t="s">
        <v>327</v>
      </c>
      <c r="H194" s="198">
        <v>30</v>
      </c>
      <c r="I194" s="199"/>
      <c r="J194" s="200">
        <f>ROUND(I194*H194,2)</f>
        <v>0</v>
      </c>
      <c r="K194" s="196" t="s">
        <v>245</v>
      </c>
      <c r="L194" s="41"/>
      <c r="M194" s="201" t="s">
        <v>19</v>
      </c>
      <c r="N194" s="202" t="s">
        <v>43</v>
      </c>
      <c r="O194" s="66"/>
      <c r="P194" s="203">
        <f>O194*H194</f>
        <v>0</v>
      </c>
      <c r="Q194" s="203">
        <v>6.9999999999999994E-5</v>
      </c>
      <c r="R194" s="203">
        <f>Q194*H194</f>
        <v>2.0999999999999999E-3</v>
      </c>
      <c r="S194" s="203">
        <v>0</v>
      </c>
      <c r="T194" s="204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205" t="s">
        <v>659</v>
      </c>
      <c r="AT194" s="205" t="s">
        <v>241</v>
      </c>
      <c r="AU194" s="205" t="s">
        <v>81</v>
      </c>
      <c r="AY194" s="19" t="s">
        <v>239</v>
      </c>
      <c r="BE194" s="206">
        <f>IF(N194="základní",J194,0)</f>
        <v>0</v>
      </c>
      <c r="BF194" s="206">
        <f>IF(N194="snížená",J194,0)</f>
        <v>0</v>
      </c>
      <c r="BG194" s="206">
        <f>IF(N194="zákl. přenesená",J194,0)</f>
        <v>0</v>
      </c>
      <c r="BH194" s="206">
        <f>IF(N194="sníž. přenesená",J194,0)</f>
        <v>0</v>
      </c>
      <c r="BI194" s="206">
        <f>IF(N194="nulová",J194,0)</f>
        <v>0</v>
      </c>
      <c r="BJ194" s="19" t="s">
        <v>79</v>
      </c>
      <c r="BK194" s="206">
        <f>ROUND(I194*H194,2)</f>
        <v>0</v>
      </c>
      <c r="BL194" s="19" t="s">
        <v>659</v>
      </c>
      <c r="BM194" s="205" t="s">
        <v>1755</v>
      </c>
    </row>
    <row r="195" spans="1:65" s="2" customFormat="1" ht="19.5">
      <c r="A195" s="36"/>
      <c r="B195" s="37"/>
      <c r="C195" s="38"/>
      <c r="D195" s="207" t="s">
        <v>248</v>
      </c>
      <c r="E195" s="38"/>
      <c r="F195" s="208" t="s">
        <v>1756</v>
      </c>
      <c r="G195" s="38"/>
      <c r="H195" s="38"/>
      <c r="I195" s="117"/>
      <c r="J195" s="38"/>
      <c r="K195" s="38"/>
      <c r="L195" s="41"/>
      <c r="M195" s="209"/>
      <c r="N195" s="210"/>
      <c r="O195" s="66"/>
      <c r="P195" s="66"/>
      <c r="Q195" s="66"/>
      <c r="R195" s="66"/>
      <c r="S195" s="66"/>
      <c r="T195" s="67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T195" s="19" t="s">
        <v>248</v>
      </c>
      <c r="AU195" s="19" t="s">
        <v>81</v>
      </c>
    </row>
    <row r="196" spans="1:65" s="12" customFormat="1" ht="22.9" customHeight="1">
      <c r="B196" s="178"/>
      <c r="C196" s="179"/>
      <c r="D196" s="180" t="s">
        <v>71</v>
      </c>
      <c r="E196" s="192" t="s">
        <v>1757</v>
      </c>
      <c r="F196" s="192" t="s">
        <v>1758</v>
      </c>
      <c r="G196" s="179"/>
      <c r="H196" s="179"/>
      <c r="I196" s="182"/>
      <c r="J196" s="193">
        <f>BK196</f>
        <v>0</v>
      </c>
      <c r="K196" s="179"/>
      <c r="L196" s="184"/>
      <c r="M196" s="185"/>
      <c r="N196" s="186"/>
      <c r="O196" s="186"/>
      <c r="P196" s="187">
        <f>SUM(P197:P198)</f>
        <v>0</v>
      </c>
      <c r="Q196" s="186"/>
      <c r="R196" s="187">
        <f>SUM(R197:R198)</f>
        <v>0</v>
      </c>
      <c r="S196" s="186"/>
      <c r="T196" s="188">
        <f>SUM(T197:T198)</f>
        <v>0</v>
      </c>
      <c r="AR196" s="189" t="s">
        <v>101</v>
      </c>
      <c r="AT196" s="190" t="s">
        <v>71</v>
      </c>
      <c r="AU196" s="190" t="s">
        <v>79</v>
      </c>
      <c r="AY196" s="189" t="s">
        <v>239</v>
      </c>
      <c r="BK196" s="191">
        <f>SUM(BK197:BK198)</f>
        <v>0</v>
      </c>
    </row>
    <row r="197" spans="1:65" s="2" customFormat="1" ht="16.5" customHeight="1">
      <c r="A197" s="36"/>
      <c r="B197" s="37"/>
      <c r="C197" s="194" t="s">
        <v>615</v>
      </c>
      <c r="D197" s="194" t="s">
        <v>241</v>
      </c>
      <c r="E197" s="195" t="s">
        <v>1759</v>
      </c>
      <c r="F197" s="196" t="s">
        <v>1760</v>
      </c>
      <c r="G197" s="197" t="s">
        <v>481</v>
      </c>
      <c r="H197" s="198">
        <v>1</v>
      </c>
      <c r="I197" s="199"/>
      <c r="J197" s="200">
        <f>ROUND(I197*H197,2)</f>
        <v>0</v>
      </c>
      <c r="K197" s="196" t="s">
        <v>19</v>
      </c>
      <c r="L197" s="41"/>
      <c r="M197" s="201" t="s">
        <v>19</v>
      </c>
      <c r="N197" s="202" t="s">
        <v>43</v>
      </c>
      <c r="O197" s="66"/>
      <c r="P197" s="203">
        <f>O197*H197</f>
        <v>0</v>
      </c>
      <c r="Q197" s="203">
        <v>0</v>
      </c>
      <c r="R197" s="203">
        <f>Q197*H197</f>
        <v>0</v>
      </c>
      <c r="S197" s="203">
        <v>0</v>
      </c>
      <c r="T197" s="204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659</v>
      </c>
      <c r="AT197" s="205" t="s">
        <v>241</v>
      </c>
      <c r="AU197" s="205" t="s">
        <v>81</v>
      </c>
      <c r="AY197" s="19" t="s">
        <v>239</v>
      </c>
      <c r="BE197" s="206">
        <f>IF(N197="základní",J197,0)</f>
        <v>0</v>
      </c>
      <c r="BF197" s="206">
        <f>IF(N197="snížená",J197,0)</f>
        <v>0</v>
      </c>
      <c r="BG197" s="206">
        <f>IF(N197="zákl. přenesená",J197,0)</f>
        <v>0</v>
      </c>
      <c r="BH197" s="206">
        <f>IF(N197="sníž. přenesená",J197,0)</f>
        <v>0</v>
      </c>
      <c r="BI197" s="206">
        <f>IF(N197="nulová",J197,0)</f>
        <v>0</v>
      </c>
      <c r="BJ197" s="19" t="s">
        <v>79</v>
      </c>
      <c r="BK197" s="206">
        <f>ROUND(I197*H197,2)</f>
        <v>0</v>
      </c>
      <c r="BL197" s="19" t="s">
        <v>659</v>
      </c>
      <c r="BM197" s="205" t="s">
        <v>1761</v>
      </c>
    </row>
    <row r="198" spans="1:65" s="2" customFormat="1" ht="11.25">
      <c r="A198" s="36"/>
      <c r="B198" s="37"/>
      <c r="C198" s="38"/>
      <c r="D198" s="207" t="s">
        <v>248</v>
      </c>
      <c r="E198" s="38"/>
      <c r="F198" s="208" t="s">
        <v>1760</v>
      </c>
      <c r="G198" s="38"/>
      <c r="H198" s="38"/>
      <c r="I198" s="117"/>
      <c r="J198" s="38"/>
      <c r="K198" s="38"/>
      <c r="L198" s="41"/>
      <c r="M198" s="209"/>
      <c r="N198" s="210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248</v>
      </c>
      <c r="AU198" s="19" t="s">
        <v>81</v>
      </c>
    </row>
    <row r="199" spans="1:65" s="12" customFormat="1" ht="25.9" customHeight="1">
      <c r="B199" s="178"/>
      <c r="C199" s="179"/>
      <c r="D199" s="180" t="s">
        <v>71</v>
      </c>
      <c r="E199" s="181" t="s">
        <v>1762</v>
      </c>
      <c r="F199" s="181" t="s">
        <v>1763</v>
      </c>
      <c r="G199" s="179"/>
      <c r="H199" s="179"/>
      <c r="I199" s="182"/>
      <c r="J199" s="183">
        <f>BK199</f>
        <v>0</v>
      </c>
      <c r="K199" s="179"/>
      <c r="L199" s="184"/>
      <c r="M199" s="185"/>
      <c r="N199" s="186"/>
      <c r="O199" s="186"/>
      <c r="P199" s="187">
        <f>SUM(P200:P205)</f>
        <v>0</v>
      </c>
      <c r="Q199" s="186"/>
      <c r="R199" s="187">
        <f>SUM(R200:R205)</f>
        <v>0</v>
      </c>
      <c r="S199" s="186"/>
      <c r="T199" s="188">
        <f>SUM(T200:T205)</f>
        <v>0</v>
      </c>
      <c r="AR199" s="189" t="s">
        <v>246</v>
      </c>
      <c r="AT199" s="190" t="s">
        <v>71</v>
      </c>
      <c r="AU199" s="190" t="s">
        <v>72</v>
      </c>
      <c r="AY199" s="189" t="s">
        <v>239</v>
      </c>
      <c r="BK199" s="191">
        <f>SUM(BK200:BK205)</f>
        <v>0</v>
      </c>
    </row>
    <row r="200" spans="1:65" s="2" customFormat="1" ht="16.5" customHeight="1">
      <c r="A200" s="36"/>
      <c r="B200" s="37"/>
      <c r="C200" s="194" t="s">
        <v>620</v>
      </c>
      <c r="D200" s="194" t="s">
        <v>241</v>
      </c>
      <c r="E200" s="195" t="s">
        <v>1764</v>
      </c>
      <c r="F200" s="196" t="s">
        <v>1765</v>
      </c>
      <c r="G200" s="197" t="s">
        <v>285</v>
      </c>
      <c r="H200" s="198">
        <v>1</v>
      </c>
      <c r="I200" s="199"/>
      <c r="J200" s="200">
        <f>ROUND(I200*H200,2)</f>
        <v>0</v>
      </c>
      <c r="K200" s="196" t="s">
        <v>19</v>
      </c>
      <c r="L200" s="41"/>
      <c r="M200" s="201" t="s">
        <v>19</v>
      </c>
      <c r="N200" s="202" t="s">
        <v>43</v>
      </c>
      <c r="O200" s="66"/>
      <c r="P200" s="203">
        <f>O200*H200</f>
        <v>0</v>
      </c>
      <c r="Q200" s="203">
        <v>0</v>
      </c>
      <c r="R200" s="203">
        <f>Q200*H200</f>
        <v>0</v>
      </c>
      <c r="S200" s="203">
        <v>0</v>
      </c>
      <c r="T200" s="204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205" t="s">
        <v>1443</v>
      </c>
      <c r="AT200" s="205" t="s">
        <v>241</v>
      </c>
      <c r="AU200" s="205" t="s">
        <v>79</v>
      </c>
      <c r="AY200" s="19" t="s">
        <v>239</v>
      </c>
      <c r="BE200" s="206">
        <f>IF(N200="základní",J200,0)</f>
        <v>0</v>
      </c>
      <c r="BF200" s="206">
        <f>IF(N200="snížená",J200,0)</f>
        <v>0</v>
      </c>
      <c r="BG200" s="206">
        <f>IF(N200="zákl. přenesená",J200,0)</f>
        <v>0</v>
      </c>
      <c r="BH200" s="206">
        <f>IF(N200="sníž. přenesená",J200,0)</f>
        <v>0</v>
      </c>
      <c r="BI200" s="206">
        <f>IF(N200="nulová",J200,0)</f>
        <v>0</v>
      </c>
      <c r="BJ200" s="19" t="s">
        <v>79</v>
      </c>
      <c r="BK200" s="206">
        <f>ROUND(I200*H200,2)</f>
        <v>0</v>
      </c>
      <c r="BL200" s="19" t="s">
        <v>1443</v>
      </c>
      <c r="BM200" s="205" t="s">
        <v>1766</v>
      </c>
    </row>
    <row r="201" spans="1:65" s="2" customFormat="1" ht="11.25">
      <c r="A201" s="36"/>
      <c r="B201" s="37"/>
      <c r="C201" s="38"/>
      <c r="D201" s="207" t="s">
        <v>248</v>
      </c>
      <c r="E201" s="38"/>
      <c r="F201" s="208" t="s">
        <v>1765</v>
      </c>
      <c r="G201" s="38"/>
      <c r="H201" s="38"/>
      <c r="I201" s="117"/>
      <c r="J201" s="38"/>
      <c r="K201" s="38"/>
      <c r="L201" s="41"/>
      <c r="M201" s="209"/>
      <c r="N201" s="210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248</v>
      </c>
      <c r="AU201" s="19" t="s">
        <v>79</v>
      </c>
    </row>
    <row r="202" spans="1:65" s="2" customFormat="1" ht="16.5" customHeight="1">
      <c r="A202" s="36"/>
      <c r="B202" s="37"/>
      <c r="C202" s="194" t="s">
        <v>624</v>
      </c>
      <c r="D202" s="194" t="s">
        <v>241</v>
      </c>
      <c r="E202" s="195" t="s">
        <v>1767</v>
      </c>
      <c r="F202" s="196" t="s">
        <v>1768</v>
      </c>
      <c r="G202" s="197" t="s">
        <v>285</v>
      </c>
      <c r="H202" s="198">
        <v>1</v>
      </c>
      <c r="I202" s="199"/>
      <c r="J202" s="200">
        <f>ROUND(I202*H202,2)</f>
        <v>0</v>
      </c>
      <c r="K202" s="196" t="s">
        <v>245</v>
      </c>
      <c r="L202" s="41"/>
      <c r="M202" s="201" t="s">
        <v>19</v>
      </c>
      <c r="N202" s="202" t="s">
        <v>43</v>
      </c>
      <c r="O202" s="66"/>
      <c r="P202" s="203">
        <f>O202*H202</f>
        <v>0</v>
      </c>
      <c r="Q202" s="203">
        <v>0</v>
      </c>
      <c r="R202" s="203">
        <f>Q202*H202</f>
        <v>0</v>
      </c>
      <c r="S202" s="203">
        <v>0</v>
      </c>
      <c r="T202" s="204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205" t="s">
        <v>659</v>
      </c>
      <c r="AT202" s="205" t="s">
        <v>241</v>
      </c>
      <c r="AU202" s="205" t="s">
        <v>79</v>
      </c>
      <c r="AY202" s="19" t="s">
        <v>239</v>
      </c>
      <c r="BE202" s="206">
        <f>IF(N202="základní",J202,0)</f>
        <v>0</v>
      </c>
      <c r="BF202" s="206">
        <f>IF(N202="snížená",J202,0)</f>
        <v>0</v>
      </c>
      <c r="BG202" s="206">
        <f>IF(N202="zákl. přenesená",J202,0)</f>
        <v>0</v>
      </c>
      <c r="BH202" s="206">
        <f>IF(N202="sníž. přenesená",J202,0)</f>
        <v>0</v>
      </c>
      <c r="BI202" s="206">
        <f>IF(N202="nulová",J202,0)</f>
        <v>0</v>
      </c>
      <c r="BJ202" s="19" t="s">
        <v>79</v>
      </c>
      <c r="BK202" s="206">
        <f>ROUND(I202*H202,2)</f>
        <v>0</v>
      </c>
      <c r="BL202" s="19" t="s">
        <v>659</v>
      </c>
      <c r="BM202" s="205" t="s">
        <v>1769</v>
      </c>
    </row>
    <row r="203" spans="1:65" s="2" customFormat="1" ht="11.25">
      <c r="A203" s="36"/>
      <c r="B203" s="37"/>
      <c r="C203" s="38"/>
      <c r="D203" s="207" t="s">
        <v>248</v>
      </c>
      <c r="E203" s="38"/>
      <c r="F203" s="208" t="s">
        <v>1770</v>
      </c>
      <c r="G203" s="38"/>
      <c r="H203" s="38"/>
      <c r="I203" s="117"/>
      <c r="J203" s="38"/>
      <c r="K203" s="38"/>
      <c r="L203" s="41"/>
      <c r="M203" s="209"/>
      <c r="N203" s="210"/>
      <c r="O203" s="66"/>
      <c r="P203" s="66"/>
      <c r="Q203" s="66"/>
      <c r="R203" s="66"/>
      <c r="S203" s="66"/>
      <c r="T203" s="67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T203" s="19" t="s">
        <v>248</v>
      </c>
      <c r="AU203" s="19" t="s">
        <v>79</v>
      </c>
    </row>
    <row r="204" spans="1:65" s="2" customFormat="1" ht="16.5" customHeight="1">
      <c r="A204" s="36"/>
      <c r="B204" s="37"/>
      <c r="C204" s="194" t="s">
        <v>626</v>
      </c>
      <c r="D204" s="194" t="s">
        <v>241</v>
      </c>
      <c r="E204" s="195" t="s">
        <v>1771</v>
      </c>
      <c r="F204" s="196" t="s">
        <v>1772</v>
      </c>
      <c r="G204" s="197" t="s">
        <v>285</v>
      </c>
      <c r="H204" s="198">
        <v>1</v>
      </c>
      <c r="I204" s="199"/>
      <c r="J204" s="200">
        <f>ROUND(I204*H204,2)</f>
        <v>0</v>
      </c>
      <c r="K204" s="196" t="s">
        <v>19</v>
      </c>
      <c r="L204" s="41"/>
      <c r="M204" s="201" t="s">
        <v>19</v>
      </c>
      <c r="N204" s="202" t="s">
        <v>43</v>
      </c>
      <c r="O204" s="66"/>
      <c r="P204" s="203">
        <f>O204*H204</f>
        <v>0</v>
      </c>
      <c r="Q204" s="203">
        <v>0</v>
      </c>
      <c r="R204" s="203">
        <f>Q204*H204</f>
        <v>0</v>
      </c>
      <c r="S204" s="203">
        <v>0</v>
      </c>
      <c r="T204" s="204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205" t="s">
        <v>1443</v>
      </c>
      <c r="AT204" s="205" t="s">
        <v>241</v>
      </c>
      <c r="AU204" s="205" t="s">
        <v>79</v>
      </c>
      <c r="AY204" s="19" t="s">
        <v>239</v>
      </c>
      <c r="BE204" s="206">
        <f>IF(N204="základní",J204,0)</f>
        <v>0</v>
      </c>
      <c r="BF204" s="206">
        <f>IF(N204="snížená",J204,0)</f>
        <v>0</v>
      </c>
      <c r="BG204" s="206">
        <f>IF(N204="zákl. přenesená",J204,0)</f>
        <v>0</v>
      </c>
      <c r="BH204" s="206">
        <f>IF(N204="sníž. přenesená",J204,0)</f>
        <v>0</v>
      </c>
      <c r="BI204" s="206">
        <f>IF(N204="nulová",J204,0)</f>
        <v>0</v>
      </c>
      <c r="BJ204" s="19" t="s">
        <v>79</v>
      </c>
      <c r="BK204" s="206">
        <f>ROUND(I204*H204,2)</f>
        <v>0</v>
      </c>
      <c r="BL204" s="19" t="s">
        <v>1443</v>
      </c>
      <c r="BM204" s="205" t="s">
        <v>1773</v>
      </c>
    </row>
    <row r="205" spans="1:65" s="2" customFormat="1" ht="11.25">
      <c r="A205" s="36"/>
      <c r="B205" s="37"/>
      <c r="C205" s="38"/>
      <c r="D205" s="207" t="s">
        <v>248</v>
      </c>
      <c r="E205" s="38"/>
      <c r="F205" s="208" t="s">
        <v>1772</v>
      </c>
      <c r="G205" s="38"/>
      <c r="H205" s="38"/>
      <c r="I205" s="117"/>
      <c r="J205" s="38"/>
      <c r="K205" s="38"/>
      <c r="L205" s="41"/>
      <c r="M205" s="209"/>
      <c r="N205" s="210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248</v>
      </c>
      <c r="AU205" s="19" t="s">
        <v>79</v>
      </c>
    </row>
    <row r="206" spans="1:65" s="12" customFormat="1" ht="25.9" customHeight="1">
      <c r="B206" s="178"/>
      <c r="C206" s="179"/>
      <c r="D206" s="180" t="s">
        <v>71</v>
      </c>
      <c r="E206" s="181" t="s">
        <v>1774</v>
      </c>
      <c r="F206" s="181" t="s">
        <v>1775</v>
      </c>
      <c r="G206" s="179"/>
      <c r="H206" s="179"/>
      <c r="I206" s="182"/>
      <c r="J206" s="183">
        <f>BK206</f>
        <v>0</v>
      </c>
      <c r="K206" s="179"/>
      <c r="L206" s="184"/>
      <c r="M206" s="185"/>
      <c r="N206" s="186"/>
      <c r="O206" s="186"/>
      <c r="P206" s="187">
        <f>SUM(P207:P208)</f>
        <v>0</v>
      </c>
      <c r="Q206" s="186"/>
      <c r="R206" s="187">
        <f>SUM(R207:R208)</f>
        <v>0</v>
      </c>
      <c r="S206" s="186"/>
      <c r="T206" s="188">
        <f>SUM(T207:T208)</f>
        <v>0</v>
      </c>
      <c r="AR206" s="189" t="s">
        <v>295</v>
      </c>
      <c r="AT206" s="190" t="s">
        <v>71</v>
      </c>
      <c r="AU206" s="190" t="s">
        <v>72</v>
      </c>
      <c r="AY206" s="189" t="s">
        <v>239</v>
      </c>
      <c r="BK206" s="191">
        <f>SUM(BK207:BK208)</f>
        <v>0</v>
      </c>
    </row>
    <row r="207" spans="1:65" s="2" customFormat="1" ht="16.5" customHeight="1">
      <c r="A207" s="36"/>
      <c r="B207" s="37"/>
      <c r="C207" s="194" t="s">
        <v>629</v>
      </c>
      <c r="D207" s="194" t="s">
        <v>241</v>
      </c>
      <c r="E207" s="195" t="s">
        <v>1776</v>
      </c>
      <c r="F207" s="196" t="s">
        <v>1777</v>
      </c>
      <c r="G207" s="197" t="s">
        <v>481</v>
      </c>
      <c r="H207" s="198">
        <v>1</v>
      </c>
      <c r="I207" s="199"/>
      <c r="J207" s="200">
        <f>ROUND(I207*H207,2)</f>
        <v>0</v>
      </c>
      <c r="K207" s="196" t="s">
        <v>19</v>
      </c>
      <c r="L207" s="41"/>
      <c r="M207" s="201" t="s">
        <v>19</v>
      </c>
      <c r="N207" s="202" t="s">
        <v>43</v>
      </c>
      <c r="O207" s="66"/>
      <c r="P207" s="203">
        <f>O207*H207</f>
        <v>0</v>
      </c>
      <c r="Q207" s="203">
        <v>0</v>
      </c>
      <c r="R207" s="203">
        <f>Q207*H207</f>
        <v>0</v>
      </c>
      <c r="S207" s="203">
        <v>0</v>
      </c>
      <c r="T207" s="204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205" t="s">
        <v>1778</v>
      </c>
      <c r="AT207" s="205" t="s">
        <v>241</v>
      </c>
      <c r="AU207" s="205" t="s">
        <v>79</v>
      </c>
      <c r="AY207" s="19" t="s">
        <v>239</v>
      </c>
      <c r="BE207" s="206">
        <f>IF(N207="základní",J207,0)</f>
        <v>0</v>
      </c>
      <c r="BF207" s="206">
        <f>IF(N207="snížená",J207,0)</f>
        <v>0</v>
      </c>
      <c r="BG207" s="206">
        <f>IF(N207="zákl. přenesená",J207,0)</f>
        <v>0</v>
      </c>
      <c r="BH207" s="206">
        <f>IF(N207="sníž. přenesená",J207,0)</f>
        <v>0</v>
      </c>
      <c r="BI207" s="206">
        <f>IF(N207="nulová",J207,0)</f>
        <v>0</v>
      </c>
      <c r="BJ207" s="19" t="s">
        <v>79</v>
      </c>
      <c r="BK207" s="206">
        <f>ROUND(I207*H207,2)</f>
        <v>0</v>
      </c>
      <c r="BL207" s="19" t="s">
        <v>1778</v>
      </c>
      <c r="BM207" s="205" t="s">
        <v>1779</v>
      </c>
    </row>
    <row r="208" spans="1:65" s="2" customFormat="1" ht="11.25">
      <c r="A208" s="36"/>
      <c r="B208" s="37"/>
      <c r="C208" s="38"/>
      <c r="D208" s="207" t="s">
        <v>248</v>
      </c>
      <c r="E208" s="38"/>
      <c r="F208" s="208" t="s">
        <v>1777</v>
      </c>
      <c r="G208" s="38"/>
      <c r="H208" s="38"/>
      <c r="I208" s="117"/>
      <c r="J208" s="38"/>
      <c r="K208" s="38"/>
      <c r="L208" s="41"/>
      <c r="M208" s="226"/>
      <c r="N208" s="227"/>
      <c r="O208" s="228"/>
      <c r="P208" s="228"/>
      <c r="Q208" s="228"/>
      <c r="R208" s="228"/>
      <c r="S208" s="228"/>
      <c r="T208" s="229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T208" s="19" t="s">
        <v>248</v>
      </c>
      <c r="AU208" s="19" t="s">
        <v>79</v>
      </c>
    </row>
    <row r="209" spans="1:31" s="2" customFormat="1" ht="6.95" customHeight="1">
      <c r="A209" s="36"/>
      <c r="B209" s="49"/>
      <c r="C209" s="50"/>
      <c r="D209" s="50"/>
      <c r="E209" s="50"/>
      <c r="F209" s="50"/>
      <c r="G209" s="50"/>
      <c r="H209" s="50"/>
      <c r="I209" s="144"/>
      <c r="J209" s="50"/>
      <c r="K209" s="50"/>
      <c r="L209" s="41"/>
      <c r="M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</row>
  </sheetData>
  <sheetProtection algorithmName="SHA-512" hashValue="fw8TLLyQYM0hYYoACTgRoNHNfC/a5XRt47e/K5DkeAq9n6oVk+8ZsV9lwZn/SUO4QBg5nL7AdCfuwtn8SakYpQ==" saltValue="FNh8ufq+GCUt8sjPZEypMyARTZhKtTniyGhOndnGRChlsSc4eHxu9YmyzCLIjORCKs8mwKY5bjd7tnzhdcMLWA==" spinCount="100000" sheet="1" objects="1" scenarios="1" formatColumns="0" formatRows="0" autoFilter="0"/>
  <autoFilter ref="C92:K208" xr:uid="{00000000-0009-0000-0000-000016000000}"/>
  <mergeCells count="9">
    <mergeCell ref="E50:H50"/>
    <mergeCell ref="E83:H83"/>
    <mergeCell ref="E85:H85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156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168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1780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1781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tr">
        <f>IF('Rekapitulace stavby'!AN19="","",'Rekapitulace stavby'!AN19)</f>
        <v/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9" t="s">
        <v>28</v>
      </c>
      <c r="J26" s="105" t="str">
        <f>IF('Rekapitulace stavby'!AN20="","",'Rekapitulace stavby'!AN20)</f>
        <v/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03" t="s">
        <v>19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ROUND(J89,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ROUND((SUM(BE89:BE155)),  2)</f>
        <v>0</v>
      </c>
      <c r="G35" s="36"/>
      <c r="H35" s="36"/>
      <c r="I35" s="133">
        <v>0.21</v>
      </c>
      <c r="J35" s="132">
        <f>ROUND(((SUM(BE89:BE155))*I35),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ROUND((SUM(BF89:BF155)),  2)</f>
        <v>0</v>
      </c>
      <c r="G36" s="36"/>
      <c r="H36" s="36"/>
      <c r="I36" s="133">
        <v>0.15</v>
      </c>
      <c r="J36" s="132">
        <f>ROUND(((SUM(BF89:BF155))*I36),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ROUND((SUM(BG89:BG155)),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ROUND((SUM(BH89:BH155)),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ROUND((SUM(BI89:BI155)),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1780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SO 07.1 - Provizorní vodovodní přeložky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 xml:space="preserve"> 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J89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222</v>
      </c>
      <c r="E64" s="156"/>
      <c r="F64" s="156"/>
      <c r="G64" s="156"/>
      <c r="H64" s="156"/>
      <c r="I64" s="157"/>
      <c r="J64" s="158">
        <f>J90</f>
        <v>0</v>
      </c>
      <c r="K64" s="154"/>
      <c r="L64" s="159"/>
    </row>
    <row r="65" spans="1:31" s="10" customFormat="1" ht="19.899999999999999" customHeight="1">
      <c r="B65" s="160"/>
      <c r="C65" s="99"/>
      <c r="D65" s="161" t="s">
        <v>223</v>
      </c>
      <c r="E65" s="162"/>
      <c r="F65" s="162"/>
      <c r="G65" s="162"/>
      <c r="H65" s="162"/>
      <c r="I65" s="163"/>
      <c r="J65" s="164">
        <f>J91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346</v>
      </c>
      <c r="E66" s="162"/>
      <c r="F66" s="162"/>
      <c r="G66" s="162"/>
      <c r="H66" s="162"/>
      <c r="I66" s="163"/>
      <c r="J66" s="164">
        <f>J147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270</v>
      </c>
      <c r="E67" s="162"/>
      <c r="F67" s="162"/>
      <c r="G67" s="162"/>
      <c r="H67" s="162"/>
      <c r="I67" s="163"/>
      <c r="J67" s="164">
        <f>J153</f>
        <v>0</v>
      </c>
      <c r="K67" s="99"/>
      <c r="L67" s="165"/>
    </row>
    <row r="68" spans="1:31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117"/>
      <c r="J68" s="38"/>
      <c r="K68" s="38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144"/>
      <c r="J69" s="50"/>
      <c r="K69" s="50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31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147"/>
      <c r="J73" s="52"/>
      <c r="K73" s="52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24.95" customHeight="1">
      <c r="A74" s="36"/>
      <c r="B74" s="37"/>
      <c r="C74" s="25" t="s">
        <v>224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404" t="str">
        <f>E7</f>
        <v>Horoměřická S 071 - most, Praha 6, č. akce 999615</v>
      </c>
      <c r="F77" s="405"/>
      <c r="G77" s="405"/>
      <c r="H77" s="405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1" customFormat="1" ht="12" customHeight="1">
      <c r="B78" s="23"/>
      <c r="C78" s="31" t="s">
        <v>214</v>
      </c>
      <c r="D78" s="24"/>
      <c r="E78" s="24"/>
      <c r="F78" s="24"/>
      <c r="G78" s="24"/>
      <c r="H78" s="24"/>
      <c r="I78" s="110"/>
      <c r="J78" s="24"/>
      <c r="K78" s="24"/>
      <c r="L78" s="22"/>
    </row>
    <row r="79" spans="1:31" s="2" customFormat="1" ht="16.5" customHeight="1">
      <c r="A79" s="36"/>
      <c r="B79" s="37"/>
      <c r="C79" s="38"/>
      <c r="D79" s="38"/>
      <c r="E79" s="404" t="s">
        <v>1780</v>
      </c>
      <c r="F79" s="406"/>
      <c r="G79" s="406"/>
      <c r="H79" s="406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6.5" customHeight="1">
      <c r="A81" s="36"/>
      <c r="B81" s="37"/>
      <c r="C81" s="38"/>
      <c r="D81" s="38"/>
      <c r="E81" s="378" t="str">
        <f>E11</f>
        <v>SO 07.1 - Provizorní vodovodní přeložky</v>
      </c>
      <c r="F81" s="406"/>
      <c r="G81" s="406"/>
      <c r="H81" s="406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2" customHeight="1">
      <c r="A83" s="36"/>
      <c r="B83" s="37"/>
      <c r="C83" s="31" t="s">
        <v>21</v>
      </c>
      <c r="D83" s="38"/>
      <c r="E83" s="38"/>
      <c r="F83" s="29" t="str">
        <f>F14</f>
        <v>ul. Horoměřická / Pod Habrovkou</v>
      </c>
      <c r="G83" s="38"/>
      <c r="H83" s="38"/>
      <c r="I83" s="119" t="s">
        <v>23</v>
      </c>
      <c r="J83" s="61" t="str">
        <f>IF(J14="","",J14)</f>
        <v>12. 6. 2020</v>
      </c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25.7" customHeight="1">
      <c r="A85" s="36"/>
      <c r="B85" s="37"/>
      <c r="C85" s="31" t="s">
        <v>25</v>
      </c>
      <c r="D85" s="38"/>
      <c r="E85" s="38"/>
      <c r="F85" s="29" t="str">
        <f>E17</f>
        <v>TSK hl.m. Prahy, a.s.</v>
      </c>
      <c r="G85" s="38"/>
      <c r="H85" s="38"/>
      <c r="I85" s="119" t="s">
        <v>31</v>
      </c>
      <c r="J85" s="34" t="str">
        <f>E23</f>
        <v>AGA Letiště, spol. s r.o.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5.2" customHeight="1">
      <c r="A86" s="36"/>
      <c r="B86" s="37"/>
      <c r="C86" s="31" t="s">
        <v>29</v>
      </c>
      <c r="D86" s="38"/>
      <c r="E86" s="38"/>
      <c r="F86" s="29" t="str">
        <f>IF(E20="","",E20)</f>
        <v>Vyplň údaj</v>
      </c>
      <c r="G86" s="38"/>
      <c r="H86" s="38"/>
      <c r="I86" s="119" t="s">
        <v>34</v>
      </c>
      <c r="J86" s="34" t="str">
        <f>E26</f>
        <v xml:space="preserve"> </v>
      </c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10.35" customHeight="1">
      <c r="A87" s="36"/>
      <c r="B87" s="37"/>
      <c r="C87" s="38"/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11" customFormat="1" ht="29.25" customHeight="1">
      <c r="A88" s="166"/>
      <c r="B88" s="167"/>
      <c r="C88" s="168" t="s">
        <v>225</v>
      </c>
      <c r="D88" s="169" t="s">
        <v>57</v>
      </c>
      <c r="E88" s="169" t="s">
        <v>53</v>
      </c>
      <c r="F88" s="169" t="s">
        <v>54</v>
      </c>
      <c r="G88" s="169" t="s">
        <v>226</v>
      </c>
      <c r="H88" s="169" t="s">
        <v>227</v>
      </c>
      <c r="I88" s="170" t="s">
        <v>228</v>
      </c>
      <c r="J88" s="169" t="s">
        <v>220</v>
      </c>
      <c r="K88" s="171" t="s">
        <v>229</v>
      </c>
      <c r="L88" s="172"/>
      <c r="M88" s="70" t="s">
        <v>19</v>
      </c>
      <c r="N88" s="71" t="s">
        <v>42</v>
      </c>
      <c r="O88" s="71" t="s">
        <v>230</v>
      </c>
      <c r="P88" s="71" t="s">
        <v>231</v>
      </c>
      <c r="Q88" s="71" t="s">
        <v>232</v>
      </c>
      <c r="R88" s="71" t="s">
        <v>233</v>
      </c>
      <c r="S88" s="71" t="s">
        <v>234</v>
      </c>
      <c r="T88" s="72" t="s">
        <v>235</v>
      </c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</row>
    <row r="89" spans="1:65" s="2" customFormat="1" ht="22.9" customHeight="1">
      <c r="A89" s="36"/>
      <c r="B89" s="37"/>
      <c r="C89" s="77" t="s">
        <v>236</v>
      </c>
      <c r="D89" s="38"/>
      <c r="E89" s="38"/>
      <c r="F89" s="38"/>
      <c r="G89" s="38"/>
      <c r="H89" s="38"/>
      <c r="I89" s="117"/>
      <c r="J89" s="173">
        <f>BK89</f>
        <v>0</v>
      </c>
      <c r="K89" s="38"/>
      <c r="L89" s="41"/>
      <c r="M89" s="73"/>
      <c r="N89" s="174"/>
      <c r="O89" s="74"/>
      <c r="P89" s="175">
        <f>P90</f>
        <v>0</v>
      </c>
      <c r="Q89" s="74"/>
      <c r="R89" s="175">
        <f>R90</f>
        <v>28.834400000000002</v>
      </c>
      <c r="S89" s="74"/>
      <c r="T89" s="176">
        <f>T90</f>
        <v>0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T89" s="19" t="s">
        <v>71</v>
      </c>
      <c r="AU89" s="19" t="s">
        <v>221</v>
      </c>
      <c r="BK89" s="177">
        <f>BK90</f>
        <v>0</v>
      </c>
    </row>
    <row r="90" spans="1:65" s="12" customFormat="1" ht="25.9" customHeight="1">
      <c r="B90" s="178"/>
      <c r="C90" s="179"/>
      <c r="D90" s="180" t="s">
        <v>71</v>
      </c>
      <c r="E90" s="181" t="s">
        <v>237</v>
      </c>
      <c r="F90" s="181" t="s">
        <v>238</v>
      </c>
      <c r="G90" s="179"/>
      <c r="H90" s="179"/>
      <c r="I90" s="182"/>
      <c r="J90" s="183">
        <f>BK90</f>
        <v>0</v>
      </c>
      <c r="K90" s="179"/>
      <c r="L90" s="184"/>
      <c r="M90" s="185"/>
      <c r="N90" s="186"/>
      <c r="O90" s="186"/>
      <c r="P90" s="187">
        <f>P91+P147+P153</f>
        <v>0</v>
      </c>
      <c r="Q90" s="186"/>
      <c r="R90" s="187">
        <f>R91+R147+R153</f>
        <v>28.834400000000002</v>
      </c>
      <c r="S90" s="186"/>
      <c r="T90" s="188">
        <f>T91+T147+T153</f>
        <v>0</v>
      </c>
      <c r="AR90" s="189" t="s">
        <v>79</v>
      </c>
      <c r="AT90" s="190" t="s">
        <v>71</v>
      </c>
      <c r="AU90" s="190" t="s">
        <v>72</v>
      </c>
      <c r="AY90" s="189" t="s">
        <v>239</v>
      </c>
      <c r="BK90" s="191">
        <f>BK91+BK147+BK153</f>
        <v>0</v>
      </c>
    </row>
    <row r="91" spans="1:65" s="12" customFormat="1" ht="22.9" customHeight="1">
      <c r="B91" s="178"/>
      <c r="C91" s="179"/>
      <c r="D91" s="180" t="s">
        <v>71</v>
      </c>
      <c r="E91" s="192" t="s">
        <v>79</v>
      </c>
      <c r="F91" s="192" t="s">
        <v>240</v>
      </c>
      <c r="G91" s="179"/>
      <c r="H91" s="179"/>
      <c r="I91" s="182"/>
      <c r="J91" s="193">
        <f>BK91</f>
        <v>0</v>
      </c>
      <c r="K91" s="179"/>
      <c r="L91" s="184"/>
      <c r="M91" s="185"/>
      <c r="N91" s="186"/>
      <c r="O91" s="186"/>
      <c r="P91" s="187">
        <f>SUM(P92:P146)</f>
        <v>0</v>
      </c>
      <c r="Q91" s="186"/>
      <c r="R91" s="187">
        <f>SUM(R92:R146)</f>
        <v>28.8</v>
      </c>
      <c r="S91" s="186"/>
      <c r="T91" s="188">
        <f>SUM(T92:T146)</f>
        <v>0</v>
      </c>
      <c r="AR91" s="189" t="s">
        <v>79</v>
      </c>
      <c r="AT91" s="190" t="s">
        <v>71</v>
      </c>
      <c r="AU91" s="190" t="s">
        <v>79</v>
      </c>
      <c r="AY91" s="189" t="s">
        <v>239</v>
      </c>
      <c r="BK91" s="191">
        <f>SUM(BK92:BK146)</f>
        <v>0</v>
      </c>
    </row>
    <row r="92" spans="1:65" s="2" customFormat="1" ht="16.5" customHeight="1">
      <c r="A92" s="36"/>
      <c r="B92" s="37"/>
      <c r="C92" s="194" t="s">
        <v>79</v>
      </c>
      <c r="D92" s="194" t="s">
        <v>241</v>
      </c>
      <c r="E92" s="195" t="s">
        <v>1595</v>
      </c>
      <c r="F92" s="196" t="s">
        <v>1596</v>
      </c>
      <c r="G92" s="197" t="s">
        <v>254</v>
      </c>
      <c r="H92" s="198">
        <v>11.28</v>
      </c>
      <c r="I92" s="199"/>
      <c r="J92" s="200">
        <f>ROUND(I92*H92,2)</f>
        <v>0</v>
      </c>
      <c r="K92" s="196" t="s">
        <v>245</v>
      </c>
      <c r="L92" s="41"/>
      <c r="M92" s="201" t="s">
        <v>19</v>
      </c>
      <c r="N92" s="202" t="s">
        <v>43</v>
      </c>
      <c r="O92" s="66"/>
      <c r="P92" s="203">
        <f>O92*H92</f>
        <v>0</v>
      </c>
      <c r="Q92" s="203">
        <v>0</v>
      </c>
      <c r="R92" s="203">
        <f>Q92*H92</f>
        <v>0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246</v>
      </c>
      <c r="AT92" s="205" t="s">
        <v>241</v>
      </c>
      <c r="AU92" s="205" t="s">
        <v>81</v>
      </c>
      <c r="AY92" s="19" t="s">
        <v>239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246</v>
      </c>
      <c r="BM92" s="205" t="s">
        <v>1782</v>
      </c>
    </row>
    <row r="93" spans="1:65" s="2" customFormat="1" ht="19.5">
      <c r="A93" s="36"/>
      <c r="B93" s="37"/>
      <c r="C93" s="38"/>
      <c r="D93" s="207" t="s">
        <v>248</v>
      </c>
      <c r="E93" s="38"/>
      <c r="F93" s="208" t="s">
        <v>1598</v>
      </c>
      <c r="G93" s="38"/>
      <c r="H93" s="38"/>
      <c r="I93" s="117"/>
      <c r="J93" s="38"/>
      <c r="K93" s="38"/>
      <c r="L93" s="41"/>
      <c r="M93" s="209"/>
      <c r="N93" s="210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248</v>
      </c>
      <c r="AU93" s="19" t="s">
        <v>81</v>
      </c>
    </row>
    <row r="94" spans="1:65" s="14" customFormat="1" ht="11.25">
      <c r="B94" s="230"/>
      <c r="C94" s="231"/>
      <c r="D94" s="207" t="s">
        <v>250</v>
      </c>
      <c r="E94" s="232" t="s">
        <v>19</v>
      </c>
      <c r="F94" s="233" t="s">
        <v>1783</v>
      </c>
      <c r="G94" s="231"/>
      <c r="H94" s="232" t="s">
        <v>19</v>
      </c>
      <c r="I94" s="234"/>
      <c r="J94" s="231"/>
      <c r="K94" s="231"/>
      <c r="L94" s="235"/>
      <c r="M94" s="236"/>
      <c r="N94" s="237"/>
      <c r="O94" s="237"/>
      <c r="P94" s="237"/>
      <c r="Q94" s="237"/>
      <c r="R94" s="237"/>
      <c r="S94" s="237"/>
      <c r="T94" s="238"/>
      <c r="AT94" s="239" t="s">
        <v>250</v>
      </c>
      <c r="AU94" s="239" t="s">
        <v>81</v>
      </c>
      <c r="AV94" s="14" t="s">
        <v>79</v>
      </c>
      <c r="AW94" s="14" t="s">
        <v>33</v>
      </c>
      <c r="AX94" s="14" t="s">
        <v>72</v>
      </c>
      <c r="AY94" s="239" t="s">
        <v>239</v>
      </c>
    </row>
    <row r="95" spans="1:65" s="13" customFormat="1" ht="11.25">
      <c r="B95" s="211"/>
      <c r="C95" s="212"/>
      <c r="D95" s="207" t="s">
        <v>250</v>
      </c>
      <c r="E95" s="213" t="s">
        <v>19</v>
      </c>
      <c r="F95" s="214" t="s">
        <v>1784</v>
      </c>
      <c r="G95" s="212"/>
      <c r="H95" s="215">
        <v>16</v>
      </c>
      <c r="I95" s="216"/>
      <c r="J95" s="212"/>
      <c r="K95" s="212"/>
      <c r="L95" s="217"/>
      <c r="M95" s="218"/>
      <c r="N95" s="219"/>
      <c r="O95" s="219"/>
      <c r="P95" s="219"/>
      <c r="Q95" s="219"/>
      <c r="R95" s="219"/>
      <c r="S95" s="219"/>
      <c r="T95" s="220"/>
      <c r="AT95" s="221" t="s">
        <v>250</v>
      </c>
      <c r="AU95" s="221" t="s">
        <v>81</v>
      </c>
      <c r="AV95" s="13" t="s">
        <v>81</v>
      </c>
      <c r="AW95" s="13" t="s">
        <v>33</v>
      </c>
      <c r="AX95" s="13" t="s">
        <v>72</v>
      </c>
      <c r="AY95" s="221" t="s">
        <v>239</v>
      </c>
    </row>
    <row r="96" spans="1:65" s="13" customFormat="1" ht="11.25">
      <c r="B96" s="211"/>
      <c r="C96" s="212"/>
      <c r="D96" s="207" t="s">
        <v>250</v>
      </c>
      <c r="E96" s="213" t="s">
        <v>19</v>
      </c>
      <c r="F96" s="214" t="s">
        <v>1785</v>
      </c>
      <c r="G96" s="212"/>
      <c r="H96" s="215">
        <v>21.6</v>
      </c>
      <c r="I96" s="216"/>
      <c r="J96" s="212"/>
      <c r="K96" s="212"/>
      <c r="L96" s="217"/>
      <c r="M96" s="218"/>
      <c r="N96" s="219"/>
      <c r="O96" s="219"/>
      <c r="P96" s="219"/>
      <c r="Q96" s="219"/>
      <c r="R96" s="219"/>
      <c r="S96" s="219"/>
      <c r="T96" s="220"/>
      <c r="AT96" s="221" t="s">
        <v>250</v>
      </c>
      <c r="AU96" s="221" t="s">
        <v>81</v>
      </c>
      <c r="AV96" s="13" t="s">
        <v>81</v>
      </c>
      <c r="AW96" s="13" t="s">
        <v>33</v>
      </c>
      <c r="AX96" s="13" t="s">
        <v>72</v>
      </c>
      <c r="AY96" s="221" t="s">
        <v>239</v>
      </c>
    </row>
    <row r="97" spans="1:65" s="13" customFormat="1" ht="11.25">
      <c r="B97" s="211"/>
      <c r="C97" s="212"/>
      <c r="D97" s="207" t="s">
        <v>250</v>
      </c>
      <c r="E97" s="212"/>
      <c r="F97" s="214" t="s">
        <v>1786</v>
      </c>
      <c r="G97" s="212"/>
      <c r="H97" s="215">
        <v>11.28</v>
      </c>
      <c r="I97" s="216"/>
      <c r="J97" s="212"/>
      <c r="K97" s="212"/>
      <c r="L97" s="217"/>
      <c r="M97" s="218"/>
      <c r="N97" s="219"/>
      <c r="O97" s="219"/>
      <c r="P97" s="219"/>
      <c r="Q97" s="219"/>
      <c r="R97" s="219"/>
      <c r="S97" s="219"/>
      <c r="T97" s="220"/>
      <c r="AT97" s="221" t="s">
        <v>250</v>
      </c>
      <c r="AU97" s="221" t="s">
        <v>81</v>
      </c>
      <c r="AV97" s="13" t="s">
        <v>81</v>
      </c>
      <c r="AW97" s="13" t="s">
        <v>4</v>
      </c>
      <c r="AX97" s="13" t="s">
        <v>79</v>
      </c>
      <c r="AY97" s="221" t="s">
        <v>239</v>
      </c>
    </row>
    <row r="98" spans="1:65" s="2" customFormat="1" ht="16.5" customHeight="1">
      <c r="A98" s="36"/>
      <c r="B98" s="37"/>
      <c r="C98" s="194" t="s">
        <v>81</v>
      </c>
      <c r="D98" s="194" t="s">
        <v>241</v>
      </c>
      <c r="E98" s="195" t="s">
        <v>1787</v>
      </c>
      <c r="F98" s="196" t="s">
        <v>1788</v>
      </c>
      <c r="G98" s="197" t="s">
        <v>254</v>
      </c>
      <c r="H98" s="198">
        <v>16</v>
      </c>
      <c r="I98" s="199"/>
      <c r="J98" s="200">
        <f>ROUND(I98*H98,2)</f>
        <v>0</v>
      </c>
      <c r="K98" s="196" t="s">
        <v>245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246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1789</v>
      </c>
    </row>
    <row r="99" spans="1:65" s="2" customFormat="1" ht="19.5">
      <c r="A99" s="36"/>
      <c r="B99" s="37"/>
      <c r="C99" s="38"/>
      <c r="D99" s="207" t="s">
        <v>248</v>
      </c>
      <c r="E99" s="38"/>
      <c r="F99" s="208" t="s">
        <v>1790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13" customFormat="1" ht="11.25">
      <c r="B100" s="211"/>
      <c r="C100" s="212"/>
      <c r="D100" s="207" t="s">
        <v>250</v>
      </c>
      <c r="E100" s="213" t="s">
        <v>19</v>
      </c>
      <c r="F100" s="214" t="s">
        <v>1784</v>
      </c>
      <c r="G100" s="212"/>
      <c r="H100" s="215">
        <v>16</v>
      </c>
      <c r="I100" s="216"/>
      <c r="J100" s="212"/>
      <c r="K100" s="212"/>
      <c r="L100" s="217"/>
      <c r="M100" s="218"/>
      <c r="N100" s="219"/>
      <c r="O100" s="219"/>
      <c r="P100" s="219"/>
      <c r="Q100" s="219"/>
      <c r="R100" s="219"/>
      <c r="S100" s="219"/>
      <c r="T100" s="220"/>
      <c r="AT100" s="221" t="s">
        <v>250</v>
      </c>
      <c r="AU100" s="221" t="s">
        <v>81</v>
      </c>
      <c r="AV100" s="13" t="s">
        <v>81</v>
      </c>
      <c r="AW100" s="13" t="s">
        <v>33</v>
      </c>
      <c r="AX100" s="13" t="s">
        <v>72</v>
      </c>
      <c r="AY100" s="221" t="s">
        <v>239</v>
      </c>
    </row>
    <row r="101" spans="1:65" s="2" customFormat="1" ht="16.5" customHeight="1">
      <c r="A101" s="36"/>
      <c r="B101" s="37"/>
      <c r="C101" s="194" t="s">
        <v>101</v>
      </c>
      <c r="D101" s="194" t="s">
        <v>241</v>
      </c>
      <c r="E101" s="195" t="s">
        <v>1791</v>
      </c>
      <c r="F101" s="196" t="s">
        <v>1792</v>
      </c>
      <c r="G101" s="197" t="s">
        <v>254</v>
      </c>
      <c r="H101" s="198">
        <v>21.6</v>
      </c>
      <c r="I101" s="199"/>
      <c r="J101" s="200">
        <f>ROUND(I101*H101,2)</f>
        <v>0</v>
      </c>
      <c r="K101" s="196" t="s">
        <v>245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246</v>
      </c>
      <c r="AT101" s="205" t="s">
        <v>241</v>
      </c>
      <c r="AU101" s="205" t="s">
        <v>81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246</v>
      </c>
      <c r="BM101" s="205" t="s">
        <v>1793</v>
      </c>
    </row>
    <row r="102" spans="1:65" s="2" customFormat="1" ht="19.5">
      <c r="A102" s="36"/>
      <c r="B102" s="37"/>
      <c r="C102" s="38"/>
      <c r="D102" s="207" t="s">
        <v>248</v>
      </c>
      <c r="E102" s="38"/>
      <c r="F102" s="208" t="s">
        <v>1794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81</v>
      </c>
    </row>
    <row r="103" spans="1:65" s="13" customFormat="1" ht="11.25">
      <c r="B103" s="211"/>
      <c r="C103" s="212"/>
      <c r="D103" s="207" t="s">
        <v>250</v>
      </c>
      <c r="E103" s="213" t="s">
        <v>19</v>
      </c>
      <c r="F103" s="214" t="s">
        <v>1785</v>
      </c>
      <c r="G103" s="212"/>
      <c r="H103" s="215">
        <v>21.6</v>
      </c>
      <c r="I103" s="216"/>
      <c r="J103" s="212"/>
      <c r="K103" s="212"/>
      <c r="L103" s="217"/>
      <c r="M103" s="218"/>
      <c r="N103" s="219"/>
      <c r="O103" s="219"/>
      <c r="P103" s="219"/>
      <c r="Q103" s="219"/>
      <c r="R103" s="219"/>
      <c r="S103" s="219"/>
      <c r="T103" s="220"/>
      <c r="AT103" s="221" t="s">
        <v>250</v>
      </c>
      <c r="AU103" s="221" t="s">
        <v>81</v>
      </c>
      <c r="AV103" s="13" t="s">
        <v>81</v>
      </c>
      <c r="AW103" s="13" t="s">
        <v>33</v>
      </c>
      <c r="AX103" s="13" t="s">
        <v>72</v>
      </c>
      <c r="AY103" s="221" t="s">
        <v>239</v>
      </c>
    </row>
    <row r="104" spans="1:65" s="2" customFormat="1" ht="16.5" customHeight="1">
      <c r="A104" s="36"/>
      <c r="B104" s="37"/>
      <c r="C104" s="194" t="s">
        <v>246</v>
      </c>
      <c r="D104" s="194" t="s">
        <v>241</v>
      </c>
      <c r="E104" s="195" t="s">
        <v>1795</v>
      </c>
      <c r="F104" s="196" t="s">
        <v>1796</v>
      </c>
      <c r="G104" s="197" t="s">
        <v>254</v>
      </c>
      <c r="H104" s="198">
        <v>46.4</v>
      </c>
      <c r="I104" s="199"/>
      <c r="J104" s="200">
        <f>ROUND(I104*H104,2)</f>
        <v>0</v>
      </c>
      <c r="K104" s="196" t="s">
        <v>245</v>
      </c>
      <c r="L104" s="41"/>
      <c r="M104" s="201" t="s">
        <v>19</v>
      </c>
      <c r="N104" s="202" t="s">
        <v>43</v>
      </c>
      <c r="O104" s="66"/>
      <c r="P104" s="203">
        <f>O104*H104</f>
        <v>0</v>
      </c>
      <c r="Q104" s="203">
        <v>0</v>
      </c>
      <c r="R104" s="203">
        <f>Q104*H104</f>
        <v>0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246</v>
      </c>
      <c r="AT104" s="205" t="s">
        <v>241</v>
      </c>
      <c r="AU104" s="205" t="s">
        <v>81</v>
      </c>
      <c r="AY104" s="19" t="s">
        <v>239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246</v>
      </c>
      <c r="BM104" s="205" t="s">
        <v>1797</v>
      </c>
    </row>
    <row r="105" spans="1:65" s="2" customFormat="1" ht="19.5">
      <c r="A105" s="36"/>
      <c r="B105" s="37"/>
      <c r="C105" s="38"/>
      <c r="D105" s="207" t="s">
        <v>248</v>
      </c>
      <c r="E105" s="38"/>
      <c r="F105" s="208" t="s">
        <v>1798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248</v>
      </c>
      <c r="AU105" s="19" t="s">
        <v>81</v>
      </c>
    </row>
    <row r="106" spans="1:65" s="14" customFormat="1" ht="11.25">
      <c r="B106" s="230"/>
      <c r="C106" s="231"/>
      <c r="D106" s="207" t="s">
        <v>250</v>
      </c>
      <c r="E106" s="232" t="s">
        <v>19</v>
      </c>
      <c r="F106" s="233" t="s">
        <v>1799</v>
      </c>
      <c r="G106" s="231"/>
      <c r="H106" s="232" t="s">
        <v>19</v>
      </c>
      <c r="I106" s="234"/>
      <c r="J106" s="231"/>
      <c r="K106" s="231"/>
      <c r="L106" s="235"/>
      <c r="M106" s="236"/>
      <c r="N106" s="237"/>
      <c r="O106" s="237"/>
      <c r="P106" s="237"/>
      <c r="Q106" s="237"/>
      <c r="R106" s="237"/>
      <c r="S106" s="237"/>
      <c r="T106" s="238"/>
      <c r="AT106" s="239" t="s">
        <v>250</v>
      </c>
      <c r="AU106" s="239" t="s">
        <v>81</v>
      </c>
      <c r="AV106" s="14" t="s">
        <v>79</v>
      </c>
      <c r="AW106" s="14" t="s">
        <v>33</v>
      </c>
      <c r="AX106" s="14" t="s">
        <v>72</v>
      </c>
      <c r="AY106" s="239" t="s">
        <v>239</v>
      </c>
    </row>
    <row r="107" spans="1:65" s="13" customFormat="1" ht="11.25">
      <c r="B107" s="211"/>
      <c r="C107" s="212"/>
      <c r="D107" s="207" t="s">
        <v>250</v>
      </c>
      <c r="E107" s="213" t="s">
        <v>19</v>
      </c>
      <c r="F107" s="214" t="s">
        <v>1800</v>
      </c>
      <c r="G107" s="212"/>
      <c r="H107" s="215">
        <v>46.4</v>
      </c>
      <c r="I107" s="216"/>
      <c r="J107" s="212"/>
      <c r="K107" s="212"/>
      <c r="L107" s="217"/>
      <c r="M107" s="218"/>
      <c r="N107" s="219"/>
      <c r="O107" s="219"/>
      <c r="P107" s="219"/>
      <c r="Q107" s="219"/>
      <c r="R107" s="219"/>
      <c r="S107" s="219"/>
      <c r="T107" s="220"/>
      <c r="AT107" s="221" t="s">
        <v>250</v>
      </c>
      <c r="AU107" s="221" t="s">
        <v>81</v>
      </c>
      <c r="AV107" s="13" t="s">
        <v>81</v>
      </c>
      <c r="AW107" s="13" t="s">
        <v>33</v>
      </c>
      <c r="AX107" s="13" t="s">
        <v>72</v>
      </c>
      <c r="AY107" s="221" t="s">
        <v>239</v>
      </c>
    </row>
    <row r="108" spans="1:65" s="2" customFormat="1" ht="16.5" customHeight="1">
      <c r="A108" s="36"/>
      <c r="B108" s="37"/>
      <c r="C108" s="194" t="s">
        <v>295</v>
      </c>
      <c r="D108" s="194" t="s">
        <v>241</v>
      </c>
      <c r="E108" s="195" t="s">
        <v>252</v>
      </c>
      <c r="F108" s="196" t="s">
        <v>253</v>
      </c>
      <c r="G108" s="197" t="s">
        <v>254</v>
      </c>
      <c r="H108" s="198">
        <v>14.4</v>
      </c>
      <c r="I108" s="199"/>
      <c r="J108" s="200">
        <f>ROUND(I108*H108,2)</f>
        <v>0</v>
      </c>
      <c r="K108" s="196" t="s">
        <v>245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246</v>
      </c>
      <c r="AT108" s="205" t="s">
        <v>241</v>
      </c>
      <c r="AU108" s="205" t="s">
        <v>81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246</v>
      </c>
      <c r="BM108" s="205" t="s">
        <v>1801</v>
      </c>
    </row>
    <row r="109" spans="1:65" s="2" customFormat="1" ht="19.5">
      <c r="A109" s="36"/>
      <c r="B109" s="37"/>
      <c r="C109" s="38"/>
      <c r="D109" s="207" t="s">
        <v>248</v>
      </c>
      <c r="E109" s="38"/>
      <c r="F109" s="208" t="s">
        <v>256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81</v>
      </c>
    </row>
    <row r="110" spans="1:65" s="14" customFormat="1" ht="11.25">
      <c r="B110" s="230"/>
      <c r="C110" s="231"/>
      <c r="D110" s="207" t="s">
        <v>250</v>
      </c>
      <c r="E110" s="232" t="s">
        <v>19</v>
      </c>
      <c r="F110" s="233" t="s">
        <v>1802</v>
      </c>
      <c r="G110" s="231"/>
      <c r="H110" s="232" t="s">
        <v>19</v>
      </c>
      <c r="I110" s="234"/>
      <c r="J110" s="231"/>
      <c r="K110" s="231"/>
      <c r="L110" s="235"/>
      <c r="M110" s="236"/>
      <c r="N110" s="237"/>
      <c r="O110" s="237"/>
      <c r="P110" s="237"/>
      <c r="Q110" s="237"/>
      <c r="R110" s="237"/>
      <c r="S110" s="237"/>
      <c r="T110" s="238"/>
      <c r="AT110" s="239" t="s">
        <v>250</v>
      </c>
      <c r="AU110" s="239" t="s">
        <v>81</v>
      </c>
      <c r="AV110" s="14" t="s">
        <v>79</v>
      </c>
      <c r="AW110" s="14" t="s">
        <v>33</v>
      </c>
      <c r="AX110" s="14" t="s">
        <v>72</v>
      </c>
      <c r="AY110" s="239" t="s">
        <v>239</v>
      </c>
    </row>
    <row r="111" spans="1:65" s="13" customFormat="1" ht="11.25">
      <c r="B111" s="211"/>
      <c r="C111" s="212"/>
      <c r="D111" s="207" t="s">
        <v>250</v>
      </c>
      <c r="E111" s="213" t="s">
        <v>19</v>
      </c>
      <c r="F111" s="214" t="s">
        <v>1784</v>
      </c>
      <c r="G111" s="212"/>
      <c r="H111" s="215">
        <v>16</v>
      </c>
      <c r="I111" s="216"/>
      <c r="J111" s="212"/>
      <c r="K111" s="212"/>
      <c r="L111" s="217"/>
      <c r="M111" s="218"/>
      <c r="N111" s="219"/>
      <c r="O111" s="219"/>
      <c r="P111" s="219"/>
      <c r="Q111" s="219"/>
      <c r="R111" s="219"/>
      <c r="S111" s="219"/>
      <c r="T111" s="220"/>
      <c r="AT111" s="221" t="s">
        <v>250</v>
      </c>
      <c r="AU111" s="221" t="s">
        <v>81</v>
      </c>
      <c r="AV111" s="13" t="s">
        <v>81</v>
      </c>
      <c r="AW111" s="13" t="s">
        <v>33</v>
      </c>
      <c r="AX111" s="13" t="s">
        <v>72</v>
      </c>
      <c r="AY111" s="221" t="s">
        <v>239</v>
      </c>
    </row>
    <row r="112" spans="1:65" s="13" customFormat="1" ht="11.25">
      <c r="B112" s="211"/>
      <c r="C112" s="212"/>
      <c r="D112" s="207" t="s">
        <v>250</v>
      </c>
      <c r="E112" s="213" t="s">
        <v>19</v>
      </c>
      <c r="F112" s="214" t="s">
        <v>1785</v>
      </c>
      <c r="G112" s="212"/>
      <c r="H112" s="215">
        <v>21.6</v>
      </c>
      <c r="I112" s="216"/>
      <c r="J112" s="212"/>
      <c r="K112" s="212"/>
      <c r="L112" s="217"/>
      <c r="M112" s="218"/>
      <c r="N112" s="219"/>
      <c r="O112" s="219"/>
      <c r="P112" s="219"/>
      <c r="Q112" s="219"/>
      <c r="R112" s="219"/>
      <c r="S112" s="219"/>
      <c r="T112" s="220"/>
      <c r="AT112" s="221" t="s">
        <v>250</v>
      </c>
      <c r="AU112" s="221" t="s">
        <v>81</v>
      </c>
      <c r="AV112" s="13" t="s">
        <v>81</v>
      </c>
      <c r="AW112" s="13" t="s">
        <v>33</v>
      </c>
      <c r="AX112" s="13" t="s">
        <v>72</v>
      </c>
      <c r="AY112" s="221" t="s">
        <v>239</v>
      </c>
    </row>
    <row r="113" spans="1:65" s="13" customFormat="1" ht="11.25">
      <c r="B113" s="211"/>
      <c r="C113" s="212"/>
      <c r="D113" s="207" t="s">
        <v>250</v>
      </c>
      <c r="E113" s="213" t="s">
        <v>19</v>
      </c>
      <c r="F113" s="214" t="s">
        <v>1803</v>
      </c>
      <c r="G113" s="212"/>
      <c r="H113" s="215">
        <v>-23.2</v>
      </c>
      <c r="I113" s="216"/>
      <c r="J113" s="212"/>
      <c r="K113" s="212"/>
      <c r="L113" s="217"/>
      <c r="M113" s="218"/>
      <c r="N113" s="219"/>
      <c r="O113" s="219"/>
      <c r="P113" s="219"/>
      <c r="Q113" s="219"/>
      <c r="R113" s="219"/>
      <c r="S113" s="219"/>
      <c r="T113" s="220"/>
      <c r="AT113" s="221" t="s">
        <v>250</v>
      </c>
      <c r="AU113" s="221" t="s">
        <v>81</v>
      </c>
      <c r="AV113" s="13" t="s">
        <v>81</v>
      </c>
      <c r="AW113" s="13" t="s">
        <v>33</v>
      </c>
      <c r="AX113" s="13" t="s">
        <v>72</v>
      </c>
      <c r="AY113" s="221" t="s">
        <v>239</v>
      </c>
    </row>
    <row r="114" spans="1:65" s="2" customFormat="1" ht="21.75" customHeight="1">
      <c r="A114" s="36"/>
      <c r="B114" s="37"/>
      <c r="C114" s="194" t="s">
        <v>301</v>
      </c>
      <c r="D114" s="194" t="s">
        <v>241</v>
      </c>
      <c r="E114" s="195" t="s">
        <v>258</v>
      </c>
      <c r="F114" s="196" t="s">
        <v>259</v>
      </c>
      <c r="G114" s="197" t="s">
        <v>254</v>
      </c>
      <c r="H114" s="198">
        <v>216</v>
      </c>
      <c r="I114" s="199"/>
      <c r="J114" s="200">
        <f>ROUND(I114*H114,2)</f>
        <v>0</v>
      </c>
      <c r="K114" s="196" t="s">
        <v>245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246</v>
      </c>
      <c r="AT114" s="205" t="s">
        <v>241</v>
      </c>
      <c r="AU114" s="205" t="s">
        <v>81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246</v>
      </c>
      <c r="BM114" s="205" t="s">
        <v>1804</v>
      </c>
    </row>
    <row r="115" spans="1:65" s="2" customFormat="1" ht="19.5">
      <c r="A115" s="36"/>
      <c r="B115" s="37"/>
      <c r="C115" s="38"/>
      <c r="D115" s="207" t="s">
        <v>248</v>
      </c>
      <c r="E115" s="38"/>
      <c r="F115" s="208" t="s">
        <v>261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81</v>
      </c>
    </row>
    <row r="116" spans="1:65" s="14" customFormat="1" ht="11.25">
      <c r="B116" s="230"/>
      <c r="C116" s="231"/>
      <c r="D116" s="207" t="s">
        <v>250</v>
      </c>
      <c r="E116" s="232" t="s">
        <v>19</v>
      </c>
      <c r="F116" s="233" t="s">
        <v>1802</v>
      </c>
      <c r="G116" s="231"/>
      <c r="H116" s="232" t="s">
        <v>19</v>
      </c>
      <c r="I116" s="234"/>
      <c r="J116" s="231"/>
      <c r="K116" s="231"/>
      <c r="L116" s="235"/>
      <c r="M116" s="236"/>
      <c r="N116" s="237"/>
      <c r="O116" s="237"/>
      <c r="P116" s="237"/>
      <c r="Q116" s="237"/>
      <c r="R116" s="237"/>
      <c r="S116" s="237"/>
      <c r="T116" s="238"/>
      <c r="AT116" s="239" t="s">
        <v>250</v>
      </c>
      <c r="AU116" s="239" t="s">
        <v>81</v>
      </c>
      <c r="AV116" s="14" t="s">
        <v>79</v>
      </c>
      <c r="AW116" s="14" t="s">
        <v>33</v>
      </c>
      <c r="AX116" s="14" t="s">
        <v>72</v>
      </c>
      <c r="AY116" s="239" t="s">
        <v>239</v>
      </c>
    </row>
    <row r="117" spans="1:65" s="13" customFormat="1" ht="11.25">
      <c r="B117" s="211"/>
      <c r="C117" s="212"/>
      <c r="D117" s="207" t="s">
        <v>250</v>
      </c>
      <c r="E117" s="213" t="s">
        <v>19</v>
      </c>
      <c r="F117" s="214" t="s">
        <v>1784</v>
      </c>
      <c r="G117" s="212"/>
      <c r="H117" s="215">
        <v>16</v>
      </c>
      <c r="I117" s="216"/>
      <c r="J117" s="212"/>
      <c r="K117" s="212"/>
      <c r="L117" s="217"/>
      <c r="M117" s="218"/>
      <c r="N117" s="219"/>
      <c r="O117" s="219"/>
      <c r="P117" s="219"/>
      <c r="Q117" s="219"/>
      <c r="R117" s="219"/>
      <c r="S117" s="219"/>
      <c r="T117" s="220"/>
      <c r="AT117" s="221" t="s">
        <v>250</v>
      </c>
      <c r="AU117" s="221" t="s">
        <v>81</v>
      </c>
      <c r="AV117" s="13" t="s">
        <v>81</v>
      </c>
      <c r="AW117" s="13" t="s">
        <v>33</v>
      </c>
      <c r="AX117" s="13" t="s">
        <v>72</v>
      </c>
      <c r="AY117" s="221" t="s">
        <v>239</v>
      </c>
    </row>
    <row r="118" spans="1:65" s="13" customFormat="1" ht="11.25">
      <c r="B118" s="211"/>
      <c r="C118" s="212"/>
      <c r="D118" s="207" t="s">
        <v>250</v>
      </c>
      <c r="E118" s="213" t="s">
        <v>19</v>
      </c>
      <c r="F118" s="214" t="s">
        <v>1785</v>
      </c>
      <c r="G118" s="212"/>
      <c r="H118" s="215">
        <v>21.6</v>
      </c>
      <c r="I118" s="216"/>
      <c r="J118" s="212"/>
      <c r="K118" s="212"/>
      <c r="L118" s="217"/>
      <c r="M118" s="218"/>
      <c r="N118" s="219"/>
      <c r="O118" s="219"/>
      <c r="P118" s="219"/>
      <c r="Q118" s="219"/>
      <c r="R118" s="219"/>
      <c r="S118" s="219"/>
      <c r="T118" s="220"/>
      <c r="AT118" s="221" t="s">
        <v>250</v>
      </c>
      <c r="AU118" s="221" t="s">
        <v>81</v>
      </c>
      <c r="AV118" s="13" t="s">
        <v>81</v>
      </c>
      <c r="AW118" s="13" t="s">
        <v>33</v>
      </c>
      <c r="AX118" s="13" t="s">
        <v>72</v>
      </c>
      <c r="AY118" s="221" t="s">
        <v>239</v>
      </c>
    </row>
    <row r="119" spans="1:65" s="13" customFormat="1" ht="11.25">
      <c r="B119" s="211"/>
      <c r="C119" s="212"/>
      <c r="D119" s="207" t="s">
        <v>250</v>
      </c>
      <c r="E119" s="213" t="s">
        <v>19</v>
      </c>
      <c r="F119" s="214" t="s">
        <v>1803</v>
      </c>
      <c r="G119" s="212"/>
      <c r="H119" s="215">
        <v>-23.2</v>
      </c>
      <c r="I119" s="216"/>
      <c r="J119" s="212"/>
      <c r="K119" s="212"/>
      <c r="L119" s="217"/>
      <c r="M119" s="218"/>
      <c r="N119" s="219"/>
      <c r="O119" s="219"/>
      <c r="P119" s="219"/>
      <c r="Q119" s="219"/>
      <c r="R119" s="219"/>
      <c r="S119" s="219"/>
      <c r="T119" s="220"/>
      <c r="AT119" s="221" t="s">
        <v>250</v>
      </c>
      <c r="AU119" s="221" t="s">
        <v>81</v>
      </c>
      <c r="AV119" s="13" t="s">
        <v>81</v>
      </c>
      <c r="AW119" s="13" t="s">
        <v>33</v>
      </c>
      <c r="AX119" s="13" t="s">
        <v>72</v>
      </c>
      <c r="AY119" s="221" t="s">
        <v>239</v>
      </c>
    </row>
    <row r="120" spans="1:65" s="13" customFormat="1" ht="11.25">
      <c r="B120" s="211"/>
      <c r="C120" s="212"/>
      <c r="D120" s="207" t="s">
        <v>250</v>
      </c>
      <c r="E120" s="212"/>
      <c r="F120" s="214" t="s">
        <v>1805</v>
      </c>
      <c r="G120" s="212"/>
      <c r="H120" s="215">
        <v>216</v>
      </c>
      <c r="I120" s="216"/>
      <c r="J120" s="212"/>
      <c r="K120" s="212"/>
      <c r="L120" s="217"/>
      <c r="M120" s="218"/>
      <c r="N120" s="219"/>
      <c r="O120" s="219"/>
      <c r="P120" s="219"/>
      <c r="Q120" s="219"/>
      <c r="R120" s="219"/>
      <c r="S120" s="219"/>
      <c r="T120" s="220"/>
      <c r="AT120" s="221" t="s">
        <v>250</v>
      </c>
      <c r="AU120" s="221" t="s">
        <v>81</v>
      </c>
      <c r="AV120" s="13" t="s">
        <v>81</v>
      </c>
      <c r="AW120" s="13" t="s">
        <v>4</v>
      </c>
      <c r="AX120" s="13" t="s">
        <v>79</v>
      </c>
      <c r="AY120" s="221" t="s">
        <v>239</v>
      </c>
    </row>
    <row r="121" spans="1:65" s="2" customFormat="1" ht="16.5" customHeight="1">
      <c r="A121" s="36"/>
      <c r="B121" s="37"/>
      <c r="C121" s="194" t="s">
        <v>309</v>
      </c>
      <c r="D121" s="194" t="s">
        <v>241</v>
      </c>
      <c r="E121" s="195" t="s">
        <v>1806</v>
      </c>
      <c r="F121" s="196" t="s">
        <v>1807</v>
      </c>
      <c r="G121" s="197" t="s">
        <v>254</v>
      </c>
      <c r="H121" s="198">
        <v>23.2</v>
      </c>
      <c r="I121" s="199"/>
      <c r="J121" s="200">
        <f>ROUND(I121*H121,2)</f>
        <v>0</v>
      </c>
      <c r="K121" s="196" t="s">
        <v>245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246</v>
      </c>
      <c r="AT121" s="205" t="s">
        <v>241</v>
      </c>
      <c r="AU121" s="205" t="s">
        <v>81</v>
      </c>
      <c r="AY121" s="19" t="s">
        <v>239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246</v>
      </c>
      <c r="BM121" s="205" t="s">
        <v>1808</v>
      </c>
    </row>
    <row r="122" spans="1:65" s="2" customFormat="1" ht="19.5">
      <c r="A122" s="36"/>
      <c r="B122" s="37"/>
      <c r="C122" s="38"/>
      <c r="D122" s="207" t="s">
        <v>248</v>
      </c>
      <c r="E122" s="38"/>
      <c r="F122" s="208" t="s">
        <v>1809</v>
      </c>
      <c r="G122" s="38"/>
      <c r="H122" s="38"/>
      <c r="I122" s="117"/>
      <c r="J122" s="38"/>
      <c r="K122" s="38"/>
      <c r="L122" s="41"/>
      <c r="M122" s="209"/>
      <c r="N122" s="210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248</v>
      </c>
      <c r="AU122" s="19" t="s">
        <v>81</v>
      </c>
    </row>
    <row r="123" spans="1:65" s="13" customFormat="1" ht="11.25">
      <c r="B123" s="211"/>
      <c r="C123" s="212"/>
      <c r="D123" s="207" t="s">
        <v>250</v>
      </c>
      <c r="E123" s="213" t="s">
        <v>19</v>
      </c>
      <c r="F123" s="214" t="s">
        <v>1810</v>
      </c>
      <c r="G123" s="212"/>
      <c r="H123" s="215">
        <v>23.2</v>
      </c>
      <c r="I123" s="216"/>
      <c r="J123" s="212"/>
      <c r="K123" s="212"/>
      <c r="L123" s="217"/>
      <c r="M123" s="218"/>
      <c r="N123" s="219"/>
      <c r="O123" s="219"/>
      <c r="P123" s="219"/>
      <c r="Q123" s="219"/>
      <c r="R123" s="219"/>
      <c r="S123" s="219"/>
      <c r="T123" s="220"/>
      <c r="AT123" s="221" t="s">
        <v>250</v>
      </c>
      <c r="AU123" s="221" t="s">
        <v>81</v>
      </c>
      <c r="AV123" s="13" t="s">
        <v>81</v>
      </c>
      <c r="AW123" s="13" t="s">
        <v>33</v>
      </c>
      <c r="AX123" s="13" t="s">
        <v>72</v>
      </c>
      <c r="AY123" s="221" t="s">
        <v>239</v>
      </c>
    </row>
    <row r="124" spans="1:65" s="2" customFormat="1" ht="16.5" customHeight="1">
      <c r="A124" s="36"/>
      <c r="B124" s="37"/>
      <c r="C124" s="194" t="s">
        <v>314</v>
      </c>
      <c r="D124" s="194" t="s">
        <v>241</v>
      </c>
      <c r="E124" s="195" t="s">
        <v>1811</v>
      </c>
      <c r="F124" s="196" t="s">
        <v>1812</v>
      </c>
      <c r="G124" s="197" t="s">
        <v>254</v>
      </c>
      <c r="H124" s="198">
        <v>23.2</v>
      </c>
      <c r="I124" s="199"/>
      <c r="J124" s="200">
        <f>ROUND(I124*H124,2)</f>
        <v>0</v>
      </c>
      <c r="K124" s="196" t="s">
        <v>245</v>
      </c>
      <c r="L124" s="41"/>
      <c r="M124" s="201" t="s">
        <v>19</v>
      </c>
      <c r="N124" s="202" t="s">
        <v>43</v>
      </c>
      <c r="O124" s="66"/>
      <c r="P124" s="203">
        <f>O124*H124</f>
        <v>0</v>
      </c>
      <c r="Q124" s="203">
        <v>0</v>
      </c>
      <c r="R124" s="203">
        <f>Q124*H124</f>
        <v>0</v>
      </c>
      <c r="S124" s="203">
        <v>0</v>
      </c>
      <c r="T124" s="204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246</v>
      </c>
      <c r="AT124" s="205" t="s">
        <v>241</v>
      </c>
      <c r="AU124" s="205" t="s">
        <v>81</v>
      </c>
      <c r="AY124" s="19" t="s">
        <v>239</v>
      </c>
      <c r="BE124" s="206">
        <f>IF(N124="základní",J124,0)</f>
        <v>0</v>
      </c>
      <c r="BF124" s="206">
        <f>IF(N124="snížená",J124,0)</f>
        <v>0</v>
      </c>
      <c r="BG124" s="206">
        <f>IF(N124="zákl. přenesená",J124,0)</f>
        <v>0</v>
      </c>
      <c r="BH124" s="206">
        <f>IF(N124="sníž. přenesená",J124,0)</f>
        <v>0</v>
      </c>
      <c r="BI124" s="206">
        <f>IF(N124="nulová",J124,0)</f>
        <v>0</v>
      </c>
      <c r="BJ124" s="19" t="s">
        <v>79</v>
      </c>
      <c r="BK124" s="206">
        <f>ROUND(I124*H124,2)</f>
        <v>0</v>
      </c>
      <c r="BL124" s="19" t="s">
        <v>246</v>
      </c>
      <c r="BM124" s="205" t="s">
        <v>1813</v>
      </c>
    </row>
    <row r="125" spans="1:65" s="2" customFormat="1" ht="11.25">
      <c r="A125" s="36"/>
      <c r="B125" s="37"/>
      <c r="C125" s="38"/>
      <c r="D125" s="207" t="s">
        <v>248</v>
      </c>
      <c r="E125" s="38"/>
      <c r="F125" s="208" t="s">
        <v>1812</v>
      </c>
      <c r="G125" s="38"/>
      <c r="H125" s="38"/>
      <c r="I125" s="117"/>
      <c r="J125" s="38"/>
      <c r="K125" s="38"/>
      <c r="L125" s="41"/>
      <c r="M125" s="209"/>
      <c r="N125" s="210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248</v>
      </c>
      <c r="AU125" s="19" t="s">
        <v>81</v>
      </c>
    </row>
    <row r="126" spans="1:65" s="14" customFormat="1" ht="11.25">
      <c r="B126" s="230"/>
      <c r="C126" s="231"/>
      <c r="D126" s="207" t="s">
        <v>250</v>
      </c>
      <c r="E126" s="232" t="s">
        <v>19</v>
      </c>
      <c r="F126" s="233" t="s">
        <v>1814</v>
      </c>
      <c r="G126" s="231"/>
      <c r="H126" s="232" t="s">
        <v>19</v>
      </c>
      <c r="I126" s="234"/>
      <c r="J126" s="231"/>
      <c r="K126" s="231"/>
      <c r="L126" s="235"/>
      <c r="M126" s="236"/>
      <c r="N126" s="237"/>
      <c r="O126" s="237"/>
      <c r="P126" s="237"/>
      <c r="Q126" s="237"/>
      <c r="R126" s="237"/>
      <c r="S126" s="237"/>
      <c r="T126" s="238"/>
      <c r="AT126" s="239" t="s">
        <v>250</v>
      </c>
      <c r="AU126" s="239" t="s">
        <v>81</v>
      </c>
      <c r="AV126" s="14" t="s">
        <v>79</v>
      </c>
      <c r="AW126" s="14" t="s">
        <v>33</v>
      </c>
      <c r="AX126" s="14" t="s">
        <v>72</v>
      </c>
      <c r="AY126" s="239" t="s">
        <v>239</v>
      </c>
    </row>
    <row r="127" spans="1:65" s="13" customFormat="1" ht="11.25">
      <c r="B127" s="211"/>
      <c r="C127" s="212"/>
      <c r="D127" s="207" t="s">
        <v>250</v>
      </c>
      <c r="E127" s="213" t="s">
        <v>19</v>
      </c>
      <c r="F127" s="214" t="s">
        <v>1815</v>
      </c>
      <c r="G127" s="212"/>
      <c r="H127" s="215">
        <v>23.2</v>
      </c>
      <c r="I127" s="216"/>
      <c r="J127" s="212"/>
      <c r="K127" s="212"/>
      <c r="L127" s="217"/>
      <c r="M127" s="218"/>
      <c r="N127" s="219"/>
      <c r="O127" s="219"/>
      <c r="P127" s="219"/>
      <c r="Q127" s="219"/>
      <c r="R127" s="219"/>
      <c r="S127" s="219"/>
      <c r="T127" s="220"/>
      <c r="AT127" s="221" t="s">
        <v>250</v>
      </c>
      <c r="AU127" s="221" t="s">
        <v>81</v>
      </c>
      <c r="AV127" s="13" t="s">
        <v>81</v>
      </c>
      <c r="AW127" s="13" t="s">
        <v>33</v>
      </c>
      <c r="AX127" s="13" t="s">
        <v>72</v>
      </c>
      <c r="AY127" s="221" t="s">
        <v>239</v>
      </c>
    </row>
    <row r="128" spans="1:65" s="2" customFormat="1" ht="16.5" customHeight="1">
      <c r="A128" s="36"/>
      <c r="B128" s="37"/>
      <c r="C128" s="194" t="s">
        <v>319</v>
      </c>
      <c r="D128" s="194" t="s">
        <v>241</v>
      </c>
      <c r="E128" s="195" t="s">
        <v>263</v>
      </c>
      <c r="F128" s="196" t="s">
        <v>264</v>
      </c>
      <c r="G128" s="197" t="s">
        <v>265</v>
      </c>
      <c r="H128" s="198">
        <v>27.36</v>
      </c>
      <c r="I128" s="199"/>
      <c r="J128" s="200">
        <f>ROUND(I128*H128,2)</f>
        <v>0</v>
      </c>
      <c r="K128" s="196" t="s">
        <v>245</v>
      </c>
      <c r="L128" s="41"/>
      <c r="M128" s="201" t="s">
        <v>19</v>
      </c>
      <c r="N128" s="202" t="s">
        <v>43</v>
      </c>
      <c r="O128" s="66"/>
      <c r="P128" s="203">
        <f>O128*H128</f>
        <v>0</v>
      </c>
      <c r="Q128" s="203">
        <v>0</v>
      </c>
      <c r="R128" s="203">
        <f>Q128*H128</f>
        <v>0</v>
      </c>
      <c r="S128" s="203">
        <v>0</v>
      </c>
      <c r="T128" s="204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246</v>
      </c>
      <c r="AT128" s="205" t="s">
        <v>241</v>
      </c>
      <c r="AU128" s="205" t="s">
        <v>81</v>
      </c>
      <c r="AY128" s="19" t="s">
        <v>239</v>
      </c>
      <c r="BE128" s="206">
        <f>IF(N128="základní",J128,0)</f>
        <v>0</v>
      </c>
      <c r="BF128" s="206">
        <f>IF(N128="snížená",J128,0)</f>
        <v>0</v>
      </c>
      <c r="BG128" s="206">
        <f>IF(N128="zákl. přenesená",J128,0)</f>
        <v>0</v>
      </c>
      <c r="BH128" s="206">
        <f>IF(N128="sníž. přenesená",J128,0)</f>
        <v>0</v>
      </c>
      <c r="BI128" s="206">
        <f>IF(N128="nulová",J128,0)</f>
        <v>0</v>
      </c>
      <c r="BJ128" s="19" t="s">
        <v>79</v>
      </c>
      <c r="BK128" s="206">
        <f>ROUND(I128*H128,2)</f>
        <v>0</v>
      </c>
      <c r="BL128" s="19" t="s">
        <v>246</v>
      </c>
      <c r="BM128" s="205" t="s">
        <v>1816</v>
      </c>
    </row>
    <row r="129" spans="1:65" s="2" customFormat="1" ht="11.25">
      <c r="A129" s="36"/>
      <c r="B129" s="37"/>
      <c r="C129" s="38"/>
      <c r="D129" s="207" t="s">
        <v>248</v>
      </c>
      <c r="E129" s="38"/>
      <c r="F129" s="208" t="s">
        <v>267</v>
      </c>
      <c r="G129" s="38"/>
      <c r="H129" s="38"/>
      <c r="I129" s="117"/>
      <c r="J129" s="38"/>
      <c r="K129" s="38"/>
      <c r="L129" s="41"/>
      <c r="M129" s="209"/>
      <c r="N129" s="210"/>
      <c r="O129" s="66"/>
      <c r="P129" s="66"/>
      <c r="Q129" s="66"/>
      <c r="R129" s="66"/>
      <c r="S129" s="66"/>
      <c r="T129" s="67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T129" s="19" t="s">
        <v>248</v>
      </c>
      <c r="AU129" s="19" t="s">
        <v>81</v>
      </c>
    </row>
    <row r="130" spans="1:65" s="14" customFormat="1" ht="11.25">
      <c r="B130" s="230"/>
      <c r="C130" s="231"/>
      <c r="D130" s="207" t="s">
        <v>250</v>
      </c>
      <c r="E130" s="232" t="s">
        <v>19</v>
      </c>
      <c r="F130" s="233" t="s">
        <v>1802</v>
      </c>
      <c r="G130" s="231"/>
      <c r="H130" s="232" t="s">
        <v>19</v>
      </c>
      <c r="I130" s="234"/>
      <c r="J130" s="231"/>
      <c r="K130" s="231"/>
      <c r="L130" s="235"/>
      <c r="M130" s="236"/>
      <c r="N130" s="237"/>
      <c r="O130" s="237"/>
      <c r="P130" s="237"/>
      <c r="Q130" s="237"/>
      <c r="R130" s="237"/>
      <c r="S130" s="237"/>
      <c r="T130" s="238"/>
      <c r="AT130" s="239" t="s">
        <v>250</v>
      </c>
      <c r="AU130" s="239" t="s">
        <v>81</v>
      </c>
      <c r="AV130" s="14" t="s">
        <v>79</v>
      </c>
      <c r="AW130" s="14" t="s">
        <v>33</v>
      </c>
      <c r="AX130" s="14" t="s">
        <v>72</v>
      </c>
      <c r="AY130" s="239" t="s">
        <v>239</v>
      </c>
    </row>
    <row r="131" spans="1:65" s="13" customFormat="1" ht="11.25">
      <c r="B131" s="211"/>
      <c r="C131" s="212"/>
      <c r="D131" s="207" t="s">
        <v>250</v>
      </c>
      <c r="E131" s="213" t="s">
        <v>19</v>
      </c>
      <c r="F131" s="214" t="s">
        <v>1784</v>
      </c>
      <c r="G131" s="212"/>
      <c r="H131" s="215">
        <v>16</v>
      </c>
      <c r="I131" s="216"/>
      <c r="J131" s="212"/>
      <c r="K131" s="212"/>
      <c r="L131" s="217"/>
      <c r="M131" s="218"/>
      <c r="N131" s="219"/>
      <c r="O131" s="219"/>
      <c r="P131" s="219"/>
      <c r="Q131" s="219"/>
      <c r="R131" s="219"/>
      <c r="S131" s="219"/>
      <c r="T131" s="220"/>
      <c r="AT131" s="221" t="s">
        <v>250</v>
      </c>
      <c r="AU131" s="221" t="s">
        <v>81</v>
      </c>
      <c r="AV131" s="13" t="s">
        <v>81</v>
      </c>
      <c r="AW131" s="13" t="s">
        <v>33</v>
      </c>
      <c r="AX131" s="13" t="s">
        <v>72</v>
      </c>
      <c r="AY131" s="221" t="s">
        <v>239</v>
      </c>
    </row>
    <row r="132" spans="1:65" s="13" customFormat="1" ht="11.25">
      <c r="B132" s="211"/>
      <c r="C132" s="212"/>
      <c r="D132" s="207" t="s">
        <v>250</v>
      </c>
      <c r="E132" s="213" t="s">
        <v>19</v>
      </c>
      <c r="F132" s="214" t="s">
        <v>1785</v>
      </c>
      <c r="G132" s="212"/>
      <c r="H132" s="215">
        <v>21.6</v>
      </c>
      <c r="I132" s="216"/>
      <c r="J132" s="212"/>
      <c r="K132" s="212"/>
      <c r="L132" s="217"/>
      <c r="M132" s="218"/>
      <c r="N132" s="219"/>
      <c r="O132" s="219"/>
      <c r="P132" s="219"/>
      <c r="Q132" s="219"/>
      <c r="R132" s="219"/>
      <c r="S132" s="219"/>
      <c r="T132" s="220"/>
      <c r="AT132" s="221" t="s">
        <v>250</v>
      </c>
      <c r="AU132" s="221" t="s">
        <v>81</v>
      </c>
      <c r="AV132" s="13" t="s">
        <v>81</v>
      </c>
      <c r="AW132" s="13" t="s">
        <v>33</v>
      </c>
      <c r="AX132" s="13" t="s">
        <v>72</v>
      </c>
      <c r="AY132" s="221" t="s">
        <v>239</v>
      </c>
    </row>
    <row r="133" spans="1:65" s="13" customFormat="1" ht="11.25">
      <c r="B133" s="211"/>
      <c r="C133" s="212"/>
      <c r="D133" s="207" t="s">
        <v>250</v>
      </c>
      <c r="E133" s="213" t="s">
        <v>19</v>
      </c>
      <c r="F133" s="214" t="s">
        <v>1803</v>
      </c>
      <c r="G133" s="212"/>
      <c r="H133" s="215">
        <v>-23.2</v>
      </c>
      <c r="I133" s="216"/>
      <c r="J133" s="212"/>
      <c r="K133" s="212"/>
      <c r="L133" s="217"/>
      <c r="M133" s="218"/>
      <c r="N133" s="219"/>
      <c r="O133" s="219"/>
      <c r="P133" s="219"/>
      <c r="Q133" s="219"/>
      <c r="R133" s="219"/>
      <c r="S133" s="219"/>
      <c r="T133" s="220"/>
      <c r="AT133" s="221" t="s">
        <v>250</v>
      </c>
      <c r="AU133" s="221" t="s">
        <v>81</v>
      </c>
      <c r="AV133" s="13" t="s">
        <v>81</v>
      </c>
      <c r="AW133" s="13" t="s">
        <v>33</v>
      </c>
      <c r="AX133" s="13" t="s">
        <v>72</v>
      </c>
      <c r="AY133" s="221" t="s">
        <v>239</v>
      </c>
    </row>
    <row r="134" spans="1:65" s="13" customFormat="1" ht="11.25">
      <c r="B134" s="211"/>
      <c r="C134" s="212"/>
      <c r="D134" s="207" t="s">
        <v>250</v>
      </c>
      <c r="E134" s="212"/>
      <c r="F134" s="214" t="s">
        <v>1817</v>
      </c>
      <c r="G134" s="212"/>
      <c r="H134" s="215">
        <v>27.36</v>
      </c>
      <c r="I134" s="216"/>
      <c r="J134" s="212"/>
      <c r="K134" s="212"/>
      <c r="L134" s="217"/>
      <c r="M134" s="218"/>
      <c r="N134" s="219"/>
      <c r="O134" s="219"/>
      <c r="P134" s="219"/>
      <c r="Q134" s="219"/>
      <c r="R134" s="219"/>
      <c r="S134" s="219"/>
      <c r="T134" s="220"/>
      <c r="AT134" s="221" t="s">
        <v>250</v>
      </c>
      <c r="AU134" s="221" t="s">
        <v>81</v>
      </c>
      <c r="AV134" s="13" t="s">
        <v>81</v>
      </c>
      <c r="AW134" s="13" t="s">
        <v>4</v>
      </c>
      <c r="AX134" s="13" t="s">
        <v>79</v>
      </c>
      <c r="AY134" s="221" t="s">
        <v>239</v>
      </c>
    </row>
    <row r="135" spans="1:65" s="2" customFormat="1" ht="16.5" customHeight="1">
      <c r="A135" s="36"/>
      <c r="B135" s="37"/>
      <c r="C135" s="194" t="s">
        <v>324</v>
      </c>
      <c r="D135" s="194" t="s">
        <v>241</v>
      </c>
      <c r="E135" s="195" t="s">
        <v>1607</v>
      </c>
      <c r="F135" s="196" t="s">
        <v>1608</v>
      </c>
      <c r="G135" s="197" t="s">
        <v>254</v>
      </c>
      <c r="H135" s="198">
        <v>23.2</v>
      </c>
      <c r="I135" s="199"/>
      <c r="J135" s="200">
        <f>ROUND(I135*H135,2)</f>
        <v>0</v>
      </c>
      <c r="K135" s="196" t="s">
        <v>245</v>
      </c>
      <c r="L135" s="41"/>
      <c r="M135" s="201" t="s">
        <v>19</v>
      </c>
      <c r="N135" s="202" t="s">
        <v>43</v>
      </c>
      <c r="O135" s="66"/>
      <c r="P135" s="203">
        <f>O135*H135</f>
        <v>0</v>
      </c>
      <c r="Q135" s="203">
        <v>0</v>
      </c>
      <c r="R135" s="203">
        <f>Q135*H135</f>
        <v>0</v>
      </c>
      <c r="S135" s="203">
        <v>0</v>
      </c>
      <c r="T135" s="204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246</v>
      </c>
      <c r="AT135" s="205" t="s">
        <v>241</v>
      </c>
      <c r="AU135" s="205" t="s">
        <v>81</v>
      </c>
      <c r="AY135" s="19" t="s">
        <v>239</v>
      </c>
      <c r="BE135" s="206">
        <f>IF(N135="základní",J135,0)</f>
        <v>0</v>
      </c>
      <c r="BF135" s="206">
        <f>IF(N135="snížená",J135,0)</f>
        <v>0</v>
      </c>
      <c r="BG135" s="206">
        <f>IF(N135="zákl. přenesená",J135,0)</f>
        <v>0</v>
      </c>
      <c r="BH135" s="206">
        <f>IF(N135="sníž. přenesená",J135,0)</f>
        <v>0</v>
      </c>
      <c r="BI135" s="206">
        <f>IF(N135="nulová",J135,0)</f>
        <v>0</v>
      </c>
      <c r="BJ135" s="19" t="s">
        <v>79</v>
      </c>
      <c r="BK135" s="206">
        <f>ROUND(I135*H135,2)</f>
        <v>0</v>
      </c>
      <c r="BL135" s="19" t="s">
        <v>246</v>
      </c>
      <c r="BM135" s="205" t="s">
        <v>1818</v>
      </c>
    </row>
    <row r="136" spans="1:65" s="2" customFormat="1" ht="19.5">
      <c r="A136" s="36"/>
      <c r="B136" s="37"/>
      <c r="C136" s="38"/>
      <c r="D136" s="207" t="s">
        <v>248</v>
      </c>
      <c r="E136" s="38"/>
      <c r="F136" s="208" t="s">
        <v>1610</v>
      </c>
      <c r="G136" s="38"/>
      <c r="H136" s="38"/>
      <c r="I136" s="117"/>
      <c r="J136" s="38"/>
      <c r="K136" s="38"/>
      <c r="L136" s="41"/>
      <c r="M136" s="209"/>
      <c r="N136" s="210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248</v>
      </c>
      <c r="AU136" s="19" t="s">
        <v>81</v>
      </c>
    </row>
    <row r="137" spans="1:65" s="13" customFormat="1" ht="11.25">
      <c r="B137" s="211"/>
      <c r="C137" s="212"/>
      <c r="D137" s="207" t="s">
        <v>250</v>
      </c>
      <c r="E137" s="213" t="s">
        <v>19</v>
      </c>
      <c r="F137" s="214" t="s">
        <v>1810</v>
      </c>
      <c r="G137" s="212"/>
      <c r="H137" s="215">
        <v>23.2</v>
      </c>
      <c r="I137" s="216"/>
      <c r="J137" s="212"/>
      <c r="K137" s="212"/>
      <c r="L137" s="217"/>
      <c r="M137" s="218"/>
      <c r="N137" s="219"/>
      <c r="O137" s="219"/>
      <c r="P137" s="219"/>
      <c r="Q137" s="219"/>
      <c r="R137" s="219"/>
      <c r="S137" s="219"/>
      <c r="T137" s="220"/>
      <c r="AT137" s="221" t="s">
        <v>250</v>
      </c>
      <c r="AU137" s="221" t="s">
        <v>81</v>
      </c>
      <c r="AV137" s="13" t="s">
        <v>81</v>
      </c>
      <c r="AW137" s="13" t="s">
        <v>33</v>
      </c>
      <c r="AX137" s="13" t="s">
        <v>72</v>
      </c>
      <c r="AY137" s="221" t="s">
        <v>239</v>
      </c>
    </row>
    <row r="138" spans="1:65" s="2" customFormat="1" ht="16.5" customHeight="1">
      <c r="A138" s="36"/>
      <c r="B138" s="37"/>
      <c r="C138" s="194" t="s">
        <v>333</v>
      </c>
      <c r="D138" s="194" t="s">
        <v>241</v>
      </c>
      <c r="E138" s="195" t="s">
        <v>1819</v>
      </c>
      <c r="F138" s="196" t="s">
        <v>1820</v>
      </c>
      <c r="G138" s="197" t="s">
        <v>254</v>
      </c>
      <c r="H138" s="198">
        <v>14.4</v>
      </c>
      <c r="I138" s="199"/>
      <c r="J138" s="200">
        <f>ROUND(I138*H138,2)</f>
        <v>0</v>
      </c>
      <c r="K138" s="196" t="s">
        <v>245</v>
      </c>
      <c r="L138" s="41"/>
      <c r="M138" s="201" t="s">
        <v>19</v>
      </c>
      <c r="N138" s="202" t="s">
        <v>43</v>
      </c>
      <c r="O138" s="66"/>
      <c r="P138" s="203">
        <f>O138*H138</f>
        <v>0</v>
      </c>
      <c r="Q138" s="203">
        <v>0</v>
      </c>
      <c r="R138" s="203">
        <f>Q138*H138</f>
        <v>0</v>
      </c>
      <c r="S138" s="203">
        <v>0</v>
      </c>
      <c r="T138" s="204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246</v>
      </c>
      <c r="AT138" s="205" t="s">
        <v>241</v>
      </c>
      <c r="AU138" s="205" t="s">
        <v>81</v>
      </c>
      <c r="AY138" s="19" t="s">
        <v>239</v>
      </c>
      <c r="BE138" s="206">
        <f>IF(N138="základní",J138,0)</f>
        <v>0</v>
      </c>
      <c r="BF138" s="206">
        <f>IF(N138="snížená",J138,0)</f>
        <v>0</v>
      </c>
      <c r="BG138" s="206">
        <f>IF(N138="zákl. přenesená",J138,0)</f>
        <v>0</v>
      </c>
      <c r="BH138" s="206">
        <f>IF(N138="sníž. přenesená",J138,0)</f>
        <v>0</v>
      </c>
      <c r="BI138" s="206">
        <f>IF(N138="nulová",J138,0)</f>
        <v>0</v>
      </c>
      <c r="BJ138" s="19" t="s">
        <v>79</v>
      </c>
      <c r="BK138" s="206">
        <f>ROUND(I138*H138,2)</f>
        <v>0</v>
      </c>
      <c r="BL138" s="19" t="s">
        <v>246</v>
      </c>
      <c r="BM138" s="205" t="s">
        <v>1821</v>
      </c>
    </row>
    <row r="139" spans="1:65" s="2" customFormat="1" ht="19.5">
      <c r="A139" s="36"/>
      <c r="B139" s="37"/>
      <c r="C139" s="38"/>
      <c r="D139" s="207" t="s">
        <v>248</v>
      </c>
      <c r="E139" s="38"/>
      <c r="F139" s="208" t="s">
        <v>1822</v>
      </c>
      <c r="G139" s="38"/>
      <c r="H139" s="38"/>
      <c r="I139" s="117"/>
      <c r="J139" s="38"/>
      <c r="K139" s="38"/>
      <c r="L139" s="41"/>
      <c r="M139" s="209"/>
      <c r="N139" s="210"/>
      <c r="O139" s="66"/>
      <c r="P139" s="66"/>
      <c r="Q139" s="66"/>
      <c r="R139" s="66"/>
      <c r="S139" s="66"/>
      <c r="T139" s="67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T139" s="19" t="s">
        <v>248</v>
      </c>
      <c r="AU139" s="19" t="s">
        <v>81</v>
      </c>
    </row>
    <row r="140" spans="1:65" s="14" customFormat="1" ht="11.25">
      <c r="B140" s="230"/>
      <c r="C140" s="231"/>
      <c r="D140" s="207" t="s">
        <v>250</v>
      </c>
      <c r="E140" s="232" t="s">
        <v>19</v>
      </c>
      <c r="F140" s="233" t="s">
        <v>1823</v>
      </c>
      <c r="G140" s="231"/>
      <c r="H140" s="232" t="s">
        <v>19</v>
      </c>
      <c r="I140" s="234"/>
      <c r="J140" s="231"/>
      <c r="K140" s="231"/>
      <c r="L140" s="235"/>
      <c r="M140" s="236"/>
      <c r="N140" s="237"/>
      <c r="O140" s="237"/>
      <c r="P140" s="237"/>
      <c r="Q140" s="237"/>
      <c r="R140" s="237"/>
      <c r="S140" s="237"/>
      <c r="T140" s="238"/>
      <c r="AT140" s="239" t="s">
        <v>250</v>
      </c>
      <c r="AU140" s="239" t="s">
        <v>81</v>
      </c>
      <c r="AV140" s="14" t="s">
        <v>79</v>
      </c>
      <c r="AW140" s="14" t="s">
        <v>33</v>
      </c>
      <c r="AX140" s="14" t="s">
        <v>72</v>
      </c>
      <c r="AY140" s="239" t="s">
        <v>239</v>
      </c>
    </row>
    <row r="141" spans="1:65" s="13" customFormat="1" ht="11.25">
      <c r="B141" s="211"/>
      <c r="C141" s="212"/>
      <c r="D141" s="207" t="s">
        <v>250</v>
      </c>
      <c r="E141" s="213" t="s">
        <v>19</v>
      </c>
      <c r="F141" s="214" t="s">
        <v>1824</v>
      </c>
      <c r="G141" s="212"/>
      <c r="H141" s="215">
        <v>14.4</v>
      </c>
      <c r="I141" s="216"/>
      <c r="J141" s="212"/>
      <c r="K141" s="212"/>
      <c r="L141" s="217"/>
      <c r="M141" s="218"/>
      <c r="N141" s="219"/>
      <c r="O141" s="219"/>
      <c r="P141" s="219"/>
      <c r="Q141" s="219"/>
      <c r="R141" s="219"/>
      <c r="S141" s="219"/>
      <c r="T141" s="220"/>
      <c r="AT141" s="221" t="s">
        <v>250</v>
      </c>
      <c r="AU141" s="221" t="s">
        <v>81</v>
      </c>
      <c r="AV141" s="13" t="s">
        <v>81</v>
      </c>
      <c r="AW141" s="13" t="s">
        <v>33</v>
      </c>
      <c r="AX141" s="13" t="s">
        <v>72</v>
      </c>
      <c r="AY141" s="221" t="s">
        <v>239</v>
      </c>
    </row>
    <row r="142" spans="1:65" s="2" customFormat="1" ht="16.5" customHeight="1">
      <c r="A142" s="36"/>
      <c r="B142" s="37"/>
      <c r="C142" s="240" t="s">
        <v>340</v>
      </c>
      <c r="D142" s="240" t="s">
        <v>653</v>
      </c>
      <c r="E142" s="241" t="s">
        <v>1615</v>
      </c>
      <c r="F142" s="242" t="s">
        <v>1616</v>
      </c>
      <c r="G142" s="243" t="s">
        <v>265</v>
      </c>
      <c r="H142" s="244">
        <v>28.8</v>
      </c>
      <c r="I142" s="245"/>
      <c r="J142" s="246">
        <f>ROUND(I142*H142,2)</f>
        <v>0</v>
      </c>
      <c r="K142" s="242" t="s">
        <v>245</v>
      </c>
      <c r="L142" s="247"/>
      <c r="M142" s="248" t="s">
        <v>19</v>
      </c>
      <c r="N142" s="249" t="s">
        <v>43</v>
      </c>
      <c r="O142" s="66"/>
      <c r="P142" s="203">
        <f>O142*H142</f>
        <v>0</v>
      </c>
      <c r="Q142" s="203">
        <v>1</v>
      </c>
      <c r="R142" s="203">
        <f>Q142*H142</f>
        <v>28.8</v>
      </c>
      <c r="S142" s="203">
        <v>0</v>
      </c>
      <c r="T142" s="204">
        <f>S142*H142</f>
        <v>0</v>
      </c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R142" s="205" t="s">
        <v>314</v>
      </c>
      <c r="AT142" s="205" t="s">
        <v>653</v>
      </c>
      <c r="AU142" s="205" t="s">
        <v>81</v>
      </c>
      <c r="AY142" s="19" t="s">
        <v>239</v>
      </c>
      <c r="BE142" s="206">
        <f>IF(N142="základní",J142,0)</f>
        <v>0</v>
      </c>
      <c r="BF142" s="206">
        <f>IF(N142="snížená",J142,0)</f>
        <v>0</v>
      </c>
      <c r="BG142" s="206">
        <f>IF(N142="zákl. přenesená",J142,0)</f>
        <v>0</v>
      </c>
      <c r="BH142" s="206">
        <f>IF(N142="sníž. přenesená",J142,0)</f>
        <v>0</v>
      </c>
      <c r="BI142" s="206">
        <f>IF(N142="nulová",J142,0)</f>
        <v>0</v>
      </c>
      <c r="BJ142" s="19" t="s">
        <v>79</v>
      </c>
      <c r="BK142" s="206">
        <f>ROUND(I142*H142,2)</f>
        <v>0</v>
      </c>
      <c r="BL142" s="19" t="s">
        <v>246</v>
      </c>
      <c r="BM142" s="205" t="s">
        <v>1825</v>
      </c>
    </row>
    <row r="143" spans="1:65" s="2" customFormat="1" ht="11.25">
      <c r="A143" s="36"/>
      <c r="B143" s="37"/>
      <c r="C143" s="38"/>
      <c r="D143" s="207" t="s">
        <v>248</v>
      </c>
      <c r="E143" s="38"/>
      <c r="F143" s="208" t="s">
        <v>1616</v>
      </c>
      <c r="G143" s="38"/>
      <c r="H143" s="38"/>
      <c r="I143" s="117"/>
      <c r="J143" s="38"/>
      <c r="K143" s="38"/>
      <c r="L143" s="41"/>
      <c r="M143" s="209"/>
      <c r="N143" s="210"/>
      <c r="O143" s="66"/>
      <c r="P143" s="66"/>
      <c r="Q143" s="66"/>
      <c r="R143" s="66"/>
      <c r="S143" s="66"/>
      <c r="T143" s="67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T143" s="19" t="s">
        <v>248</v>
      </c>
      <c r="AU143" s="19" t="s">
        <v>81</v>
      </c>
    </row>
    <row r="144" spans="1:65" s="14" customFormat="1" ht="11.25">
      <c r="B144" s="230"/>
      <c r="C144" s="231"/>
      <c r="D144" s="207" t="s">
        <v>250</v>
      </c>
      <c r="E144" s="232" t="s">
        <v>19</v>
      </c>
      <c r="F144" s="233" t="s">
        <v>1823</v>
      </c>
      <c r="G144" s="231"/>
      <c r="H144" s="232" t="s">
        <v>19</v>
      </c>
      <c r="I144" s="234"/>
      <c r="J144" s="231"/>
      <c r="K144" s="231"/>
      <c r="L144" s="235"/>
      <c r="M144" s="236"/>
      <c r="N144" s="237"/>
      <c r="O144" s="237"/>
      <c r="P144" s="237"/>
      <c r="Q144" s="237"/>
      <c r="R144" s="237"/>
      <c r="S144" s="237"/>
      <c r="T144" s="238"/>
      <c r="AT144" s="239" t="s">
        <v>250</v>
      </c>
      <c r="AU144" s="239" t="s">
        <v>81</v>
      </c>
      <c r="AV144" s="14" t="s">
        <v>79</v>
      </c>
      <c r="AW144" s="14" t="s">
        <v>33</v>
      </c>
      <c r="AX144" s="14" t="s">
        <v>72</v>
      </c>
      <c r="AY144" s="239" t="s">
        <v>239</v>
      </c>
    </row>
    <row r="145" spans="1:65" s="13" customFormat="1" ht="11.25">
      <c r="B145" s="211"/>
      <c r="C145" s="212"/>
      <c r="D145" s="207" t="s">
        <v>250</v>
      </c>
      <c r="E145" s="213" t="s">
        <v>19</v>
      </c>
      <c r="F145" s="214" t="s">
        <v>1824</v>
      </c>
      <c r="G145" s="212"/>
      <c r="H145" s="215">
        <v>14.4</v>
      </c>
      <c r="I145" s="216"/>
      <c r="J145" s="212"/>
      <c r="K145" s="212"/>
      <c r="L145" s="217"/>
      <c r="M145" s="218"/>
      <c r="N145" s="219"/>
      <c r="O145" s="219"/>
      <c r="P145" s="219"/>
      <c r="Q145" s="219"/>
      <c r="R145" s="219"/>
      <c r="S145" s="219"/>
      <c r="T145" s="220"/>
      <c r="AT145" s="221" t="s">
        <v>250</v>
      </c>
      <c r="AU145" s="221" t="s">
        <v>81</v>
      </c>
      <c r="AV145" s="13" t="s">
        <v>81</v>
      </c>
      <c r="AW145" s="13" t="s">
        <v>33</v>
      </c>
      <c r="AX145" s="13" t="s">
        <v>72</v>
      </c>
      <c r="AY145" s="221" t="s">
        <v>239</v>
      </c>
    </row>
    <row r="146" spans="1:65" s="13" customFormat="1" ht="11.25">
      <c r="B146" s="211"/>
      <c r="C146" s="212"/>
      <c r="D146" s="207" t="s">
        <v>250</v>
      </c>
      <c r="E146" s="212"/>
      <c r="F146" s="214" t="s">
        <v>1826</v>
      </c>
      <c r="G146" s="212"/>
      <c r="H146" s="215">
        <v>28.8</v>
      </c>
      <c r="I146" s="216"/>
      <c r="J146" s="212"/>
      <c r="K146" s="212"/>
      <c r="L146" s="217"/>
      <c r="M146" s="218"/>
      <c r="N146" s="219"/>
      <c r="O146" s="219"/>
      <c r="P146" s="219"/>
      <c r="Q146" s="219"/>
      <c r="R146" s="219"/>
      <c r="S146" s="219"/>
      <c r="T146" s="220"/>
      <c r="AT146" s="221" t="s">
        <v>250</v>
      </c>
      <c r="AU146" s="221" t="s">
        <v>81</v>
      </c>
      <c r="AV146" s="13" t="s">
        <v>81</v>
      </c>
      <c r="AW146" s="13" t="s">
        <v>4</v>
      </c>
      <c r="AX146" s="13" t="s">
        <v>79</v>
      </c>
      <c r="AY146" s="221" t="s">
        <v>239</v>
      </c>
    </row>
    <row r="147" spans="1:65" s="12" customFormat="1" ht="22.9" customHeight="1">
      <c r="B147" s="178"/>
      <c r="C147" s="179"/>
      <c r="D147" s="180" t="s">
        <v>71</v>
      </c>
      <c r="E147" s="192" t="s">
        <v>314</v>
      </c>
      <c r="F147" s="192" t="s">
        <v>425</v>
      </c>
      <c r="G147" s="179"/>
      <c r="H147" s="179"/>
      <c r="I147" s="182"/>
      <c r="J147" s="193">
        <f>BK147</f>
        <v>0</v>
      </c>
      <c r="K147" s="179"/>
      <c r="L147" s="184"/>
      <c r="M147" s="185"/>
      <c r="N147" s="186"/>
      <c r="O147" s="186"/>
      <c r="P147" s="187">
        <f>SUM(P148:P152)</f>
        <v>0</v>
      </c>
      <c r="Q147" s="186"/>
      <c r="R147" s="187">
        <f>SUM(R148:R152)</f>
        <v>3.44E-2</v>
      </c>
      <c r="S147" s="186"/>
      <c r="T147" s="188">
        <f>SUM(T148:T152)</f>
        <v>0</v>
      </c>
      <c r="AR147" s="189" t="s">
        <v>79</v>
      </c>
      <c r="AT147" s="190" t="s">
        <v>71</v>
      </c>
      <c r="AU147" s="190" t="s">
        <v>79</v>
      </c>
      <c r="AY147" s="189" t="s">
        <v>239</v>
      </c>
      <c r="BK147" s="191">
        <f>SUM(BK148:BK152)</f>
        <v>0</v>
      </c>
    </row>
    <row r="148" spans="1:65" s="2" customFormat="1" ht="16.5" customHeight="1">
      <c r="A148" s="36"/>
      <c r="B148" s="37"/>
      <c r="C148" s="194" t="s">
        <v>408</v>
      </c>
      <c r="D148" s="194" t="s">
        <v>241</v>
      </c>
      <c r="E148" s="195" t="s">
        <v>1827</v>
      </c>
      <c r="F148" s="196" t="s">
        <v>1828</v>
      </c>
      <c r="G148" s="197" t="s">
        <v>327</v>
      </c>
      <c r="H148" s="198">
        <v>80</v>
      </c>
      <c r="I148" s="199"/>
      <c r="J148" s="200">
        <f>ROUND(I148*H148,2)</f>
        <v>0</v>
      </c>
      <c r="K148" s="196" t="s">
        <v>245</v>
      </c>
      <c r="L148" s="41"/>
      <c r="M148" s="201" t="s">
        <v>19</v>
      </c>
      <c r="N148" s="202" t="s">
        <v>43</v>
      </c>
      <c r="O148" s="66"/>
      <c r="P148" s="203">
        <f>O148*H148</f>
        <v>0</v>
      </c>
      <c r="Q148" s="203">
        <v>0</v>
      </c>
      <c r="R148" s="203">
        <f>Q148*H148</f>
        <v>0</v>
      </c>
      <c r="S148" s="203">
        <v>0</v>
      </c>
      <c r="T148" s="204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246</v>
      </c>
      <c r="AT148" s="205" t="s">
        <v>241</v>
      </c>
      <c r="AU148" s="205" t="s">
        <v>81</v>
      </c>
      <c r="AY148" s="19" t="s">
        <v>239</v>
      </c>
      <c r="BE148" s="206">
        <f>IF(N148="základní",J148,0)</f>
        <v>0</v>
      </c>
      <c r="BF148" s="206">
        <f>IF(N148="snížená",J148,0)</f>
        <v>0</v>
      </c>
      <c r="BG148" s="206">
        <f>IF(N148="zákl. přenesená",J148,0)</f>
        <v>0</v>
      </c>
      <c r="BH148" s="206">
        <f>IF(N148="sníž. přenesená",J148,0)</f>
        <v>0</v>
      </c>
      <c r="BI148" s="206">
        <f>IF(N148="nulová",J148,0)</f>
        <v>0</v>
      </c>
      <c r="BJ148" s="19" t="s">
        <v>79</v>
      </c>
      <c r="BK148" s="206">
        <f>ROUND(I148*H148,2)</f>
        <v>0</v>
      </c>
      <c r="BL148" s="19" t="s">
        <v>246</v>
      </c>
      <c r="BM148" s="205" t="s">
        <v>1829</v>
      </c>
    </row>
    <row r="149" spans="1:65" s="2" customFormat="1" ht="11.25">
      <c r="A149" s="36"/>
      <c r="B149" s="37"/>
      <c r="C149" s="38"/>
      <c r="D149" s="207" t="s">
        <v>248</v>
      </c>
      <c r="E149" s="38"/>
      <c r="F149" s="208" t="s">
        <v>1830</v>
      </c>
      <c r="G149" s="38"/>
      <c r="H149" s="38"/>
      <c r="I149" s="117"/>
      <c r="J149" s="38"/>
      <c r="K149" s="38"/>
      <c r="L149" s="41"/>
      <c r="M149" s="209"/>
      <c r="N149" s="210"/>
      <c r="O149" s="66"/>
      <c r="P149" s="66"/>
      <c r="Q149" s="66"/>
      <c r="R149" s="66"/>
      <c r="S149" s="66"/>
      <c r="T149" s="67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T149" s="19" t="s">
        <v>248</v>
      </c>
      <c r="AU149" s="19" t="s">
        <v>81</v>
      </c>
    </row>
    <row r="150" spans="1:65" s="13" customFormat="1" ht="11.25">
      <c r="B150" s="211"/>
      <c r="C150" s="212"/>
      <c r="D150" s="207" t="s">
        <v>250</v>
      </c>
      <c r="E150" s="213" t="s">
        <v>19</v>
      </c>
      <c r="F150" s="214" t="s">
        <v>1831</v>
      </c>
      <c r="G150" s="212"/>
      <c r="H150" s="215">
        <v>80</v>
      </c>
      <c r="I150" s="216"/>
      <c r="J150" s="212"/>
      <c r="K150" s="212"/>
      <c r="L150" s="217"/>
      <c r="M150" s="218"/>
      <c r="N150" s="219"/>
      <c r="O150" s="219"/>
      <c r="P150" s="219"/>
      <c r="Q150" s="219"/>
      <c r="R150" s="219"/>
      <c r="S150" s="219"/>
      <c r="T150" s="220"/>
      <c r="AT150" s="221" t="s">
        <v>250</v>
      </c>
      <c r="AU150" s="221" t="s">
        <v>81</v>
      </c>
      <c r="AV150" s="13" t="s">
        <v>81</v>
      </c>
      <c r="AW150" s="13" t="s">
        <v>33</v>
      </c>
      <c r="AX150" s="13" t="s">
        <v>72</v>
      </c>
      <c r="AY150" s="221" t="s">
        <v>239</v>
      </c>
    </row>
    <row r="151" spans="1:65" s="2" customFormat="1" ht="16.5" customHeight="1">
      <c r="A151" s="36"/>
      <c r="B151" s="37"/>
      <c r="C151" s="240" t="s">
        <v>414</v>
      </c>
      <c r="D151" s="240" t="s">
        <v>653</v>
      </c>
      <c r="E151" s="241" t="s">
        <v>1832</v>
      </c>
      <c r="F151" s="242" t="s">
        <v>1833</v>
      </c>
      <c r="G151" s="243" t="s">
        <v>327</v>
      </c>
      <c r="H151" s="244">
        <v>80</v>
      </c>
      <c r="I151" s="245"/>
      <c r="J151" s="246">
        <f>ROUND(I151*H151,2)</f>
        <v>0</v>
      </c>
      <c r="K151" s="242" t="s">
        <v>19</v>
      </c>
      <c r="L151" s="247"/>
      <c r="M151" s="248" t="s">
        <v>19</v>
      </c>
      <c r="N151" s="249" t="s">
        <v>43</v>
      </c>
      <c r="O151" s="66"/>
      <c r="P151" s="203">
        <f>O151*H151</f>
        <v>0</v>
      </c>
      <c r="Q151" s="203">
        <v>4.2999999999999999E-4</v>
      </c>
      <c r="R151" s="203">
        <f>Q151*H151</f>
        <v>3.44E-2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314</v>
      </c>
      <c r="AT151" s="205" t="s">
        <v>653</v>
      </c>
      <c r="AU151" s="205" t="s">
        <v>81</v>
      </c>
      <c r="AY151" s="19" t="s">
        <v>239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246</v>
      </c>
      <c r="BM151" s="205" t="s">
        <v>1834</v>
      </c>
    </row>
    <row r="152" spans="1:65" s="2" customFormat="1" ht="11.25">
      <c r="A152" s="36"/>
      <c r="B152" s="37"/>
      <c r="C152" s="38"/>
      <c r="D152" s="207" t="s">
        <v>248</v>
      </c>
      <c r="E152" s="38"/>
      <c r="F152" s="208" t="s">
        <v>1833</v>
      </c>
      <c r="G152" s="38"/>
      <c r="H152" s="38"/>
      <c r="I152" s="117"/>
      <c r="J152" s="38"/>
      <c r="K152" s="38"/>
      <c r="L152" s="41"/>
      <c r="M152" s="209"/>
      <c r="N152" s="210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248</v>
      </c>
      <c r="AU152" s="19" t="s">
        <v>81</v>
      </c>
    </row>
    <row r="153" spans="1:65" s="12" customFormat="1" ht="22.9" customHeight="1">
      <c r="B153" s="178"/>
      <c r="C153" s="179"/>
      <c r="D153" s="180" t="s">
        <v>71</v>
      </c>
      <c r="E153" s="192" t="s">
        <v>338</v>
      </c>
      <c r="F153" s="192" t="s">
        <v>339</v>
      </c>
      <c r="G153" s="179"/>
      <c r="H153" s="179"/>
      <c r="I153" s="182"/>
      <c r="J153" s="193">
        <f>BK153</f>
        <v>0</v>
      </c>
      <c r="K153" s="179"/>
      <c r="L153" s="184"/>
      <c r="M153" s="185"/>
      <c r="N153" s="186"/>
      <c r="O153" s="186"/>
      <c r="P153" s="187">
        <f>SUM(P154:P155)</f>
        <v>0</v>
      </c>
      <c r="Q153" s="186"/>
      <c r="R153" s="187">
        <f>SUM(R154:R155)</f>
        <v>0</v>
      </c>
      <c r="S153" s="186"/>
      <c r="T153" s="188">
        <f>SUM(T154:T155)</f>
        <v>0</v>
      </c>
      <c r="AR153" s="189" t="s">
        <v>79</v>
      </c>
      <c r="AT153" s="190" t="s">
        <v>71</v>
      </c>
      <c r="AU153" s="190" t="s">
        <v>79</v>
      </c>
      <c r="AY153" s="189" t="s">
        <v>239</v>
      </c>
      <c r="BK153" s="191">
        <f>SUM(BK154:BK155)</f>
        <v>0</v>
      </c>
    </row>
    <row r="154" spans="1:65" s="2" customFormat="1" ht="16.5" customHeight="1">
      <c r="A154" s="36"/>
      <c r="B154" s="37"/>
      <c r="C154" s="194" t="s">
        <v>8</v>
      </c>
      <c r="D154" s="194" t="s">
        <v>241</v>
      </c>
      <c r="E154" s="195" t="s">
        <v>1835</v>
      </c>
      <c r="F154" s="196" t="s">
        <v>1836</v>
      </c>
      <c r="G154" s="197" t="s">
        <v>265</v>
      </c>
      <c r="H154" s="198">
        <v>28.834</v>
      </c>
      <c r="I154" s="199"/>
      <c r="J154" s="200">
        <f>ROUND(I154*H154,2)</f>
        <v>0</v>
      </c>
      <c r="K154" s="196" t="s">
        <v>245</v>
      </c>
      <c r="L154" s="41"/>
      <c r="M154" s="201" t="s">
        <v>19</v>
      </c>
      <c r="N154" s="202" t="s">
        <v>43</v>
      </c>
      <c r="O154" s="66"/>
      <c r="P154" s="203">
        <f>O154*H154</f>
        <v>0</v>
      </c>
      <c r="Q154" s="203">
        <v>0</v>
      </c>
      <c r="R154" s="203">
        <f>Q154*H154</f>
        <v>0</v>
      </c>
      <c r="S154" s="203">
        <v>0</v>
      </c>
      <c r="T154" s="204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205" t="s">
        <v>246</v>
      </c>
      <c r="AT154" s="205" t="s">
        <v>241</v>
      </c>
      <c r="AU154" s="205" t="s">
        <v>81</v>
      </c>
      <c r="AY154" s="19" t="s">
        <v>239</v>
      </c>
      <c r="BE154" s="206">
        <f>IF(N154="základní",J154,0)</f>
        <v>0</v>
      </c>
      <c r="BF154" s="206">
        <f>IF(N154="snížená",J154,0)</f>
        <v>0</v>
      </c>
      <c r="BG154" s="206">
        <f>IF(N154="zákl. přenesená",J154,0)</f>
        <v>0</v>
      </c>
      <c r="BH154" s="206">
        <f>IF(N154="sníž. přenesená",J154,0)</f>
        <v>0</v>
      </c>
      <c r="BI154" s="206">
        <f>IF(N154="nulová",J154,0)</f>
        <v>0</v>
      </c>
      <c r="BJ154" s="19" t="s">
        <v>79</v>
      </c>
      <c r="BK154" s="206">
        <f>ROUND(I154*H154,2)</f>
        <v>0</v>
      </c>
      <c r="BL154" s="19" t="s">
        <v>246</v>
      </c>
      <c r="BM154" s="205" t="s">
        <v>1837</v>
      </c>
    </row>
    <row r="155" spans="1:65" s="2" customFormat="1" ht="19.5">
      <c r="A155" s="36"/>
      <c r="B155" s="37"/>
      <c r="C155" s="38"/>
      <c r="D155" s="207" t="s">
        <v>248</v>
      </c>
      <c r="E155" s="38"/>
      <c r="F155" s="208" t="s">
        <v>1838</v>
      </c>
      <c r="G155" s="38"/>
      <c r="H155" s="38"/>
      <c r="I155" s="117"/>
      <c r="J155" s="38"/>
      <c r="K155" s="38"/>
      <c r="L155" s="41"/>
      <c r="M155" s="226"/>
      <c r="N155" s="227"/>
      <c r="O155" s="228"/>
      <c r="P155" s="228"/>
      <c r="Q155" s="228"/>
      <c r="R155" s="228"/>
      <c r="S155" s="228"/>
      <c r="T155" s="229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248</v>
      </c>
      <c r="AU155" s="19" t="s">
        <v>81</v>
      </c>
    </row>
    <row r="156" spans="1:65" s="2" customFormat="1" ht="6.95" customHeight="1">
      <c r="A156" s="36"/>
      <c r="B156" s="49"/>
      <c r="C156" s="50"/>
      <c r="D156" s="50"/>
      <c r="E156" s="50"/>
      <c r="F156" s="50"/>
      <c r="G156" s="50"/>
      <c r="H156" s="50"/>
      <c r="I156" s="144"/>
      <c r="J156" s="50"/>
      <c r="K156" s="50"/>
      <c r="L156" s="41"/>
      <c r="M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</row>
  </sheetData>
  <sheetProtection algorithmName="SHA-512" hashValue="x4VFg0HBiu9W1UvpyFkKwlhiJHfecsp3hb03kXIPJ2myG/Ufnt1s3srOxPELen5Fi0xhLTp9coWtNQR9mXSObg==" saltValue="Kajb10uXYg+hawYwSzE5S1s/0RHxLrx0pKw/PbP00WGDo00pCeRbA3tiveXd9iOaVzhZZWD1Z6krTLDAuXSTYw==" spinCount="100000" sheet="1" objects="1" scenarios="1" formatColumns="0" formatRows="0" autoFilter="0"/>
  <autoFilter ref="C88:K155" xr:uid="{00000000-0009-0000-0000-000017000000}"/>
  <mergeCells count="12">
    <mergeCell ref="E81:H81"/>
    <mergeCell ref="L2:V2"/>
    <mergeCell ref="E50:H50"/>
    <mergeCell ref="E52:H52"/>
    <mergeCell ref="E54:H54"/>
    <mergeCell ref="E77:H77"/>
    <mergeCell ref="E79:H7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316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171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1780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1839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tr">
        <f>IF('Rekapitulace stavby'!AN19="","",'Rekapitulace stavby'!AN19)</f>
        <v/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9" t="s">
        <v>28</v>
      </c>
      <c r="J26" s="105" t="str">
        <f>IF('Rekapitulace stavby'!AN20="","",'Rekapitulace stavby'!AN20)</f>
        <v/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59.25" customHeight="1">
      <c r="A29" s="121"/>
      <c r="B29" s="122"/>
      <c r="C29" s="121"/>
      <c r="D29" s="121"/>
      <c r="E29" s="403" t="s">
        <v>1840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ROUND(J92,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ROUND((SUM(BE92:BE315)),  2)</f>
        <v>0</v>
      </c>
      <c r="G35" s="36"/>
      <c r="H35" s="36"/>
      <c r="I35" s="133">
        <v>0.21</v>
      </c>
      <c r="J35" s="132">
        <f>ROUND(((SUM(BE92:BE315))*I35),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ROUND((SUM(BF92:BF315)),  2)</f>
        <v>0</v>
      </c>
      <c r="G36" s="36"/>
      <c r="H36" s="36"/>
      <c r="I36" s="133">
        <v>0.15</v>
      </c>
      <c r="J36" s="132">
        <f>ROUND(((SUM(BF92:BF315))*I36),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ROUND((SUM(BG92:BG315)),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ROUND((SUM(BH92:BH315)),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ROUND((SUM(BI92:BI315)),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1780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SO 07.2 - Definitivní vodovodní přeložky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 xml:space="preserve"> 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J92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222</v>
      </c>
      <c r="E64" s="156"/>
      <c r="F64" s="156"/>
      <c r="G64" s="156"/>
      <c r="H64" s="156"/>
      <c r="I64" s="157"/>
      <c r="J64" s="158">
        <f>J93</f>
        <v>0</v>
      </c>
      <c r="K64" s="154"/>
      <c r="L64" s="159"/>
    </row>
    <row r="65" spans="1:31" s="10" customFormat="1" ht="19.899999999999999" customHeight="1">
      <c r="B65" s="160"/>
      <c r="C65" s="99"/>
      <c r="D65" s="161" t="s">
        <v>223</v>
      </c>
      <c r="E65" s="162"/>
      <c r="F65" s="162"/>
      <c r="G65" s="162"/>
      <c r="H65" s="162"/>
      <c r="I65" s="163"/>
      <c r="J65" s="164">
        <f>J94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1841</v>
      </c>
      <c r="E66" s="162"/>
      <c r="F66" s="162"/>
      <c r="G66" s="162"/>
      <c r="H66" s="162"/>
      <c r="I66" s="163"/>
      <c r="J66" s="164">
        <f>J178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1588</v>
      </c>
      <c r="E67" s="162"/>
      <c r="F67" s="162"/>
      <c r="G67" s="162"/>
      <c r="H67" s="162"/>
      <c r="I67" s="163"/>
      <c r="J67" s="164">
        <f>J182</f>
        <v>0</v>
      </c>
      <c r="K67" s="99"/>
      <c r="L67" s="165"/>
    </row>
    <row r="68" spans="1:31" s="10" customFormat="1" ht="19.899999999999999" customHeight="1">
      <c r="B68" s="160"/>
      <c r="C68" s="99"/>
      <c r="D68" s="161" t="s">
        <v>1842</v>
      </c>
      <c r="E68" s="162"/>
      <c r="F68" s="162"/>
      <c r="G68" s="162"/>
      <c r="H68" s="162"/>
      <c r="I68" s="163"/>
      <c r="J68" s="164">
        <f>J208</f>
        <v>0</v>
      </c>
      <c r="K68" s="99"/>
      <c r="L68" s="165"/>
    </row>
    <row r="69" spans="1:31" s="10" customFormat="1" ht="19.899999999999999" customHeight="1">
      <c r="B69" s="160"/>
      <c r="C69" s="99"/>
      <c r="D69" s="161" t="s">
        <v>346</v>
      </c>
      <c r="E69" s="162"/>
      <c r="F69" s="162"/>
      <c r="G69" s="162"/>
      <c r="H69" s="162"/>
      <c r="I69" s="163"/>
      <c r="J69" s="164">
        <f>J216</f>
        <v>0</v>
      </c>
      <c r="K69" s="99"/>
      <c r="L69" s="165"/>
    </row>
    <row r="70" spans="1:31" s="10" customFormat="1" ht="19.899999999999999" customHeight="1">
      <c r="B70" s="160"/>
      <c r="C70" s="99"/>
      <c r="D70" s="161" t="s">
        <v>270</v>
      </c>
      <c r="E70" s="162"/>
      <c r="F70" s="162"/>
      <c r="G70" s="162"/>
      <c r="H70" s="162"/>
      <c r="I70" s="163"/>
      <c r="J70" s="164">
        <f>J313</f>
        <v>0</v>
      </c>
      <c r="K70" s="99"/>
      <c r="L70" s="165"/>
    </row>
    <row r="71" spans="1:31" s="2" customFormat="1" ht="21.75" customHeight="1">
      <c r="A71" s="36"/>
      <c r="B71" s="37"/>
      <c r="C71" s="38"/>
      <c r="D71" s="38"/>
      <c r="E71" s="38"/>
      <c r="F71" s="38"/>
      <c r="G71" s="38"/>
      <c r="H71" s="38"/>
      <c r="I71" s="117"/>
      <c r="J71" s="38"/>
      <c r="K71" s="38"/>
      <c r="L71" s="11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49"/>
      <c r="C72" s="50"/>
      <c r="D72" s="50"/>
      <c r="E72" s="50"/>
      <c r="F72" s="50"/>
      <c r="G72" s="50"/>
      <c r="H72" s="50"/>
      <c r="I72" s="144"/>
      <c r="J72" s="50"/>
      <c r="K72" s="50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6" spans="1:31" s="2" customFormat="1" ht="6.95" customHeight="1">
      <c r="A76" s="36"/>
      <c r="B76" s="51"/>
      <c r="C76" s="52"/>
      <c r="D76" s="52"/>
      <c r="E76" s="52"/>
      <c r="F76" s="52"/>
      <c r="G76" s="52"/>
      <c r="H76" s="52"/>
      <c r="I76" s="147"/>
      <c r="J76" s="52"/>
      <c r="K76" s="52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24.95" customHeight="1">
      <c r="A77" s="36"/>
      <c r="B77" s="37"/>
      <c r="C77" s="25" t="s">
        <v>224</v>
      </c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6.95" customHeight="1">
      <c r="A78" s="36"/>
      <c r="B78" s="37"/>
      <c r="C78" s="38"/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16</v>
      </c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404" t="str">
        <f>E7</f>
        <v>Horoměřická S 071 - most, Praha 6, č. akce 999615</v>
      </c>
      <c r="F80" s="405"/>
      <c r="G80" s="405"/>
      <c r="H80" s="405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1" customFormat="1" ht="12" customHeight="1">
      <c r="B81" s="23"/>
      <c r="C81" s="31" t="s">
        <v>214</v>
      </c>
      <c r="D81" s="24"/>
      <c r="E81" s="24"/>
      <c r="F81" s="24"/>
      <c r="G81" s="24"/>
      <c r="H81" s="24"/>
      <c r="I81" s="110"/>
      <c r="J81" s="24"/>
      <c r="K81" s="24"/>
      <c r="L81" s="22"/>
    </row>
    <row r="82" spans="1:65" s="2" customFormat="1" ht="16.5" customHeight="1">
      <c r="A82" s="36"/>
      <c r="B82" s="37"/>
      <c r="C82" s="38"/>
      <c r="D82" s="38"/>
      <c r="E82" s="404" t="s">
        <v>1780</v>
      </c>
      <c r="F82" s="406"/>
      <c r="G82" s="406"/>
      <c r="H82" s="406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2" customHeight="1">
      <c r="A83" s="36"/>
      <c r="B83" s="37"/>
      <c r="C83" s="31" t="s">
        <v>216</v>
      </c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6.5" customHeight="1">
      <c r="A84" s="36"/>
      <c r="B84" s="37"/>
      <c r="C84" s="38"/>
      <c r="D84" s="38"/>
      <c r="E84" s="378" t="str">
        <f>E11</f>
        <v>SO 07.2 - Definitivní vodovodní přeložky</v>
      </c>
      <c r="F84" s="406"/>
      <c r="G84" s="406"/>
      <c r="H84" s="406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6.95" customHeight="1">
      <c r="A85" s="36"/>
      <c r="B85" s="37"/>
      <c r="C85" s="38"/>
      <c r="D85" s="38"/>
      <c r="E85" s="38"/>
      <c r="F85" s="38"/>
      <c r="G85" s="38"/>
      <c r="H85" s="38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2" customHeight="1">
      <c r="A86" s="36"/>
      <c r="B86" s="37"/>
      <c r="C86" s="31" t="s">
        <v>21</v>
      </c>
      <c r="D86" s="38"/>
      <c r="E86" s="38"/>
      <c r="F86" s="29" t="str">
        <f>F14</f>
        <v>ul. Horoměřická / Pod Habrovkou</v>
      </c>
      <c r="G86" s="38"/>
      <c r="H86" s="38"/>
      <c r="I86" s="119" t="s">
        <v>23</v>
      </c>
      <c r="J86" s="61" t="str">
        <f>IF(J14="","",J14)</f>
        <v>12. 6. 2020</v>
      </c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6.95" customHeight="1">
      <c r="A87" s="36"/>
      <c r="B87" s="37"/>
      <c r="C87" s="38"/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25.7" customHeight="1">
      <c r="A88" s="36"/>
      <c r="B88" s="37"/>
      <c r="C88" s="31" t="s">
        <v>25</v>
      </c>
      <c r="D88" s="38"/>
      <c r="E88" s="38"/>
      <c r="F88" s="29" t="str">
        <f>E17</f>
        <v>TSK hl.m. Prahy, a.s.</v>
      </c>
      <c r="G88" s="38"/>
      <c r="H88" s="38"/>
      <c r="I88" s="119" t="s">
        <v>31</v>
      </c>
      <c r="J88" s="34" t="str">
        <f>E23</f>
        <v>AGA Letiště, spol. s r.o.</v>
      </c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5.2" customHeight="1">
      <c r="A89" s="36"/>
      <c r="B89" s="37"/>
      <c r="C89" s="31" t="s">
        <v>29</v>
      </c>
      <c r="D89" s="38"/>
      <c r="E89" s="38"/>
      <c r="F89" s="29" t="str">
        <f>IF(E20="","",E20)</f>
        <v>Vyplň údaj</v>
      </c>
      <c r="G89" s="38"/>
      <c r="H89" s="38"/>
      <c r="I89" s="119" t="s">
        <v>34</v>
      </c>
      <c r="J89" s="34" t="str">
        <f>E26</f>
        <v xml:space="preserve"> 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10.3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11" customFormat="1" ht="29.25" customHeight="1">
      <c r="A91" s="166"/>
      <c r="B91" s="167"/>
      <c r="C91" s="168" t="s">
        <v>225</v>
      </c>
      <c r="D91" s="169" t="s">
        <v>57</v>
      </c>
      <c r="E91" s="169" t="s">
        <v>53</v>
      </c>
      <c r="F91" s="169" t="s">
        <v>54</v>
      </c>
      <c r="G91" s="169" t="s">
        <v>226</v>
      </c>
      <c r="H91" s="169" t="s">
        <v>227</v>
      </c>
      <c r="I91" s="170" t="s">
        <v>228</v>
      </c>
      <c r="J91" s="169" t="s">
        <v>220</v>
      </c>
      <c r="K91" s="171" t="s">
        <v>229</v>
      </c>
      <c r="L91" s="172"/>
      <c r="M91" s="70" t="s">
        <v>19</v>
      </c>
      <c r="N91" s="71" t="s">
        <v>42</v>
      </c>
      <c r="O91" s="71" t="s">
        <v>230</v>
      </c>
      <c r="P91" s="71" t="s">
        <v>231</v>
      </c>
      <c r="Q91" s="71" t="s">
        <v>232</v>
      </c>
      <c r="R91" s="71" t="s">
        <v>233</v>
      </c>
      <c r="S91" s="71" t="s">
        <v>234</v>
      </c>
      <c r="T91" s="72" t="s">
        <v>235</v>
      </c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</row>
    <row r="92" spans="1:65" s="2" customFormat="1" ht="22.9" customHeight="1">
      <c r="A92" s="36"/>
      <c r="B92" s="37"/>
      <c r="C92" s="77" t="s">
        <v>236</v>
      </c>
      <c r="D92" s="38"/>
      <c r="E92" s="38"/>
      <c r="F92" s="38"/>
      <c r="G92" s="38"/>
      <c r="H92" s="38"/>
      <c r="I92" s="117"/>
      <c r="J92" s="173">
        <f>BK92</f>
        <v>0</v>
      </c>
      <c r="K92" s="38"/>
      <c r="L92" s="41"/>
      <c r="M92" s="73"/>
      <c r="N92" s="174"/>
      <c r="O92" s="74"/>
      <c r="P92" s="175">
        <f>P93</f>
        <v>0</v>
      </c>
      <c r="Q92" s="74"/>
      <c r="R92" s="175">
        <f>R93</f>
        <v>205.98584720000002</v>
      </c>
      <c r="S92" s="74"/>
      <c r="T92" s="176">
        <f>T93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71</v>
      </c>
      <c r="AU92" s="19" t="s">
        <v>221</v>
      </c>
      <c r="BK92" s="177">
        <f>BK93</f>
        <v>0</v>
      </c>
    </row>
    <row r="93" spans="1:65" s="12" customFormat="1" ht="25.9" customHeight="1">
      <c r="B93" s="178"/>
      <c r="C93" s="179"/>
      <c r="D93" s="180" t="s">
        <v>71</v>
      </c>
      <c r="E93" s="181" t="s">
        <v>237</v>
      </c>
      <c r="F93" s="181" t="s">
        <v>238</v>
      </c>
      <c r="G93" s="179"/>
      <c r="H93" s="179"/>
      <c r="I93" s="182"/>
      <c r="J93" s="183">
        <f>BK93</f>
        <v>0</v>
      </c>
      <c r="K93" s="179"/>
      <c r="L93" s="184"/>
      <c r="M93" s="185"/>
      <c r="N93" s="186"/>
      <c r="O93" s="186"/>
      <c r="P93" s="187">
        <f>P94+P178+P182+P208+P216+P313</f>
        <v>0</v>
      </c>
      <c r="Q93" s="186"/>
      <c r="R93" s="187">
        <f>R94+R178+R182+R208+R216+R313</f>
        <v>205.98584720000002</v>
      </c>
      <c r="S93" s="186"/>
      <c r="T93" s="188">
        <f>T94+T178+T182+T208+T216+T313</f>
        <v>0</v>
      </c>
      <c r="AR93" s="189" t="s">
        <v>79</v>
      </c>
      <c r="AT93" s="190" t="s">
        <v>71</v>
      </c>
      <c r="AU93" s="190" t="s">
        <v>72</v>
      </c>
      <c r="AY93" s="189" t="s">
        <v>239</v>
      </c>
      <c r="BK93" s="191">
        <f>BK94+BK178+BK182+BK208+BK216+BK313</f>
        <v>0</v>
      </c>
    </row>
    <row r="94" spans="1:65" s="12" customFormat="1" ht="22.9" customHeight="1">
      <c r="B94" s="178"/>
      <c r="C94" s="179"/>
      <c r="D94" s="180" t="s">
        <v>71</v>
      </c>
      <c r="E94" s="192" t="s">
        <v>79</v>
      </c>
      <c r="F94" s="192" t="s">
        <v>240</v>
      </c>
      <c r="G94" s="179"/>
      <c r="H94" s="179"/>
      <c r="I94" s="182"/>
      <c r="J94" s="193">
        <f>BK94</f>
        <v>0</v>
      </c>
      <c r="K94" s="179"/>
      <c r="L94" s="184"/>
      <c r="M94" s="185"/>
      <c r="N94" s="186"/>
      <c r="O94" s="186"/>
      <c r="P94" s="187">
        <f>SUM(P95:P177)</f>
        <v>0</v>
      </c>
      <c r="Q94" s="186"/>
      <c r="R94" s="187">
        <f>SUM(R95:R177)</f>
        <v>179.13200000000001</v>
      </c>
      <c r="S94" s="186"/>
      <c r="T94" s="188">
        <f>SUM(T95:T177)</f>
        <v>0</v>
      </c>
      <c r="AR94" s="189" t="s">
        <v>79</v>
      </c>
      <c r="AT94" s="190" t="s">
        <v>71</v>
      </c>
      <c r="AU94" s="190" t="s">
        <v>79</v>
      </c>
      <c r="AY94" s="189" t="s">
        <v>239</v>
      </c>
      <c r="BK94" s="191">
        <f>SUM(BK95:BK177)</f>
        <v>0</v>
      </c>
    </row>
    <row r="95" spans="1:65" s="2" customFormat="1" ht="16.5" customHeight="1">
      <c r="A95" s="36"/>
      <c r="B95" s="37"/>
      <c r="C95" s="194" t="s">
        <v>79</v>
      </c>
      <c r="D95" s="194" t="s">
        <v>241</v>
      </c>
      <c r="E95" s="195" t="s">
        <v>1843</v>
      </c>
      <c r="F95" s="196" t="s">
        <v>1844</v>
      </c>
      <c r="G95" s="197" t="s">
        <v>814</v>
      </c>
      <c r="H95" s="198">
        <v>360</v>
      </c>
      <c r="I95" s="199"/>
      <c r="J95" s="200">
        <f>ROUND(I95*H95,2)</f>
        <v>0</v>
      </c>
      <c r="K95" s="196" t="s">
        <v>245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0</v>
      </c>
      <c r="R95" s="203">
        <f>Q95*H95</f>
        <v>0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246</v>
      </c>
      <c r="AT95" s="205" t="s">
        <v>241</v>
      </c>
      <c r="AU95" s="205" t="s">
        <v>81</v>
      </c>
      <c r="AY95" s="19" t="s">
        <v>239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246</v>
      </c>
      <c r="BM95" s="205" t="s">
        <v>1845</v>
      </c>
    </row>
    <row r="96" spans="1:65" s="2" customFormat="1" ht="11.25">
      <c r="A96" s="36"/>
      <c r="B96" s="37"/>
      <c r="C96" s="38"/>
      <c r="D96" s="207" t="s">
        <v>248</v>
      </c>
      <c r="E96" s="38"/>
      <c r="F96" s="208" t="s">
        <v>1846</v>
      </c>
      <c r="G96" s="38"/>
      <c r="H96" s="38"/>
      <c r="I96" s="117"/>
      <c r="J96" s="38"/>
      <c r="K96" s="38"/>
      <c r="L96" s="41"/>
      <c r="M96" s="209"/>
      <c r="N96" s="210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248</v>
      </c>
      <c r="AU96" s="19" t="s">
        <v>81</v>
      </c>
    </row>
    <row r="97" spans="1:65" s="13" customFormat="1" ht="11.25">
      <c r="B97" s="211"/>
      <c r="C97" s="212"/>
      <c r="D97" s="207" t="s">
        <v>250</v>
      </c>
      <c r="E97" s="213" t="s">
        <v>19</v>
      </c>
      <c r="F97" s="214" t="s">
        <v>1847</v>
      </c>
      <c r="G97" s="212"/>
      <c r="H97" s="215">
        <v>360</v>
      </c>
      <c r="I97" s="216"/>
      <c r="J97" s="212"/>
      <c r="K97" s="212"/>
      <c r="L97" s="217"/>
      <c r="M97" s="218"/>
      <c r="N97" s="219"/>
      <c r="O97" s="219"/>
      <c r="P97" s="219"/>
      <c r="Q97" s="219"/>
      <c r="R97" s="219"/>
      <c r="S97" s="219"/>
      <c r="T97" s="220"/>
      <c r="AT97" s="221" t="s">
        <v>250</v>
      </c>
      <c r="AU97" s="221" t="s">
        <v>81</v>
      </c>
      <c r="AV97" s="13" t="s">
        <v>81</v>
      </c>
      <c r="AW97" s="13" t="s">
        <v>33</v>
      </c>
      <c r="AX97" s="13" t="s">
        <v>72</v>
      </c>
      <c r="AY97" s="221" t="s">
        <v>239</v>
      </c>
    </row>
    <row r="98" spans="1:65" s="2" customFormat="1" ht="16.5" customHeight="1">
      <c r="A98" s="36"/>
      <c r="B98" s="37"/>
      <c r="C98" s="194" t="s">
        <v>81</v>
      </c>
      <c r="D98" s="194" t="s">
        <v>241</v>
      </c>
      <c r="E98" s="195" t="s">
        <v>1595</v>
      </c>
      <c r="F98" s="196" t="s">
        <v>1596</v>
      </c>
      <c r="G98" s="197" t="s">
        <v>254</v>
      </c>
      <c r="H98" s="198">
        <v>33.725999999999999</v>
      </c>
      <c r="I98" s="199"/>
      <c r="J98" s="200">
        <f>ROUND(I98*H98,2)</f>
        <v>0</v>
      </c>
      <c r="K98" s="196" t="s">
        <v>245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246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1782</v>
      </c>
    </row>
    <row r="99" spans="1:65" s="2" customFormat="1" ht="19.5">
      <c r="A99" s="36"/>
      <c r="B99" s="37"/>
      <c r="C99" s="38"/>
      <c r="D99" s="207" t="s">
        <v>248</v>
      </c>
      <c r="E99" s="38"/>
      <c r="F99" s="208" t="s">
        <v>1598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14" customFormat="1" ht="11.25">
      <c r="B100" s="230"/>
      <c r="C100" s="231"/>
      <c r="D100" s="207" t="s">
        <v>250</v>
      </c>
      <c r="E100" s="232" t="s">
        <v>19</v>
      </c>
      <c r="F100" s="233" t="s">
        <v>1783</v>
      </c>
      <c r="G100" s="231"/>
      <c r="H100" s="232" t="s">
        <v>19</v>
      </c>
      <c r="I100" s="234"/>
      <c r="J100" s="231"/>
      <c r="K100" s="231"/>
      <c r="L100" s="235"/>
      <c r="M100" s="236"/>
      <c r="N100" s="237"/>
      <c r="O100" s="237"/>
      <c r="P100" s="237"/>
      <c r="Q100" s="237"/>
      <c r="R100" s="237"/>
      <c r="S100" s="237"/>
      <c r="T100" s="238"/>
      <c r="AT100" s="239" t="s">
        <v>250</v>
      </c>
      <c r="AU100" s="239" t="s">
        <v>81</v>
      </c>
      <c r="AV100" s="14" t="s">
        <v>79</v>
      </c>
      <c r="AW100" s="14" t="s">
        <v>33</v>
      </c>
      <c r="AX100" s="14" t="s">
        <v>72</v>
      </c>
      <c r="AY100" s="239" t="s">
        <v>239</v>
      </c>
    </row>
    <row r="101" spans="1:65" s="14" customFormat="1" ht="11.25">
      <c r="B101" s="230"/>
      <c r="C101" s="231"/>
      <c r="D101" s="207" t="s">
        <v>250</v>
      </c>
      <c r="E101" s="232" t="s">
        <v>19</v>
      </c>
      <c r="F101" s="233" t="s">
        <v>1848</v>
      </c>
      <c r="G101" s="231"/>
      <c r="H101" s="232" t="s">
        <v>19</v>
      </c>
      <c r="I101" s="234"/>
      <c r="J101" s="231"/>
      <c r="K101" s="231"/>
      <c r="L101" s="235"/>
      <c r="M101" s="236"/>
      <c r="N101" s="237"/>
      <c r="O101" s="237"/>
      <c r="P101" s="237"/>
      <c r="Q101" s="237"/>
      <c r="R101" s="237"/>
      <c r="S101" s="237"/>
      <c r="T101" s="238"/>
      <c r="AT101" s="239" t="s">
        <v>250</v>
      </c>
      <c r="AU101" s="239" t="s">
        <v>81</v>
      </c>
      <c r="AV101" s="14" t="s">
        <v>79</v>
      </c>
      <c r="AW101" s="14" t="s">
        <v>33</v>
      </c>
      <c r="AX101" s="14" t="s">
        <v>72</v>
      </c>
      <c r="AY101" s="239" t="s">
        <v>239</v>
      </c>
    </row>
    <row r="102" spans="1:65" s="13" customFormat="1" ht="11.25">
      <c r="B102" s="211"/>
      <c r="C102" s="212"/>
      <c r="D102" s="207" t="s">
        <v>250</v>
      </c>
      <c r="E102" s="213" t="s">
        <v>19</v>
      </c>
      <c r="F102" s="214" t="s">
        <v>1849</v>
      </c>
      <c r="G102" s="212"/>
      <c r="H102" s="215">
        <v>23.92</v>
      </c>
      <c r="I102" s="216"/>
      <c r="J102" s="212"/>
      <c r="K102" s="212"/>
      <c r="L102" s="217"/>
      <c r="M102" s="218"/>
      <c r="N102" s="219"/>
      <c r="O102" s="219"/>
      <c r="P102" s="219"/>
      <c r="Q102" s="219"/>
      <c r="R102" s="219"/>
      <c r="S102" s="219"/>
      <c r="T102" s="220"/>
      <c r="AT102" s="221" t="s">
        <v>250</v>
      </c>
      <c r="AU102" s="221" t="s">
        <v>81</v>
      </c>
      <c r="AV102" s="13" t="s">
        <v>81</v>
      </c>
      <c r="AW102" s="13" t="s">
        <v>33</v>
      </c>
      <c r="AX102" s="13" t="s">
        <v>72</v>
      </c>
      <c r="AY102" s="221" t="s">
        <v>239</v>
      </c>
    </row>
    <row r="103" spans="1:65" s="13" customFormat="1" ht="11.25">
      <c r="B103" s="211"/>
      <c r="C103" s="212"/>
      <c r="D103" s="207" t="s">
        <v>250</v>
      </c>
      <c r="E103" s="213" t="s">
        <v>19</v>
      </c>
      <c r="F103" s="214" t="s">
        <v>1850</v>
      </c>
      <c r="G103" s="212"/>
      <c r="H103" s="215">
        <v>28.6</v>
      </c>
      <c r="I103" s="216"/>
      <c r="J103" s="212"/>
      <c r="K103" s="212"/>
      <c r="L103" s="217"/>
      <c r="M103" s="218"/>
      <c r="N103" s="219"/>
      <c r="O103" s="219"/>
      <c r="P103" s="219"/>
      <c r="Q103" s="219"/>
      <c r="R103" s="219"/>
      <c r="S103" s="219"/>
      <c r="T103" s="220"/>
      <c r="AT103" s="221" t="s">
        <v>250</v>
      </c>
      <c r="AU103" s="221" t="s">
        <v>81</v>
      </c>
      <c r="AV103" s="13" t="s">
        <v>81</v>
      </c>
      <c r="AW103" s="13" t="s">
        <v>33</v>
      </c>
      <c r="AX103" s="13" t="s">
        <v>72</v>
      </c>
      <c r="AY103" s="221" t="s">
        <v>239</v>
      </c>
    </row>
    <row r="104" spans="1:65" s="14" customFormat="1" ht="11.25">
      <c r="B104" s="230"/>
      <c r="C104" s="231"/>
      <c r="D104" s="207" t="s">
        <v>250</v>
      </c>
      <c r="E104" s="232" t="s">
        <v>19</v>
      </c>
      <c r="F104" s="233" t="s">
        <v>1851</v>
      </c>
      <c r="G104" s="231"/>
      <c r="H104" s="232" t="s">
        <v>19</v>
      </c>
      <c r="I104" s="234"/>
      <c r="J104" s="231"/>
      <c r="K104" s="231"/>
      <c r="L104" s="235"/>
      <c r="M104" s="236"/>
      <c r="N104" s="237"/>
      <c r="O104" s="237"/>
      <c r="P104" s="237"/>
      <c r="Q104" s="237"/>
      <c r="R104" s="237"/>
      <c r="S104" s="237"/>
      <c r="T104" s="238"/>
      <c r="AT104" s="239" t="s">
        <v>250</v>
      </c>
      <c r="AU104" s="239" t="s">
        <v>81</v>
      </c>
      <c r="AV104" s="14" t="s">
        <v>79</v>
      </c>
      <c r="AW104" s="14" t="s">
        <v>33</v>
      </c>
      <c r="AX104" s="14" t="s">
        <v>72</v>
      </c>
      <c r="AY104" s="239" t="s">
        <v>239</v>
      </c>
    </row>
    <row r="105" spans="1:65" s="13" customFormat="1" ht="11.25">
      <c r="B105" s="211"/>
      <c r="C105" s="212"/>
      <c r="D105" s="207" t="s">
        <v>250</v>
      </c>
      <c r="E105" s="213" t="s">
        <v>19</v>
      </c>
      <c r="F105" s="214" t="s">
        <v>1852</v>
      </c>
      <c r="G105" s="212"/>
      <c r="H105" s="215">
        <v>11.6</v>
      </c>
      <c r="I105" s="216"/>
      <c r="J105" s="212"/>
      <c r="K105" s="212"/>
      <c r="L105" s="217"/>
      <c r="M105" s="218"/>
      <c r="N105" s="219"/>
      <c r="O105" s="219"/>
      <c r="P105" s="219"/>
      <c r="Q105" s="219"/>
      <c r="R105" s="219"/>
      <c r="S105" s="219"/>
      <c r="T105" s="220"/>
      <c r="AT105" s="221" t="s">
        <v>250</v>
      </c>
      <c r="AU105" s="221" t="s">
        <v>81</v>
      </c>
      <c r="AV105" s="13" t="s">
        <v>81</v>
      </c>
      <c r="AW105" s="13" t="s">
        <v>33</v>
      </c>
      <c r="AX105" s="13" t="s">
        <v>72</v>
      </c>
      <c r="AY105" s="221" t="s">
        <v>239</v>
      </c>
    </row>
    <row r="106" spans="1:65" s="13" customFormat="1" ht="11.25">
      <c r="B106" s="211"/>
      <c r="C106" s="212"/>
      <c r="D106" s="207" t="s">
        <v>250</v>
      </c>
      <c r="E106" s="213" t="s">
        <v>19</v>
      </c>
      <c r="F106" s="214" t="s">
        <v>1853</v>
      </c>
      <c r="G106" s="212"/>
      <c r="H106" s="215">
        <v>23.2</v>
      </c>
      <c r="I106" s="216"/>
      <c r="J106" s="212"/>
      <c r="K106" s="212"/>
      <c r="L106" s="217"/>
      <c r="M106" s="218"/>
      <c r="N106" s="219"/>
      <c r="O106" s="219"/>
      <c r="P106" s="219"/>
      <c r="Q106" s="219"/>
      <c r="R106" s="219"/>
      <c r="S106" s="219"/>
      <c r="T106" s="220"/>
      <c r="AT106" s="221" t="s">
        <v>250</v>
      </c>
      <c r="AU106" s="221" t="s">
        <v>81</v>
      </c>
      <c r="AV106" s="13" t="s">
        <v>81</v>
      </c>
      <c r="AW106" s="13" t="s">
        <v>33</v>
      </c>
      <c r="AX106" s="13" t="s">
        <v>72</v>
      </c>
      <c r="AY106" s="221" t="s">
        <v>239</v>
      </c>
    </row>
    <row r="107" spans="1:65" s="13" customFormat="1" ht="11.25">
      <c r="B107" s="211"/>
      <c r="C107" s="212"/>
      <c r="D107" s="207" t="s">
        <v>250</v>
      </c>
      <c r="E107" s="213" t="s">
        <v>19</v>
      </c>
      <c r="F107" s="214" t="s">
        <v>1854</v>
      </c>
      <c r="G107" s="212"/>
      <c r="H107" s="215">
        <v>12.6</v>
      </c>
      <c r="I107" s="216"/>
      <c r="J107" s="212"/>
      <c r="K107" s="212"/>
      <c r="L107" s="217"/>
      <c r="M107" s="218"/>
      <c r="N107" s="219"/>
      <c r="O107" s="219"/>
      <c r="P107" s="219"/>
      <c r="Q107" s="219"/>
      <c r="R107" s="219"/>
      <c r="S107" s="219"/>
      <c r="T107" s="220"/>
      <c r="AT107" s="221" t="s">
        <v>250</v>
      </c>
      <c r="AU107" s="221" t="s">
        <v>81</v>
      </c>
      <c r="AV107" s="13" t="s">
        <v>81</v>
      </c>
      <c r="AW107" s="13" t="s">
        <v>33</v>
      </c>
      <c r="AX107" s="13" t="s">
        <v>72</v>
      </c>
      <c r="AY107" s="221" t="s">
        <v>239</v>
      </c>
    </row>
    <row r="108" spans="1:65" s="13" customFormat="1" ht="11.25">
      <c r="B108" s="211"/>
      <c r="C108" s="212"/>
      <c r="D108" s="207" t="s">
        <v>250</v>
      </c>
      <c r="E108" s="213" t="s">
        <v>19</v>
      </c>
      <c r="F108" s="214" t="s">
        <v>1855</v>
      </c>
      <c r="G108" s="212"/>
      <c r="H108" s="215">
        <v>12.5</v>
      </c>
      <c r="I108" s="216"/>
      <c r="J108" s="212"/>
      <c r="K108" s="212"/>
      <c r="L108" s="217"/>
      <c r="M108" s="218"/>
      <c r="N108" s="219"/>
      <c r="O108" s="219"/>
      <c r="P108" s="219"/>
      <c r="Q108" s="219"/>
      <c r="R108" s="219"/>
      <c r="S108" s="219"/>
      <c r="T108" s="220"/>
      <c r="AT108" s="221" t="s">
        <v>250</v>
      </c>
      <c r="AU108" s="221" t="s">
        <v>81</v>
      </c>
      <c r="AV108" s="13" t="s">
        <v>81</v>
      </c>
      <c r="AW108" s="13" t="s">
        <v>33</v>
      </c>
      <c r="AX108" s="13" t="s">
        <v>72</v>
      </c>
      <c r="AY108" s="221" t="s">
        <v>239</v>
      </c>
    </row>
    <row r="109" spans="1:65" s="13" customFormat="1" ht="11.25">
      <c r="B109" s="211"/>
      <c r="C109" s="212"/>
      <c r="D109" s="207" t="s">
        <v>250</v>
      </c>
      <c r="E109" s="212"/>
      <c r="F109" s="214" t="s">
        <v>1856</v>
      </c>
      <c r="G109" s="212"/>
      <c r="H109" s="215">
        <v>33.725999999999999</v>
      </c>
      <c r="I109" s="216"/>
      <c r="J109" s="212"/>
      <c r="K109" s="212"/>
      <c r="L109" s="217"/>
      <c r="M109" s="218"/>
      <c r="N109" s="219"/>
      <c r="O109" s="219"/>
      <c r="P109" s="219"/>
      <c r="Q109" s="219"/>
      <c r="R109" s="219"/>
      <c r="S109" s="219"/>
      <c r="T109" s="220"/>
      <c r="AT109" s="221" t="s">
        <v>250</v>
      </c>
      <c r="AU109" s="221" t="s">
        <v>81</v>
      </c>
      <c r="AV109" s="13" t="s">
        <v>81</v>
      </c>
      <c r="AW109" s="13" t="s">
        <v>4</v>
      </c>
      <c r="AX109" s="13" t="s">
        <v>79</v>
      </c>
      <c r="AY109" s="221" t="s">
        <v>239</v>
      </c>
    </row>
    <row r="110" spans="1:65" s="2" customFormat="1" ht="16.5" customHeight="1">
      <c r="A110" s="36"/>
      <c r="B110" s="37"/>
      <c r="C110" s="194" t="s">
        <v>101</v>
      </c>
      <c r="D110" s="194" t="s">
        <v>241</v>
      </c>
      <c r="E110" s="195" t="s">
        <v>1857</v>
      </c>
      <c r="F110" s="196" t="s">
        <v>1858</v>
      </c>
      <c r="G110" s="197" t="s">
        <v>254</v>
      </c>
      <c r="H110" s="198">
        <v>87.32</v>
      </c>
      <c r="I110" s="199"/>
      <c r="J110" s="200">
        <f>ROUND(I110*H110,2)</f>
        <v>0</v>
      </c>
      <c r="K110" s="196" t="s">
        <v>245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246</v>
      </c>
      <c r="AT110" s="205" t="s">
        <v>241</v>
      </c>
      <c r="AU110" s="205" t="s">
        <v>81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246</v>
      </c>
      <c r="BM110" s="205" t="s">
        <v>1859</v>
      </c>
    </row>
    <row r="111" spans="1:65" s="2" customFormat="1" ht="19.5">
      <c r="A111" s="36"/>
      <c r="B111" s="37"/>
      <c r="C111" s="38"/>
      <c r="D111" s="207" t="s">
        <v>248</v>
      </c>
      <c r="E111" s="38"/>
      <c r="F111" s="208" t="s">
        <v>1860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81</v>
      </c>
    </row>
    <row r="112" spans="1:65" s="14" customFormat="1" ht="11.25">
      <c r="B112" s="230"/>
      <c r="C112" s="231"/>
      <c r="D112" s="207" t="s">
        <v>250</v>
      </c>
      <c r="E112" s="232" t="s">
        <v>19</v>
      </c>
      <c r="F112" s="233" t="s">
        <v>1848</v>
      </c>
      <c r="G112" s="231"/>
      <c r="H112" s="232" t="s">
        <v>19</v>
      </c>
      <c r="I112" s="234"/>
      <c r="J112" s="231"/>
      <c r="K112" s="231"/>
      <c r="L112" s="235"/>
      <c r="M112" s="236"/>
      <c r="N112" s="237"/>
      <c r="O112" s="237"/>
      <c r="P112" s="237"/>
      <c r="Q112" s="237"/>
      <c r="R112" s="237"/>
      <c r="S112" s="237"/>
      <c r="T112" s="238"/>
      <c r="AT112" s="239" t="s">
        <v>250</v>
      </c>
      <c r="AU112" s="239" t="s">
        <v>81</v>
      </c>
      <c r="AV112" s="14" t="s">
        <v>79</v>
      </c>
      <c r="AW112" s="14" t="s">
        <v>33</v>
      </c>
      <c r="AX112" s="14" t="s">
        <v>72</v>
      </c>
      <c r="AY112" s="239" t="s">
        <v>239</v>
      </c>
    </row>
    <row r="113" spans="1:65" s="13" customFormat="1" ht="11.25">
      <c r="B113" s="211"/>
      <c r="C113" s="212"/>
      <c r="D113" s="207" t="s">
        <v>250</v>
      </c>
      <c r="E113" s="213" t="s">
        <v>19</v>
      </c>
      <c r="F113" s="214" t="s">
        <v>1849</v>
      </c>
      <c r="G113" s="212"/>
      <c r="H113" s="215">
        <v>23.92</v>
      </c>
      <c r="I113" s="216"/>
      <c r="J113" s="212"/>
      <c r="K113" s="212"/>
      <c r="L113" s="217"/>
      <c r="M113" s="218"/>
      <c r="N113" s="219"/>
      <c r="O113" s="219"/>
      <c r="P113" s="219"/>
      <c r="Q113" s="219"/>
      <c r="R113" s="219"/>
      <c r="S113" s="219"/>
      <c r="T113" s="220"/>
      <c r="AT113" s="221" t="s">
        <v>250</v>
      </c>
      <c r="AU113" s="221" t="s">
        <v>81</v>
      </c>
      <c r="AV113" s="13" t="s">
        <v>81</v>
      </c>
      <c r="AW113" s="13" t="s">
        <v>33</v>
      </c>
      <c r="AX113" s="13" t="s">
        <v>72</v>
      </c>
      <c r="AY113" s="221" t="s">
        <v>239</v>
      </c>
    </row>
    <row r="114" spans="1:65" s="13" customFormat="1" ht="11.25">
      <c r="B114" s="211"/>
      <c r="C114" s="212"/>
      <c r="D114" s="207" t="s">
        <v>250</v>
      </c>
      <c r="E114" s="213" t="s">
        <v>19</v>
      </c>
      <c r="F114" s="214" t="s">
        <v>1850</v>
      </c>
      <c r="G114" s="212"/>
      <c r="H114" s="215">
        <v>28.6</v>
      </c>
      <c r="I114" s="216"/>
      <c r="J114" s="212"/>
      <c r="K114" s="212"/>
      <c r="L114" s="217"/>
      <c r="M114" s="218"/>
      <c r="N114" s="219"/>
      <c r="O114" s="219"/>
      <c r="P114" s="219"/>
      <c r="Q114" s="219"/>
      <c r="R114" s="219"/>
      <c r="S114" s="219"/>
      <c r="T114" s="220"/>
      <c r="AT114" s="221" t="s">
        <v>250</v>
      </c>
      <c r="AU114" s="221" t="s">
        <v>81</v>
      </c>
      <c r="AV114" s="13" t="s">
        <v>81</v>
      </c>
      <c r="AW114" s="13" t="s">
        <v>33</v>
      </c>
      <c r="AX114" s="13" t="s">
        <v>72</v>
      </c>
      <c r="AY114" s="221" t="s">
        <v>239</v>
      </c>
    </row>
    <row r="115" spans="1:65" s="14" customFormat="1" ht="11.25">
      <c r="B115" s="230"/>
      <c r="C115" s="231"/>
      <c r="D115" s="207" t="s">
        <v>250</v>
      </c>
      <c r="E115" s="232" t="s">
        <v>19</v>
      </c>
      <c r="F115" s="233" t="s">
        <v>1851</v>
      </c>
      <c r="G115" s="231"/>
      <c r="H115" s="232" t="s">
        <v>19</v>
      </c>
      <c r="I115" s="234"/>
      <c r="J115" s="231"/>
      <c r="K115" s="231"/>
      <c r="L115" s="235"/>
      <c r="M115" s="236"/>
      <c r="N115" s="237"/>
      <c r="O115" s="237"/>
      <c r="P115" s="237"/>
      <c r="Q115" s="237"/>
      <c r="R115" s="237"/>
      <c r="S115" s="237"/>
      <c r="T115" s="238"/>
      <c r="AT115" s="239" t="s">
        <v>250</v>
      </c>
      <c r="AU115" s="239" t="s">
        <v>81</v>
      </c>
      <c r="AV115" s="14" t="s">
        <v>79</v>
      </c>
      <c r="AW115" s="14" t="s">
        <v>33</v>
      </c>
      <c r="AX115" s="14" t="s">
        <v>72</v>
      </c>
      <c r="AY115" s="239" t="s">
        <v>239</v>
      </c>
    </row>
    <row r="116" spans="1:65" s="13" customFormat="1" ht="11.25">
      <c r="B116" s="211"/>
      <c r="C116" s="212"/>
      <c r="D116" s="207" t="s">
        <v>250</v>
      </c>
      <c r="E116" s="213" t="s">
        <v>19</v>
      </c>
      <c r="F116" s="214" t="s">
        <v>1852</v>
      </c>
      <c r="G116" s="212"/>
      <c r="H116" s="215">
        <v>11.6</v>
      </c>
      <c r="I116" s="216"/>
      <c r="J116" s="212"/>
      <c r="K116" s="212"/>
      <c r="L116" s="217"/>
      <c r="M116" s="218"/>
      <c r="N116" s="219"/>
      <c r="O116" s="219"/>
      <c r="P116" s="219"/>
      <c r="Q116" s="219"/>
      <c r="R116" s="219"/>
      <c r="S116" s="219"/>
      <c r="T116" s="220"/>
      <c r="AT116" s="221" t="s">
        <v>250</v>
      </c>
      <c r="AU116" s="221" t="s">
        <v>81</v>
      </c>
      <c r="AV116" s="13" t="s">
        <v>81</v>
      </c>
      <c r="AW116" s="13" t="s">
        <v>33</v>
      </c>
      <c r="AX116" s="13" t="s">
        <v>72</v>
      </c>
      <c r="AY116" s="221" t="s">
        <v>239</v>
      </c>
    </row>
    <row r="117" spans="1:65" s="13" customFormat="1" ht="11.25">
      <c r="B117" s="211"/>
      <c r="C117" s="212"/>
      <c r="D117" s="207" t="s">
        <v>250</v>
      </c>
      <c r="E117" s="213" t="s">
        <v>19</v>
      </c>
      <c r="F117" s="214" t="s">
        <v>1853</v>
      </c>
      <c r="G117" s="212"/>
      <c r="H117" s="215">
        <v>23.2</v>
      </c>
      <c r="I117" s="216"/>
      <c r="J117" s="212"/>
      <c r="K117" s="212"/>
      <c r="L117" s="217"/>
      <c r="M117" s="218"/>
      <c r="N117" s="219"/>
      <c r="O117" s="219"/>
      <c r="P117" s="219"/>
      <c r="Q117" s="219"/>
      <c r="R117" s="219"/>
      <c r="S117" s="219"/>
      <c r="T117" s="220"/>
      <c r="AT117" s="221" t="s">
        <v>250</v>
      </c>
      <c r="AU117" s="221" t="s">
        <v>81</v>
      </c>
      <c r="AV117" s="13" t="s">
        <v>81</v>
      </c>
      <c r="AW117" s="13" t="s">
        <v>33</v>
      </c>
      <c r="AX117" s="13" t="s">
        <v>72</v>
      </c>
      <c r="AY117" s="221" t="s">
        <v>239</v>
      </c>
    </row>
    <row r="118" spans="1:65" s="2" customFormat="1" ht="16.5" customHeight="1">
      <c r="A118" s="36"/>
      <c r="B118" s="37"/>
      <c r="C118" s="194" t="s">
        <v>246</v>
      </c>
      <c r="D118" s="194" t="s">
        <v>241</v>
      </c>
      <c r="E118" s="195" t="s">
        <v>1861</v>
      </c>
      <c r="F118" s="196" t="s">
        <v>1862</v>
      </c>
      <c r="G118" s="197" t="s">
        <v>254</v>
      </c>
      <c r="H118" s="198">
        <v>25.1</v>
      </c>
      <c r="I118" s="199"/>
      <c r="J118" s="200">
        <f>ROUND(I118*H118,2)</f>
        <v>0</v>
      </c>
      <c r="K118" s="196" t="s">
        <v>245</v>
      </c>
      <c r="L118" s="41"/>
      <c r="M118" s="201" t="s">
        <v>19</v>
      </c>
      <c r="N118" s="202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246</v>
      </c>
      <c r="AT118" s="205" t="s">
        <v>241</v>
      </c>
      <c r="AU118" s="205" t="s">
        <v>81</v>
      </c>
      <c r="AY118" s="19" t="s">
        <v>239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246</v>
      </c>
      <c r="BM118" s="205" t="s">
        <v>1863</v>
      </c>
    </row>
    <row r="119" spans="1:65" s="2" customFormat="1" ht="11.25">
      <c r="A119" s="36"/>
      <c r="B119" s="37"/>
      <c r="C119" s="38"/>
      <c r="D119" s="207" t="s">
        <v>248</v>
      </c>
      <c r="E119" s="38"/>
      <c r="F119" s="208" t="s">
        <v>1864</v>
      </c>
      <c r="G119" s="38"/>
      <c r="H119" s="38"/>
      <c r="I119" s="117"/>
      <c r="J119" s="38"/>
      <c r="K119" s="38"/>
      <c r="L119" s="41"/>
      <c r="M119" s="209"/>
      <c r="N119" s="210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248</v>
      </c>
      <c r="AU119" s="19" t="s">
        <v>81</v>
      </c>
    </row>
    <row r="120" spans="1:65" s="13" customFormat="1" ht="11.25">
      <c r="B120" s="211"/>
      <c r="C120" s="212"/>
      <c r="D120" s="207" t="s">
        <v>250</v>
      </c>
      <c r="E120" s="213" t="s">
        <v>19</v>
      </c>
      <c r="F120" s="214" t="s">
        <v>1854</v>
      </c>
      <c r="G120" s="212"/>
      <c r="H120" s="215">
        <v>12.6</v>
      </c>
      <c r="I120" s="216"/>
      <c r="J120" s="212"/>
      <c r="K120" s="212"/>
      <c r="L120" s="217"/>
      <c r="M120" s="218"/>
      <c r="N120" s="219"/>
      <c r="O120" s="219"/>
      <c r="P120" s="219"/>
      <c r="Q120" s="219"/>
      <c r="R120" s="219"/>
      <c r="S120" s="219"/>
      <c r="T120" s="220"/>
      <c r="AT120" s="221" t="s">
        <v>250</v>
      </c>
      <c r="AU120" s="221" t="s">
        <v>81</v>
      </c>
      <c r="AV120" s="13" t="s">
        <v>81</v>
      </c>
      <c r="AW120" s="13" t="s">
        <v>33</v>
      </c>
      <c r="AX120" s="13" t="s">
        <v>72</v>
      </c>
      <c r="AY120" s="221" t="s">
        <v>239</v>
      </c>
    </row>
    <row r="121" spans="1:65" s="13" customFormat="1" ht="11.25">
      <c r="B121" s="211"/>
      <c r="C121" s="212"/>
      <c r="D121" s="207" t="s">
        <v>250</v>
      </c>
      <c r="E121" s="213" t="s">
        <v>19</v>
      </c>
      <c r="F121" s="214" t="s">
        <v>1855</v>
      </c>
      <c r="G121" s="212"/>
      <c r="H121" s="215">
        <v>12.5</v>
      </c>
      <c r="I121" s="216"/>
      <c r="J121" s="212"/>
      <c r="K121" s="212"/>
      <c r="L121" s="217"/>
      <c r="M121" s="218"/>
      <c r="N121" s="219"/>
      <c r="O121" s="219"/>
      <c r="P121" s="219"/>
      <c r="Q121" s="219"/>
      <c r="R121" s="219"/>
      <c r="S121" s="219"/>
      <c r="T121" s="220"/>
      <c r="AT121" s="221" t="s">
        <v>250</v>
      </c>
      <c r="AU121" s="221" t="s">
        <v>81</v>
      </c>
      <c r="AV121" s="13" t="s">
        <v>81</v>
      </c>
      <c r="AW121" s="13" t="s">
        <v>33</v>
      </c>
      <c r="AX121" s="13" t="s">
        <v>72</v>
      </c>
      <c r="AY121" s="221" t="s">
        <v>239</v>
      </c>
    </row>
    <row r="122" spans="1:65" s="2" customFormat="1" ht="16.5" customHeight="1">
      <c r="A122" s="36"/>
      <c r="B122" s="37"/>
      <c r="C122" s="194" t="s">
        <v>295</v>
      </c>
      <c r="D122" s="194" t="s">
        <v>241</v>
      </c>
      <c r="E122" s="195" t="s">
        <v>252</v>
      </c>
      <c r="F122" s="196" t="s">
        <v>253</v>
      </c>
      <c r="G122" s="197" t="s">
        <v>254</v>
      </c>
      <c r="H122" s="198">
        <v>112.42</v>
      </c>
      <c r="I122" s="199"/>
      <c r="J122" s="200">
        <f>ROUND(I122*H122,2)</f>
        <v>0</v>
      </c>
      <c r="K122" s="196" t="s">
        <v>245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246</v>
      </c>
      <c r="AT122" s="205" t="s">
        <v>241</v>
      </c>
      <c r="AU122" s="205" t="s">
        <v>81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246</v>
      </c>
      <c r="BM122" s="205" t="s">
        <v>1865</v>
      </c>
    </row>
    <row r="123" spans="1:65" s="2" customFormat="1" ht="19.5">
      <c r="A123" s="36"/>
      <c r="B123" s="37"/>
      <c r="C123" s="38"/>
      <c r="D123" s="207" t="s">
        <v>248</v>
      </c>
      <c r="E123" s="38"/>
      <c r="F123" s="208" t="s">
        <v>256</v>
      </c>
      <c r="G123" s="38"/>
      <c r="H123" s="38"/>
      <c r="I123" s="117"/>
      <c r="J123" s="38"/>
      <c r="K123" s="38"/>
      <c r="L123" s="41"/>
      <c r="M123" s="209"/>
      <c r="N123" s="210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81</v>
      </c>
    </row>
    <row r="124" spans="1:65" s="14" customFormat="1" ht="11.25">
      <c r="B124" s="230"/>
      <c r="C124" s="231"/>
      <c r="D124" s="207" t="s">
        <v>250</v>
      </c>
      <c r="E124" s="232" t="s">
        <v>19</v>
      </c>
      <c r="F124" s="233" t="s">
        <v>1802</v>
      </c>
      <c r="G124" s="231"/>
      <c r="H124" s="232" t="s">
        <v>19</v>
      </c>
      <c r="I124" s="234"/>
      <c r="J124" s="231"/>
      <c r="K124" s="231"/>
      <c r="L124" s="235"/>
      <c r="M124" s="236"/>
      <c r="N124" s="237"/>
      <c r="O124" s="237"/>
      <c r="P124" s="237"/>
      <c r="Q124" s="237"/>
      <c r="R124" s="237"/>
      <c r="S124" s="237"/>
      <c r="T124" s="238"/>
      <c r="AT124" s="239" t="s">
        <v>250</v>
      </c>
      <c r="AU124" s="239" t="s">
        <v>81</v>
      </c>
      <c r="AV124" s="14" t="s">
        <v>79</v>
      </c>
      <c r="AW124" s="14" t="s">
        <v>33</v>
      </c>
      <c r="AX124" s="14" t="s">
        <v>72</v>
      </c>
      <c r="AY124" s="239" t="s">
        <v>239</v>
      </c>
    </row>
    <row r="125" spans="1:65" s="14" customFormat="1" ht="11.25">
      <c r="B125" s="230"/>
      <c r="C125" s="231"/>
      <c r="D125" s="207" t="s">
        <v>250</v>
      </c>
      <c r="E125" s="232" t="s">
        <v>19</v>
      </c>
      <c r="F125" s="233" t="s">
        <v>1848</v>
      </c>
      <c r="G125" s="231"/>
      <c r="H125" s="232" t="s">
        <v>19</v>
      </c>
      <c r="I125" s="234"/>
      <c r="J125" s="231"/>
      <c r="K125" s="231"/>
      <c r="L125" s="235"/>
      <c r="M125" s="236"/>
      <c r="N125" s="237"/>
      <c r="O125" s="237"/>
      <c r="P125" s="237"/>
      <c r="Q125" s="237"/>
      <c r="R125" s="237"/>
      <c r="S125" s="237"/>
      <c r="T125" s="238"/>
      <c r="AT125" s="239" t="s">
        <v>250</v>
      </c>
      <c r="AU125" s="239" t="s">
        <v>81</v>
      </c>
      <c r="AV125" s="14" t="s">
        <v>79</v>
      </c>
      <c r="AW125" s="14" t="s">
        <v>33</v>
      </c>
      <c r="AX125" s="14" t="s">
        <v>72</v>
      </c>
      <c r="AY125" s="239" t="s">
        <v>239</v>
      </c>
    </row>
    <row r="126" spans="1:65" s="13" customFormat="1" ht="11.25">
      <c r="B126" s="211"/>
      <c r="C126" s="212"/>
      <c r="D126" s="207" t="s">
        <v>250</v>
      </c>
      <c r="E126" s="213" t="s">
        <v>19</v>
      </c>
      <c r="F126" s="214" t="s">
        <v>1849</v>
      </c>
      <c r="G126" s="212"/>
      <c r="H126" s="215">
        <v>23.92</v>
      </c>
      <c r="I126" s="216"/>
      <c r="J126" s="212"/>
      <c r="K126" s="212"/>
      <c r="L126" s="217"/>
      <c r="M126" s="218"/>
      <c r="N126" s="219"/>
      <c r="O126" s="219"/>
      <c r="P126" s="219"/>
      <c r="Q126" s="219"/>
      <c r="R126" s="219"/>
      <c r="S126" s="219"/>
      <c r="T126" s="220"/>
      <c r="AT126" s="221" t="s">
        <v>250</v>
      </c>
      <c r="AU126" s="221" t="s">
        <v>81</v>
      </c>
      <c r="AV126" s="13" t="s">
        <v>81</v>
      </c>
      <c r="AW126" s="13" t="s">
        <v>33</v>
      </c>
      <c r="AX126" s="13" t="s">
        <v>72</v>
      </c>
      <c r="AY126" s="221" t="s">
        <v>239</v>
      </c>
    </row>
    <row r="127" spans="1:65" s="13" customFormat="1" ht="11.25">
      <c r="B127" s="211"/>
      <c r="C127" s="212"/>
      <c r="D127" s="207" t="s">
        <v>250</v>
      </c>
      <c r="E127" s="213" t="s">
        <v>19</v>
      </c>
      <c r="F127" s="214" t="s">
        <v>1850</v>
      </c>
      <c r="G127" s="212"/>
      <c r="H127" s="215">
        <v>28.6</v>
      </c>
      <c r="I127" s="216"/>
      <c r="J127" s="212"/>
      <c r="K127" s="212"/>
      <c r="L127" s="217"/>
      <c r="M127" s="218"/>
      <c r="N127" s="219"/>
      <c r="O127" s="219"/>
      <c r="P127" s="219"/>
      <c r="Q127" s="219"/>
      <c r="R127" s="219"/>
      <c r="S127" s="219"/>
      <c r="T127" s="220"/>
      <c r="AT127" s="221" t="s">
        <v>250</v>
      </c>
      <c r="AU127" s="221" t="s">
        <v>81</v>
      </c>
      <c r="AV127" s="13" t="s">
        <v>81</v>
      </c>
      <c r="AW127" s="13" t="s">
        <v>33</v>
      </c>
      <c r="AX127" s="13" t="s">
        <v>72</v>
      </c>
      <c r="AY127" s="221" t="s">
        <v>239</v>
      </c>
    </row>
    <row r="128" spans="1:65" s="14" customFormat="1" ht="11.25">
      <c r="B128" s="230"/>
      <c r="C128" s="231"/>
      <c r="D128" s="207" t="s">
        <v>250</v>
      </c>
      <c r="E128" s="232" t="s">
        <v>19</v>
      </c>
      <c r="F128" s="233" t="s">
        <v>1851</v>
      </c>
      <c r="G128" s="231"/>
      <c r="H128" s="232" t="s">
        <v>19</v>
      </c>
      <c r="I128" s="234"/>
      <c r="J128" s="231"/>
      <c r="K128" s="231"/>
      <c r="L128" s="235"/>
      <c r="M128" s="236"/>
      <c r="N128" s="237"/>
      <c r="O128" s="237"/>
      <c r="P128" s="237"/>
      <c r="Q128" s="237"/>
      <c r="R128" s="237"/>
      <c r="S128" s="237"/>
      <c r="T128" s="238"/>
      <c r="AT128" s="239" t="s">
        <v>250</v>
      </c>
      <c r="AU128" s="239" t="s">
        <v>81</v>
      </c>
      <c r="AV128" s="14" t="s">
        <v>79</v>
      </c>
      <c r="AW128" s="14" t="s">
        <v>33</v>
      </c>
      <c r="AX128" s="14" t="s">
        <v>72</v>
      </c>
      <c r="AY128" s="239" t="s">
        <v>239</v>
      </c>
    </row>
    <row r="129" spans="1:65" s="13" customFormat="1" ht="11.25">
      <c r="B129" s="211"/>
      <c r="C129" s="212"/>
      <c r="D129" s="207" t="s">
        <v>250</v>
      </c>
      <c r="E129" s="213" t="s">
        <v>19</v>
      </c>
      <c r="F129" s="214" t="s">
        <v>1852</v>
      </c>
      <c r="G129" s="212"/>
      <c r="H129" s="215">
        <v>11.6</v>
      </c>
      <c r="I129" s="216"/>
      <c r="J129" s="212"/>
      <c r="K129" s="212"/>
      <c r="L129" s="217"/>
      <c r="M129" s="218"/>
      <c r="N129" s="219"/>
      <c r="O129" s="219"/>
      <c r="P129" s="219"/>
      <c r="Q129" s="219"/>
      <c r="R129" s="219"/>
      <c r="S129" s="219"/>
      <c r="T129" s="220"/>
      <c r="AT129" s="221" t="s">
        <v>250</v>
      </c>
      <c r="AU129" s="221" t="s">
        <v>81</v>
      </c>
      <c r="AV129" s="13" t="s">
        <v>81</v>
      </c>
      <c r="AW129" s="13" t="s">
        <v>33</v>
      </c>
      <c r="AX129" s="13" t="s">
        <v>72</v>
      </c>
      <c r="AY129" s="221" t="s">
        <v>239</v>
      </c>
    </row>
    <row r="130" spans="1:65" s="13" customFormat="1" ht="11.25">
      <c r="B130" s="211"/>
      <c r="C130" s="212"/>
      <c r="D130" s="207" t="s">
        <v>250</v>
      </c>
      <c r="E130" s="213" t="s">
        <v>19</v>
      </c>
      <c r="F130" s="214" t="s">
        <v>1853</v>
      </c>
      <c r="G130" s="212"/>
      <c r="H130" s="215">
        <v>23.2</v>
      </c>
      <c r="I130" s="216"/>
      <c r="J130" s="212"/>
      <c r="K130" s="212"/>
      <c r="L130" s="217"/>
      <c r="M130" s="218"/>
      <c r="N130" s="219"/>
      <c r="O130" s="219"/>
      <c r="P130" s="219"/>
      <c r="Q130" s="219"/>
      <c r="R130" s="219"/>
      <c r="S130" s="219"/>
      <c r="T130" s="220"/>
      <c r="AT130" s="221" t="s">
        <v>250</v>
      </c>
      <c r="AU130" s="221" t="s">
        <v>81</v>
      </c>
      <c r="AV130" s="13" t="s">
        <v>81</v>
      </c>
      <c r="AW130" s="13" t="s">
        <v>33</v>
      </c>
      <c r="AX130" s="13" t="s">
        <v>72</v>
      </c>
      <c r="AY130" s="221" t="s">
        <v>239</v>
      </c>
    </row>
    <row r="131" spans="1:65" s="13" customFormat="1" ht="11.25">
      <c r="B131" s="211"/>
      <c r="C131" s="212"/>
      <c r="D131" s="207" t="s">
        <v>250</v>
      </c>
      <c r="E131" s="213" t="s">
        <v>19</v>
      </c>
      <c r="F131" s="214" t="s">
        <v>1854</v>
      </c>
      <c r="G131" s="212"/>
      <c r="H131" s="215">
        <v>12.6</v>
      </c>
      <c r="I131" s="216"/>
      <c r="J131" s="212"/>
      <c r="K131" s="212"/>
      <c r="L131" s="217"/>
      <c r="M131" s="218"/>
      <c r="N131" s="219"/>
      <c r="O131" s="219"/>
      <c r="P131" s="219"/>
      <c r="Q131" s="219"/>
      <c r="R131" s="219"/>
      <c r="S131" s="219"/>
      <c r="T131" s="220"/>
      <c r="AT131" s="221" t="s">
        <v>250</v>
      </c>
      <c r="AU131" s="221" t="s">
        <v>81</v>
      </c>
      <c r="AV131" s="13" t="s">
        <v>81</v>
      </c>
      <c r="AW131" s="13" t="s">
        <v>33</v>
      </c>
      <c r="AX131" s="13" t="s">
        <v>72</v>
      </c>
      <c r="AY131" s="221" t="s">
        <v>239</v>
      </c>
    </row>
    <row r="132" spans="1:65" s="13" customFormat="1" ht="11.25">
      <c r="B132" s="211"/>
      <c r="C132" s="212"/>
      <c r="D132" s="207" t="s">
        <v>250</v>
      </c>
      <c r="E132" s="213" t="s">
        <v>19</v>
      </c>
      <c r="F132" s="214" t="s">
        <v>1855</v>
      </c>
      <c r="G132" s="212"/>
      <c r="H132" s="215">
        <v>12.5</v>
      </c>
      <c r="I132" s="216"/>
      <c r="J132" s="212"/>
      <c r="K132" s="212"/>
      <c r="L132" s="217"/>
      <c r="M132" s="218"/>
      <c r="N132" s="219"/>
      <c r="O132" s="219"/>
      <c r="P132" s="219"/>
      <c r="Q132" s="219"/>
      <c r="R132" s="219"/>
      <c r="S132" s="219"/>
      <c r="T132" s="220"/>
      <c r="AT132" s="221" t="s">
        <v>250</v>
      </c>
      <c r="AU132" s="221" t="s">
        <v>81</v>
      </c>
      <c r="AV132" s="13" t="s">
        <v>81</v>
      </c>
      <c r="AW132" s="13" t="s">
        <v>33</v>
      </c>
      <c r="AX132" s="13" t="s">
        <v>72</v>
      </c>
      <c r="AY132" s="221" t="s">
        <v>239</v>
      </c>
    </row>
    <row r="133" spans="1:65" s="2" customFormat="1" ht="21.75" customHeight="1">
      <c r="A133" s="36"/>
      <c r="B133" s="37"/>
      <c r="C133" s="194" t="s">
        <v>301</v>
      </c>
      <c r="D133" s="194" t="s">
        <v>241</v>
      </c>
      <c r="E133" s="195" t="s">
        <v>258</v>
      </c>
      <c r="F133" s="196" t="s">
        <v>259</v>
      </c>
      <c r="G133" s="197" t="s">
        <v>254</v>
      </c>
      <c r="H133" s="198">
        <v>1686.3</v>
      </c>
      <c r="I133" s="199"/>
      <c r="J133" s="200">
        <f>ROUND(I133*H133,2)</f>
        <v>0</v>
      </c>
      <c r="K133" s="196" t="s">
        <v>245</v>
      </c>
      <c r="L133" s="41"/>
      <c r="M133" s="201" t="s">
        <v>19</v>
      </c>
      <c r="N133" s="202" t="s">
        <v>43</v>
      </c>
      <c r="O133" s="66"/>
      <c r="P133" s="203">
        <f>O133*H133</f>
        <v>0</v>
      </c>
      <c r="Q133" s="203">
        <v>0</v>
      </c>
      <c r="R133" s="203">
        <f>Q133*H133</f>
        <v>0</v>
      </c>
      <c r="S133" s="203">
        <v>0</v>
      </c>
      <c r="T133" s="204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246</v>
      </c>
      <c r="AT133" s="205" t="s">
        <v>241</v>
      </c>
      <c r="AU133" s="205" t="s">
        <v>81</v>
      </c>
      <c r="AY133" s="19" t="s">
        <v>239</v>
      </c>
      <c r="BE133" s="206">
        <f>IF(N133="základní",J133,0)</f>
        <v>0</v>
      </c>
      <c r="BF133" s="206">
        <f>IF(N133="snížená",J133,0)</f>
        <v>0</v>
      </c>
      <c r="BG133" s="206">
        <f>IF(N133="zákl. přenesená",J133,0)</f>
        <v>0</v>
      </c>
      <c r="BH133" s="206">
        <f>IF(N133="sníž. přenesená",J133,0)</f>
        <v>0</v>
      </c>
      <c r="BI133" s="206">
        <f>IF(N133="nulová",J133,0)</f>
        <v>0</v>
      </c>
      <c r="BJ133" s="19" t="s">
        <v>79</v>
      </c>
      <c r="BK133" s="206">
        <f>ROUND(I133*H133,2)</f>
        <v>0</v>
      </c>
      <c r="BL133" s="19" t="s">
        <v>246</v>
      </c>
      <c r="BM133" s="205" t="s">
        <v>1866</v>
      </c>
    </row>
    <row r="134" spans="1:65" s="2" customFormat="1" ht="19.5">
      <c r="A134" s="36"/>
      <c r="B134" s="37"/>
      <c r="C134" s="38"/>
      <c r="D134" s="207" t="s">
        <v>248</v>
      </c>
      <c r="E134" s="38"/>
      <c r="F134" s="208" t="s">
        <v>261</v>
      </c>
      <c r="G134" s="38"/>
      <c r="H134" s="38"/>
      <c r="I134" s="117"/>
      <c r="J134" s="38"/>
      <c r="K134" s="38"/>
      <c r="L134" s="41"/>
      <c r="M134" s="209"/>
      <c r="N134" s="210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248</v>
      </c>
      <c r="AU134" s="19" t="s">
        <v>81</v>
      </c>
    </row>
    <row r="135" spans="1:65" s="14" customFormat="1" ht="11.25">
      <c r="B135" s="230"/>
      <c r="C135" s="231"/>
      <c r="D135" s="207" t="s">
        <v>250</v>
      </c>
      <c r="E135" s="232" t="s">
        <v>19</v>
      </c>
      <c r="F135" s="233" t="s">
        <v>1802</v>
      </c>
      <c r="G135" s="231"/>
      <c r="H135" s="232" t="s">
        <v>19</v>
      </c>
      <c r="I135" s="234"/>
      <c r="J135" s="231"/>
      <c r="K135" s="231"/>
      <c r="L135" s="235"/>
      <c r="M135" s="236"/>
      <c r="N135" s="237"/>
      <c r="O135" s="237"/>
      <c r="P135" s="237"/>
      <c r="Q135" s="237"/>
      <c r="R135" s="237"/>
      <c r="S135" s="237"/>
      <c r="T135" s="238"/>
      <c r="AT135" s="239" t="s">
        <v>250</v>
      </c>
      <c r="AU135" s="239" t="s">
        <v>81</v>
      </c>
      <c r="AV135" s="14" t="s">
        <v>79</v>
      </c>
      <c r="AW135" s="14" t="s">
        <v>33</v>
      </c>
      <c r="AX135" s="14" t="s">
        <v>72</v>
      </c>
      <c r="AY135" s="239" t="s">
        <v>239</v>
      </c>
    </row>
    <row r="136" spans="1:65" s="14" customFormat="1" ht="11.25">
      <c r="B136" s="230"/>
      <c r="C136" s="231"/>
      <c r="D136" s="207" t="s">
        <v>250</v>
      </c>
      <c r="E136" s="232" t="s">
        <v>19</v>
      </c>
      <c r="F136" s="233" t="s">
        <v>1848</v>
      </c>
      <c r="G136" s="231"/>
      <c r="H136" s="232" t="s">
        <v>19</v>
      </c>
      <c r="I136" s="234"/>
      <c r="J136" s="231"/>
      <c r="K136" s="231"/>
      <c r="L136" s="235"/>
      <c r="M136" s="236"/>
      <c r="N136" s="237"/>
      <c r="O136" s="237"/>
      <c r="P136" s="237"/>
      <c r="Q136" s="237"/>
      <c r="R136" s="237"/>
      <c r="S136" s="237"/>
      <c r="T136" s="238"/>
      <c r="AT136" s="239" t="s">
        <v>250</v>
      </c>
      <c r="AU136" s="239" t="s">
        <v>81</v>
      </c>
      <c r="AV136" s="14" t="s">
        <v>79</v>
      </c>
      <c r="AW136" s="14" t="s">
        <v>33</v>
      </c>
      <c r="AX136" s="14" t="s">
        <v>72</v>
      </c>
      <c r="AY136" s="239" t="s">
        <v>239</v>
      </c>
    </row>
    <row r="137" spans="1:65" s="13" customFormat="1" ht="11.25">
      <c r="B137" s="211"/>
      <c r="C137" s="212"/>
      <c r="D137" s="207" t="s">
        <v>250</v>
      </c>
      <c r="E137" s="213" t="s">
        <v>19</v>
      </c>
      <c r="F137" s="214" t="s">
        <v>1849</v>
      </c>
      <c r="G137" s="212"/>
      <c r="H137" s="215">
        <v>23.92</v>
      </c>
      <c r="I137" s="216"/>
      <c r="J137" s="212"/>
      <c r="K137" s="212"/>
      <c r="L137" s="217"/>
      <c r="M137" s="218"/>
      <c r="N137" s="219"/>
      <c r="O137" s="219"/>
      <c r="P137" s="219"/>
      <c r="Q137" s="219"/>
      <c r="R137" s="219"/>
      <c r="S137" s="219"/>
      <c r="T137" s="220"/>
      <c r="AT137" s="221" t="s">
        <v>250</v>
      </c>
      <c r="AU137" s="221" t="s">
        <v>81</v>
      </c>
      <c r="AV137" s="13" t="s">
        <v>81</v>
      </c>
      <c r="AW137" s="13" t="s">
        <v>33</v>
      </c>
      <c r="AX137" s="13" t="s">
        <v>72</v>
      </c>
      <c r="AY137" s="221" t="s">
        <v>239</v>
      </c>
    </row>
    <row r="138" spans="1:65" s="13" customFormat="1" ht="11.25">
      <c r="B138" s="211"/>
      <c r="C138" s="212"/>
      <c r="D138" s="207" t="s">
        <v>250</v>
      </c>
      <c r="E138" s="213" t="s">
        <v>19</v>
      </c>
      <c r="F138" s="214" t="s">
        <v>1850</v>
      </c>
      <c r="G138" s="212"/>
      <c r="H138" s="215">
        <v>28.6</v>
      </c>
      <c r="I138" s="216"/>
      <c r="J138" s="212"/>
      <c r="K138" s="212"/>
      <c r="L138" s="217"/>
      <c r="M138" s="218"/>
      <c r="N138" s="219"/>
      <c r="O138" s="219"/>
      <c r="P138" s="219"/>
      <c r="Q138" s="219"/>
      <c r="R138" s="219"/>
      <c r="S138" s="219"/>
      <c r="T138" s="220"/>
      <c r="AT138" s="221" t="s">
        <v>250</v>
      </c>
      <c r="AU138" s="221" t="s">
        <v>81</v>
      </c>
      <c r="AV138" s="13" t="s">
        <v>81</v>
      </c>
      <c r="AW138" s="13" t="s">
        <v>33</v>
      </c>
      <c r="AX138" s="13" t="s">
        <v>72</v>
      </c>
      <c r="AY138" s="221" t="s">
        <v>239</v>
      </c>
    </row>
    <row r="139" spans="1:65" s="14" customFormat="1" ht="11.25">
      <c r="B139" s="230"/>
      <c r="C139" s="231"/>
      <c r="D139" s="207" t="s">
        <v>250</v>
      </c>
      <c r="E139" s="232" t="s">
        <v>19</v>
      </c>
      <c r="F139" s="233" t="s">
        <v>1851</v>
      </c>
      <c r="G139" s="231"/>
      <c r="H139" s="232" t="s">
        <v>19</v>
      </c>
      <c r="I139" s="234"/>
      <c r="J139" s="231"/>
      <c r="K139" s="231"/>
      <c r="L139" s="235"/>
      <c r="M139" s="236"/>
      <c r="N139" s="237"/>
      <c r="O139" s="237"/>
      <c r="P139" s="237"/>
      <c r="Q139" s="237"/>
      <c r="R139" s="237"/>
      <c r="S139" s="237"/>
      <c r="T139" s="238"/>
      <c r="AT139" s="239" t="s">
        <v>250</v>
      </c>
      <c r="AU139" s="239" t="s">
        <v>81</v>
      </c>
      <c r="AV139" s="14" t="s">
        <v>79</v>
      </c>
      <c r="AW139" s="14" t="s">
        <v>33</v>
      </c>
      <c r="AX139" s="14" t="s">
        <v>72</v>
      </c>
      <c r="AY139" s="239" t="s">
        <v>239</v>
      </c>
    </row>
    <row r="140" spans="1:65" s="13" customFormat="1" ht="11.25">
      <c r="B140" s="211"/>
      <c r="C140" s="212"/>
      <c r="D140" s="207" t="s">
        <v>250</v>
      </c>
      <c r="E140" s="213" t="s">
        <v>19</v>
      </c>
      <c r="F140" s="214" t="s">
        <v>1852</v>
      </c>
      <c r="G140" s="212"/>
      <c r="H140" s="215">
        <v>11.6</v>
      </c>
      <c r="I140" s="216"/>
      <c r="J140" s="212"/>
      <c r="K140" s="212"/>
      <c r="L140" s="217"/>
      <c r="M140" s="218"/>
      <c r="N140" s="219"/>
      <c r="O140" s="219"/>
      <c r="P140" s="219"/>
      <c r="Q140" s="219"/>
      <c r="R140" s="219"/>
      <c r="S140" s="219"/>
      <c r="T140" s="220"/>
      <c r="AT140" s="221" t="s">
        <v>250</v>
      </c>
      <c r="AU140" s="221" t="s">
        <v>81</v>
      </c>
      <c r="AV140" s="13" t="s">
        <v>81</v>
      </c>
      <c r="AW140" s="13" t="s">
        <v>33</v>
      </c>
      <c r="AX140" s="13" t="s">
        <v>72</v>
      </c>
      <c r="AY140" s="221" t="s">
        <v>239</v>
      </c>
    </row>
    <row r="141" spans="1:65" s="13" customFormat="1" ht="11.25">
      <c r="B141" s="211"/>
      <c r="C141" s="212"/>
      <c r="D141" s="207" t="s">
        <v>250</v>
      </c>
      <c r="E141" s="213" t="s">
        <v>19</v>
      </c>
      <c r="F141" s="214" t="s">
        <v>1853</v>
      </c>
      <c r="G141" s="212"/>
      <c r="H141" s="215">
        <v>23.2</v>
      </c>
      <c r="I141" s="216"/>
      <c r="J141" s="212"/>
      <c r="K141" s="212"/>
      <c r="L141" s="217"/>
      <c r="M141" s="218"/>
      <c r="N141" s="219"/>
      <c r="O141" s="219"/>
      <c r="P141" s="219"/>
      <c r="Q141" s="219"/>
      <c r="R141" s="219"/>
      <c r="S141" s="219"/>
      <c r="T141" s="220"/>
      <c r="AT141" s="221" t="s">
        <v>250</v>
      </c>
      <c r="AU141" s="221" t="s">
        <v>81</v>
      </c>
      <c r="AV141" s="13" t="s">
        <v>81</v>
      </c>
      <c r="AW141" s="13" t="s">
        <v>33</v>
      </c>
      <c r="AX141" s="13" t="s">
        <v>72</v>
      </c>
      <c r="AY141" s="221" t="s">
        <v>239</v>
      </c>
    </row>
    <row r="142" spans="1:65" s="13" customFormat="1" ht="11.25">
      <c r="B142" s="211"/>
      <c r="C142" s="212"/>
      <c r="D142" s="207" t="s">
        <v>250</v>
      </c>
      <c r="E142" s="213" t="s">
        <v>19</v>
      </c>
      <c r="F142" s="214" t="s">
        <v>1854</v>
      </c>
      <c r="G142" s="212"/>
      <c r="H142" s="215">
        <v>12.6</v>
      </c>
      <c r="I142" s="216"/>
      <c r="J142" s="212"/>
      <c r="K142" s="212"/>
      <c r="L142" s="217"/>
      <c r="M142" s="218"/>
      <c r="N142" s="219"/>
      <c r="O142" s="219"/>
      <c r="P142" s="219"/>
      <c r="Q142" s="219"/>
      <c r="R142" s="219"/>
      <c r="S142" s="219"/>
      <c r="T142" s="220"/>
      <c r="AT142" s="221" t="s">
        <v>250</v>
      </c>
      <c r="AU142" s="221" t="s">
        <v>81</v>
      </c>
      <c r="AV142" s="13" t="s">
        <v>81</v>
      </c>
      <c r="AW142" s="13" t="s">
        <v>33</v>
      </c>
      <c r="AX142" s="13" t="s">
        <v>72</v>
      </c>
      <c r="AY142" s="221" t="s">
        <v>239</v>
      </c>
    </row>
    <row r="143" spans="1:65" s="13" customFormat="1" ht="11.25">
      <c r="B143" s="211"/>
      <c r="C143" s="212"/>
      <c r="D143" s="207" t="s">
        <v>250</v>
      </c>
      <c r="E143" s="213" t="s">
        <v>19</v>
      </c>
      <c r="F143" s="214" t="s">
        <v>1855</v>
      </c>
      <c r="G143" s="212"/>
      <c r="H143" s="215">
        <v>12.5</v>
      </c>
      <c r="I143" s="216"/>
      <c r="J143" s="212"/>
      <c r="K143" s="212"/>
      <c r="L143" s="217"/>
      <c r="M143" s="218"/>
      <c r="N143" s="219"/>
      <c r="O143" s="219"/>
      <c r="P143" s="219"/>
      <c r="Q143" s="219"/>
      <c r="R143" s="219"/>
      <c r="S143" s="219"/>
      <c r="T143" s="220"/>
      <c r="AT143" s="221" t="s">
        <v>250</v>
      </c>
      <c r="AU143" s="221" t="s">
        <v>81</v>
      </c>
      <c r="AV143" s="13" t="s">
        <v>81</v>
      </c>
      <c r="AW143" s="13" t="s">
        <v>33</v>
      </c>
      <c r="AX143" s="13" t="s">
        <v>72</v>
      </c>
      <c r="AY143" s="221" t="s">
        <v>239</v>
      </c>
    </row>
    <row r="144" spans="1:65" s="13" customFormat="1" ht="11.25">
      <c r="B144" s="211"/>
      <c r="C144" s="212"/>
      <c r="D144" s="207" t="s">
        <v>250</v>
      </c>
      <c r="E144" s="212"/>
      <c r="F144" s="214" t="s">
        <v>1867</v>
      </c>
      <c r="G144" s="212"/>
      <c r="H144" s="215">
        <v>1686.3</v>
      </c>
      <c r="I144" s="216"/>
      <c r="J144" s="212"/>
      <c r="K144" s="212"/>
      <c r="L144" s="217"/>
      <c r="M144" s="218"/>
      <c r="N144" s="219"/>
      <c r="O144" s="219"/>
      <c r="P144" s="219"/>
      <c r="Q144" s="219"/>
      <c r="R144" s="219"/>
      <c r="S144" s="219"/>
      <c r="T144" s="220"/>
      <c r="AT144" s="221" t="s">
        <v>250</v>
      </c>
      <c r="AU144" s="221" t="s">
        <v>81</v>
      </c>
      <c r="AV144" s="13" t="s">
        <v>81</v>
      </c>
      <c r="AW144" s="13" t="s">
        <v>4</v>
      </c>
      <c r="AX144" s="13" t="s">
        <v>79</v>
      </c>
      <c r="AY144" s="221" t="s">
        <v>239</v>
      </c>
    </row>
    <row r="145" spans="1:65" s="2" customFormat="1" ht="16.5" customHeight="1">
      <c r="A145" s="36"/>
      <c r="B145" s="37"/>
      <c r="C145" s="194" t="s">
        <v>309</v>
      </c>
      <c r="D145" s="194" t="s">
        <v>241</v>
      </c>
      <c r="E145" s="195" t="s">
        <v>263</v>
      </c>
      <c r="F145" s="196" t="s">
        <v>264</v>
      </c>
      <c r="G145" s="197" t="s">
        <v>265</v>
      </c>
      <c r="H145" s="198">
        <v>213.59800000000001</v>
      </c>
      <c r="I145" s="199"/>
      <c r="J145" s="200">
        <f>ROUND(I145*H145,2)</f>
        <v>0</v>
      </c>
      <c r="K145" s="196" t="s">
        <v>245</v>
      </c>
      <c r="L145" s="41"/>
      <c r="M145" s="201" t="s">
        <v>19</v>
      </c>
      <c r="N145" s="202" t="s">
        <v>43</v>
      </c>
      <c r="O145" s="66"/>
      <c r="P145" s="203">
        <f>O145*H145</f>
        <v>0</v>
      </c>
      <c r="Q145" s="203">
        <v>0</v>
      </c>
      <c r="R145" s="203">
        <f>Q145*H145</f>
        <v>0</v>
      </c>
      <c r="S145" s="203">
        <v>0</v>
      </c>
      <c r="T145" s="204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246</v>
      </c>
      <c r="AT145" s="205" t="s">
        <v>241</v>
      </c>
      <c r="AU145" s="205" t="s">
        <v>81</v>
      </c>
      <c r="AY145" s="19" t="s">
        <v>239</v>
      </c>
      <c r="BE145" s="206">
        <f>IF(N145="základní",J145,0)</f>
        <v>0</v>
      </c>
      <c r="BF145" s="206">
        <f>IF(N145="snížená",J145,0)</f>
        <v>0</v>
      </c>
      <c r="BG145" s="206">
        <f>IF(N145="zákl. přenesená",J145,0)</f>
        <v>0</v>
      </c>
      <c r="BH145" s="206">
        <f>IF(N145="sníž. přenesená",J145,0)</f>
        <v>0</v>
      </c>
      <c r="BI145" s="206">
        <f>IF(N145="nulová",J145,0)</f>
        <v>0</v>
      </c>
      <c r="BJ145" s="19" t="s">
        <v>79</v>
      </c>
      <c r="BK145" s="206">
        <f>ROUND(I145*H145,2)</f>
        <v>0</v>
      </c>
      <c r="BL145" s="19" t="s">
        <v>246</v>
      </c>
      <c r="BM145" s="205" t="s">
        <v>1816</v>
      </c>
    </row>
    <row r="146" spans="1:65" s="2" customFormat="1" ht="11.25">
      <c r="A146" s="36"/>
      <c r="B146" s="37"/>
      <c r="C146" s="38"/>
      <c r="D146" s="207" t="s">
        <v>248</v>
      </c>
      <c r="E146" s="38"/>
      <c r="F146" s="208" t="s">
        <v>267</v>
      </c>
      <c r="G146" s="38"/>
      <c r="H146" s="38"/>
      <c r="I146" s="117"/>
      <c r="J146" s="38"/>
      <c r="K146" s="38"/>
      <c r="L146" s="41"/>
      <c r="M146" s="209"/>
      <c r="N146" s="210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248</v>
      </c>
      <c r="AU146" s="19" t="s">
        <v>81</v>
      </c>
    </row>
    <row r="147" spans="1:65" s="14" customFormat="1" ht="11.25">
      <c r="B147" s="230"/>
      <c r="C147" s="231"/>
      <c r="D147" s="207" t="s">
        <v>250</v>
      </c>
      <c r="E147" s="232" t="s">
        <v>19</v>
      </c>
      <c r="F147" s="233" t="s">
        <v>1802</v>
      </c>
      <c r="G147" s="231"/>
      <c r="H147" s="232" t="s">
        <v>19</v>
      </c>
      <c r="I147" s="234"/>
      <c r="J147" s="231"/>
      <c r="K147" s="231"/>
      <c r="L147" s="235"/>
      <c r="M147" s="236"/>
      <c r="N147" s="237"/>
      <c r="O147" s="237"/>
      <c r="P147" s="237"/>
      <c r="Q147" s="237"/>
      <c r="R147" s="237"/>
      <c r="S147" s="237"/>
      <c r="T147" s="238"/>
      <c r="AT147" s="239" t="s">
        <v>250</v>
      </c>
      <c r="AU147" s="239" t="s">
        <v>81</v>
      </c>
      <c r="AV147" s="14" t="s">
        <v>79</v>
      </c>
      <c r="AW147" s="14" t="s">
        <v>33</v>
      </c>
      <c r="AX147" s="14" t="s">
        <v>72</v>
      </c>
      <c r="AY147" s="239" t="s">
        <v>239</v>
      </c>
    </row>
    <row r="148" spans="1:65" s="14" customFormat="1" ht="11.25">
      <c r="B148" s="230"/>
      <c r="C148" s="231"/>
      <c r="D148" s="207" t="s">
        <v>250</v>
      </c>
      <c r="E148" s="232" t="s">
        <v>19</v>
      </c>
      <c r="F148" s="233" t="s">
        <v>1802</v>
      </c>
      <c r="G148" s="231"/>
      <c r="H148" s="232" t="s">
        <v>19</v>
      </c>
      <c r="I148" s="234"/>
      <c r="J148" s="231"/>
      <c r="K148" s="231"/>
      <c r="L148" s="235"/>
      <c r="M148" s="236"/>
      <c r="N148" s="237"/>
      <c r="O148" s="237"/>
      <c r="P148" s="237"/>
      <c r="Q148" s="237"/>
      <c r="R148" s="237"/>
      <c r="S148" s="237"/>
      <c r="T148" s="238"/>
      <c r="AT148" s="239" t="s">
        <v>250</v>
      </c>
      <c r="AU148" s="239" t="s">
        <v>81</v>
      </c>
      <c r="AV148" s="14" t="s">
        <v>79</v>
      </c>
      <c r="AW148" s="14" t="s">
        <v>33</v>
      </c>
      <c r="AX148" s="14" t="s">
        <v>72</v>
      </c>
      <c r="AY148" s="239" t="s">
        <v>239</v>
      </c>
    </row>
    <row r="149" spans="1:65" s="14" customFormat="1" ht="11.25">
      <c r="B149" s="230"/>
      <c r="C149" s="231"/>
      <c r="D149" s="207" t="s">
        <v>250</v>
      </c>
      <c r="E149" s="232" t="s">
        <v>19</v>
      </c>
      <c r="F149" s="233" t="s">
        <v>1848</v>
      </c>
      <c r="G149" s="231"/>
      <c r="H149" s="232" t="s">
        <v>19</v>
      </c>
      <c r="I149" s="234"/>
      <c r="J149" s="231"/>
      <c r="K149" s="231"/>
      <c r="L149" s="235"/>
      <c r="M149" s="236"/>
      <c r="N149" s="237"/>
      <c r="O149" s="237"/>
      <c r="P149" s="237"/>
      <c r="Q149" s="237"/>
      <c r="R149" s="237"/>
      <c r="S149" s="237"/>
      <c r="T149" s="238"/>
      <c r="AT149" s="239" t="s">
        <v>250</v>
      </c>
      <c r="AU149" s="239" t="s">
        <v>81</v>
      </c>
      <c r="AV149" s="14" t="s">
        <v>79</v>
      </c>
      <c r="AW149" s="14" t="s">
        <v>33</v>
      </c>
      <c r="AX149" s="14" t="s">
        <v>72</v>
      </c>
      <c r="AY149" s="239" t="s">
        <v>239</v>
      </c>
    </row>
    <row r="150" spans="1:65" s="13" customFormat="1" ht="11.25">
      <c r="B150" s="211"/>
      <c r="C150" s="212"/>
      <c r="D150" s="207" t="s">
        <v>250</v>
      </c>
      <c r="E150" s="213" t="s">
        <v>19</v>
      </c>
      <c r="F150" s="214" t="s">
        <v>1849</v>
      </c>
      <c r="G150" s="212"/>
      <c r="H150" s="215">
        <v>23.92</v>
      </c>
      <c r="I150" s="216"/>
      <c r="J150" s="212"/>
      <c r="K150" s="212"/>
      <c r="L150" s="217"/>
      <c r="M150" s="218"/>
      <c r="N150" s="219"/>
      <c r="O150" s="219"/>
      <c r="P150" s="219"/>
      <c r="Q150" s="219"/>
      <c r="R150" s="219"/>
      <c r="S150" s="219"/>
      <c r="T150" s="220"/>
      <c r="AT150" s="221" t="s">
        <v>250</v>
      </c>
      <c r="AU150" s="221" t="s">
        <v>81</v>
      </c>
      <c r="AV150" s="13" t="s">
        <v>81</v>
      </c>
      <c r="AW150" s="13" t="s">
        <v>33</v>
      </c>
      <c r="AX150" s="13" t="s">
        <v>72</v>
      </c>
      <c r="AY150" s="221" t="s">
        <v>239</v>
      </c>
    </row>
    <row r="151" spans="1:65" s="13" customFormat="1" ht="11.25">
      <c r="B151" s="211"/>
      <c r="C151" s="212"/>
      <c r="D151" s="207" t="s">
        <v>250</v>
      </c>
      <c r="E151" s="213" t="s">
        <v>19</v>
      </c>
      <c r="F151" s="214" t="s">
        <v>1850</v>
      </c>
      <c r="G151" s="212"/>
      <c r="H151" s="215">
        <v>28.6</v>
      </c>
      <c r="I151" s="216"/>
      <c r="J151" s="212"/>
      <c r="K151" s="212"/>
      <c r="L151" s="217"/>
      <c r="M151" s="218"/>
      <c r="N151" s="219"/>
      <c r="O151" s="219"/>
      <c r="P151" s="219"/>
      <c r="Q151" s="219"/>
      <c r="R151" s="219"/>
      <c r="S151" s="219"/>
      <c r="T151" s="220"/>
      <c r="AT151" s="221" t="s">
        <v>250</v>
      </c>
      <c r="AU151" s="221" t="s">
        <v>81</v>
      </c>
      <c r="AV151" s="13" t="s">
        <v>81</v>
      </c>
      <c r="AW151" s="13" t="s">
        <v>33</v>
      </c>
      <c r="AX151" s="13" t="s">
        <v>72</v>
      </c>
      <c r="AY151" s="221" t="s">
        <v>239</v>
      </c>
    </row>
    <row r="152" spans="1:65" s="14" customFormat="1" ht="11.25">
      <c r="B152" s="230"/>
      <c r="C152" s="231"/>
      <c r="D152" s="207" t="s">
        <v>250</v>
      </c>
      <c r="E152" s="232" t="s">
        <v>19</v>
      </c>
      <c r="F152" s="233" t="s">
        <v>1851</v>
      </c>
      <c r="G152" s="231"/>
      <c r="H152" s="232" t="s">
        <v>19</v>
      </c>
      <c r="I152" s="234"/>
      <c r="J152" s="231"/>
      <c r="K152" s="231"/>
      <c r="L152" s="235"/>
      <c r="M152" s="236"/>
      <c r="N152" s="237"/>
      <c r="O152" s="237"/>
      <c r="P152" s="237"/>
      <c r="Q152" s="237"/>
      <c r="R152" s="237"/>
      <c r="S152" s="237"/>
      <c r="T152" s="238"/>
      <c r="AT152" s="239" t="s">
        <v>250</v>
      </c>
      <c r="AU152" s="239" t="s">
        <v>81</v>
      </c>
      <c r="AV152" s="14" t="s">
        <v>79</v>
      </c>
      <c r="AW152" s="14" t="s">
        <v>33</v>
      </c>
      <c r="AX152" s="14" t="s">
        <v>72</v>
      </c>
      <c r="AY152" s="239" t="s">
        <v>239</v>
      </c>
    </row>
    <row r="153" spans="1:65" s="13" customFormat="1" ht="11.25">
      <c r="B153" s="211"/>
      <c r="C153" s="212"/>
      <c r="D153" s="207" t="s">
        <v>250</v>
      </c>
      <c r="E153" s="213" t="s">
        <v>19</v>
      </c>
      <c r="F153" s="214" t="s">
        <v>1852</v>
      </c>
      <c r="G153" s="212"/>
      <c r="H153" s="215">
        <v>11.6</v>
      </c>
      <c r="I153" s="216"/>
      <c r="J153" s="212"/>
      <c r="K153" s="212"/>
      <c r="L153" s="217"/>
      <c r="M153" s="218"/>
      <c r="N153" s="219"/>
      <c r="O153" s="219"/>
      <c r="P153" s="219"/>
      <c r="Q153" s="219"/>
      <c r="R153" s="219"/>
      <c r="S153" s="219"/>
      <c r="T153" s="220"/>
      <c r="AT153" s="221" t="s">
        <v>250</v>
      </c>
      <c r="AU153" s="221" t="s">
        <v>81</v>
      </c>
      <c r="AV153" s="13" t="s">
        <v>81</v>
      </c>
      <c r="AW153" s="13" t="s">
        <v>33</v>
      </c>
      <c r="AX153" s="13" t="s">
        <v>72</v>
      </c>
      <c r="AY153" s="221" t="s">
        <v>239</v>
      </c>
    </row>
    <row r="154" spans="1:65" s="13" customFormat="1" ht="11.25">
      <c r="B154" s="211"/>
      <c r="C154" s="212"/>
      <c r="D154" s="207" t="s">
        <v>250</v>
      </c>
      <c r="E154" s="213" t="s">
        <v>19</v>
      </c>
      <c r="F154" s="214" t="s">
        <v>1853</v>
      </c>
      <c r="G154" s="212"/>
      <c r="H154" s="215">
        <v>23.2</v>
      </c>
      <c r="I154" s="216"/>
      <c r="J154" s="212"/>
      <c r="K154" s="212"/>
      <c r="L154" s="217"/>
      <c r="M154" s="218"/>
      <c r="N154" s="219"/>
      <c r="O154" s="219"/>
      <c r="P154" s="219"/>
      <c r="Q154" s="219"/>
      <c r="R154" s="219"/>
      <c r="S154" s="219"/>
      <c r="T154" s="220"/>
      <c r="AT154" s="221" t="s">
        <v>250</v>
      </c>
      <c r="AU154" s="221" t="s">
        <v>81</v>
      </c>
      <c r="AV154" s="13" t="s">
        <v>81</v>
      </c>
      <c r="AW154" s="13" t="s">
        <v>33</v>
      </c>
      <c r="AX154" s="13" t="s">
        <v>72</v>
      </c>
      <c r="AY154" s="221" t="s">
        <v>239</v>
      </c>
    </row>
    <row r="155" spans="1:65" s="13" customFormat="1" ht="11.25">
      <c r="B155" s="211"/>
      <c r="C155" s="212"/>
      <c r="D155" s="207" t="s">
        <v>250</v>
      </c>
      <c r="E155" s="213" t="s">
        <v>19</v>
      </c>
      <c r="F155" s="214" t="s">
        <v>1854</v>
      </c>
      <c r="G155" s="212"/>
      <c r="H155" s="215">
        <v>12.6</v>
      </c>
      <c r="I155" s="216"/>
      <c r="J155" s="212"/>
      <c r="K155" s="212"/>
      <c r="L155" s="217"/>
      <c r="M155" s="218"/>
      <c r="N155" s="219"/>
      <c r="O155" s="219"/>
      <c r="P155" s="219"/>
      <c r="Q155" s="219"/>
      <c r="R155" s="219"/>
      <c r="S155" s="219"/>
      <c r="T155" s="220"/>
      <c r="AT155" s="221" t="s">
        <v>250</v>
      </c>
      <c r="AU155" s="221" t="s">
        <v>81</v>
      </c>
      <c r="AV155" s="13" t="s">
        <v>81</v>
      </c>
      <c r="AW155" s="13" t="s">
        <v>33</v>
      </c>
      <c r="AX155" s="13" t="s">
        <v>72</v>
      </c>
      <c r="AY155" s="221" t="s">
        <v>239</v>
      </c>
    </row>
    <row r="156" spans="1:65" s="13" customFormat="1" ht="11.25">
      <c r="B156" s="211"/>
      <c r="C156" s="212"/>
      <c r="D156" s="207" t="s">
        <v>250</v>
      </c>
      <c r="E156" s="213" t="s">
        <v>19</v>
      </c>
      <c r="F156" s="214" t="s">
        <v>1855</v>
      </c>
      <c r="G156" s="212"/>
      <c r="H156" s="215">
        <v>12.5</v>
      </c>
      <c r="I156" s="216"/>
      <c r="J156" s="212"/>
      <c r="K156" s="212"/>
      <c r="L156" s="217"/>
      <c r="M156" s="218"/>
      <c r="N156" s="219"/>
      <c r="O156" s="219"/>
      <c r="P156" s="219"/>
      <c r="Q156" s="219"/>
      <c r="R156" s="219"/>
      <c r="S156" s="219"/>
      <c r="T156" s="220"/>
      <c r="AT156" s="221" t="s">
        <v>250</v>
      </c>
      <c r="AU156" s="221" t="s">
        <v>81</v>
      </c>
      <c r="AV156" s="13" t="s">
        <v>81</v>
      </c>
      <c r="AW156" s="13" t="s">
        <v>33</v>
      </c>
      <c r="AX156" s="13" t="s">
        <v>72</v>
      </c>
      <c r="AY156" s="221" t="s">
        <v>239</v>
      </c>
    </row>
    <row r="157" spans="1:65" s="13" customFormat="1" ht="11.25">
      <c r="B157" s="211"/>
      <c r="C157" s="212"/>
      <c r="D157" s="207" t="s">
        <v>250</v>
      </c>
      <c r="E157" s="212"/>
      <c r="F157" s="214" t="s">
        <v>1868</v>
      </c>
      <c r="G157" s="212"/>
      <c r="H157" s="215">
        <v>213.59800000000001</v>
      </c>
      <c r="I157" s="216"/>
      <c r="J157" s="212"/>
      <c r="K157" s="212"/>
      <c r="L157" s="217"/>
      <c r="M157" s="218"/>
      <c r="N157" s="219"/>
      <c r="O157" s="219"/>
      <c r="P157" s="219"/>
      <c r="Q157" s="219"/>
      <c r="R157" s="219"/>
      <c r="S157" s="219"/>
      <c r="T157" s="220"/>
      <c r="AT157" s="221" t="s">
        <v>250</v>
      </c>
      <c r="AU157" s="221" t="s">
        <v>81</v>
      </c>
      <c r="AV157" s="13" t="s">
        <v>81</v>
      </c>
      <c r="AW157" s="13" t="s">
        <v>4</v>
      </c>
      <c r="AX157" s="13" t="s">
        <v>79</v>
      </c>
      <c r="AY157" s="221" t="s">
        <v>239</v>
      </c>
    </row>
    <row r="158" spans="1:65" s="2" customFormat="1" ht="16.5" customHeight="1">
      <c r="A158" s="36"/>
      <c r="B158" s="37"/>
      <c r="C158" s="194" t="s">
        <v>314</v>
      </c>
      <c r="D158" s="194" t="s">
        <v>241</v>
      </c>
      <c r="E158" s="195" t="s">
        <v>1607</v>
      </c>
      <c r="F158" s="196" t="s">
        <v>1608</v>
      </c>
      <c r="G158" s="197" t="s">
        <v>254</v>
      </c>
      <c r="H158" s="198">
        <v>67.67</v>
      </c>
      <c r="I158" s="199"/>
      <c r="J158" s="200">
        <f>ROUND(I158*H158,2)</f>
        <v>0</v>
      </c>
      <c r="K158" s="196" t="s">
        <v>245</v>
      </c>
      <c r="L158" s="41"/>
      <c r="M158" s="201" t="s">
        <v>19</v>
      </c>
      <c r="N158" s="202" t="s">
        <v>43</v>
      </c>
      <c r="O158" s="66"/>
      <c r="P158" s="203">
        <f>O158*H158</f>
        <v>0</v>
      </c>
      <c r="Q158" s="203">
        <v>0</v>
      </c>
      <c r="R158" s="203">
        <f>Q158*H158</f>
        <v>0</v>
      </c>
      <c r="S158" s="203">
        <v>0</v>
      </c>
      <c r="T158" s="204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205" t="s">
        <v>246</v>
      </c>
      <c r="AT158" s="205" t="s">
        <v>241</v>
      </c>
      <c r="AU158" s="205" t="s">
        <v>81</v>
      </c>
      <c r="AY158" s="19" t="s">
        <v>239</v>
      </c>
      <c r="BE158" s="206">
        <f>IF(N158="základní",J158,0)</f>
        <v>0</v>
      </c>
      <c r="BF158" s="206">
        <f>IF(N158="snížená",J158,0)</f>
        <v>0</v>
      </c>
      <c r="BG158" s="206">
        <f>IF(N158="zákl. přenesená",J158,0)</f>
        <v>0</v>
      </c>
      <c r="BH158" s="206">
        <f>IF(N158="sníž. přenesená",J158,0)</f>
        <v>0</v>
      </c>
      <c r="BI158" s="206">
        <f>IF(N158="nulová",J158,0)</f>
        <v>0</v>
      </c>
      <c r="BJ158" s="19" t="s">
        <v>79</v>
      </c>
      <c r="BK158" s="206">
        <f>ROUND(I158*H158,2)</f>
        <v>0</v>
      </c>
      <c r="BL158" s="19" t="s">
        <v>246</v>
      </c>
      <c r="BM158" s="205" t="s">
        <v>1818</v>
      </c>
    </row>
    <row r="159" spans="1:65" s="2" customFormat="1" ht="19.5">
      <c r="A159" s="36"/>
      <c r="B159" s="37"/>
      <c r="C159" s="38"/>
      <c r="D159" s="207" t="s">
        <v>248</v>
      </c>
      <c r="E159" s="38"/>
      <c r="F159" s="208" t="s">
        <v>1610</v>
      </c>
      <c r="G159" s="38"/>
      <c r="H159" s="38"/>
      <c r="I159" s="117"/>
      <c r="J159" s="38"/>
      <c r="K159" s="38"/>
      <c r="L159" s="41"/>
      <c r="M159" s="209"/>
      <c r="N159" s="210"/>
      <c r="O159" s="66"/>
      <c r="P159" s="66"/>
      <c r="Q159" s="66"/>
      <c r="R159" s="66"/>
      <c r="S159" s="66"/>
      <c r="T159" s="67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T159" s="19" t="s">
        <v>248</v>
      </c>
      <c r="AU159" s="19" t="s">
        <v>81</v>
      </c>
    </row>
    <row r="160" spans="1:65" s="14" customFormat="1" ht="11.25">
      <c r="B160" s="230"/>
      <c r="C160" s="231"/>
      <c r="D160" s="207" t="s">
        <v>250</v>
      </c>
      <c r="E160" s="232" t="s">
        <v>19</v>
      </c>
      <c r="F160" s="233" t="s">
        <v>1869</v>
      </c>
      <c r="G160" s="231"/>
      <c r="H160" s="232" t="s">
        <v>19</v>
      </c>
      <c r="I160" s="234"/>
      <c r="J160" s="231"/>
      <c r="K160" s="231"/>
      <c r="L160" s="235"/>
      <c r="M160" s="236"/>
      <c r="N160" s="237"/>
      <c r="O160" s="237"/>
      <c r="P160" s="237"/>
      <c r="Q160" s="237"/>
      <c r="R160" s="237"/>
      <c r="S160" s="237"/>
      <c r="T160" s="238"/>
      <c r="AT160" s="239" t="s">
        <v>250</v>
      </c>
      <c r="AU160" s="239" t="s">
        <v>81</v>
      </c>
      <c r="AV160" s="14" t="s">
        <v>79</v>
      </c>
      <c r="AW160" s="14" t="s">
        <v>33</v>
      </c>
      <c r="AX160" s="14" t="s">
        <v>72</v>
      </c>
      <c r="AY160" s="239" t="s">
        <v>239</v>
      </c>
    </row>
    <row r="161" spans="1:65" s="13" customFormat="1" ht="11.25">
      <c r="B161" s="211"/>
      <c r="C161" s="212"/>
      <c r="D161" s="207" t="s">
        <v>250</v>
      </c>
      <c r="E161" s="213" t="s">
        <v>19</v>
      </c>
      <c r="F161" s="214" t="s">
        <v>1870</v>
      </c>
      <c r="G161" s="212"/>
      <c r="H161" s="215">
        <v>67.67</v>
      </c>
      <c r="I161" s="216"/>
      <c r="J161" s="212"/>
      <c r="K161" s="212"/>
      <c r="L161" s="217"/>
      <c r="M161" s="218"/>
      <c r="N161" s="219"/>
      <c r="O161" s="219"/>
      <c r="P161" s="219"/>
      <c r="Q161" s="219"/>
      <c r="R161" s="219"/>
      <c r="S161" s="219"/>
      <c r="T161" s="220"/>
      <c r="AT161" s="221" t="s">
        <v>250</v>
      </c>
      <c r="AU161" s="221" t="s">
        <v>81</v>
      </c>
      <c r="AV161" s="13" t="s">
        <v>81</v>
      </c>
      <c r="AW161" s="13" t="s">
        <v>33</v>
      </c>
      <c r="AX161" s="13" t="s">
        <v>72</v>
      </c>
      <c r="AY161" s="221" t="s">
        <v>239</v>
      </c>
    </row>
    <row r="162" spans="1:65" s="2" customFormat="1" ht="16.5" customHeight="1">
      <c r="A162" s="36"/>
      <c r="B162" s="37"/>
      <c r="C162" s="240" t="s">
        <v>319</v>
      </c>
      <c r="D162" s="240" t="s">
        <v>653</v>
      </c>
      <c r="E162" s="241" t="s">
        <v>1871</v>
      </c>
      <c r="F162" s="242" t="s">
        <v>1872</v>
      </c>
      <c r="G162" s="243" t="s">
        <v>265</v>
      </c>
      <c r="H162" s="244">
        <v>135.34</v>
      </c>
      <c r="I162" s="245"/>
      <c r="J162" s="246">
        <f>ROUND(I162*H162,2)</f>
        <v>0</v>
      </c>
      <c r="K162" s="242" t="s">
        <v>245</v>
      </c>
      <c r="L162" s="247"/>
      <c r="M162" s="248" t="s">
        <v>19</v>
      </c>
      <c r="N162" s="249" t="s">
        <v>43</v>
      </c>
      <c r="O162" s="66"/>
      <c r="P162" s="203">
        <f>O162*H162</f>
        <v>0</v>
      </c>
      <c r="Q162" s="203">
        <v>1</v>
      </c>
      <c r="R162" s="203">
        <f>Q162*H162</f>
        <v>135.34</v>
      </c>
      <c r="S162" s="203">
        <v>0</v>
      </c>
      <c r="T162" s="204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314</v>
      </c>
      <c r="AT162" s="205" t="s">
        <v>653</v>
      </c>
      <c r="AU162" s="205" t="s">
        <v>81</v>
      </c>
      <c r="AY162" s="19" t="s">
        <v>239</v>
      </c>
      <c r="BE162" s="206">
        <f>IF(N162="základní",J162,0)</f>
        <v>0</v>
      </c>
      <c r="BF162" s="206">
        <f>IF(N162="snížená",J162,0)</f>
        <v>0</v>
      </c>
      <c r="BG162" s="206">
        <f>IF(N162="zákl. přenesená",J162,0)</f>
        <v>0</v>
      </c>
      <c r="BH162" s="206">
        <f>IF(N162="sníž. přenesená",J162,0)</f>
        <v>0</v>
      </c>
      <c r="BI162" s="206">
        <f>IF(N162="nulová",J162,0)</f>
        <v>0</v>
      </c>
      <c r="BJ162" s="19" t="s">
        <v>79</v>
      </c>
      <c r="BK162" s="206">
        <f>ROUND(I162*H162,2)</f>
        <v>0</v>
      </c>
      <c r="BL162" s="19" t="s">
        <v>246</v>
      </c>
      <c r="BM162" s="205" t="s">
        <v>1873</v>
      </c>
    </row>
    <row r="163" spans="1:65" s="2" customFormat="1" ht="11.25">
      <c r="A163" s="36"/>
      <c r="B163" s="37"/>
      <c r="C163" s="38"/>
      <c r="D163" s="207" t="s">
        <v>248</v>
      </c>
      <c r="E163" s="38"/>
      <c r="F163" s="208" t="s">
        <v>1872</v>
      </c>
      <c r="G163" s="38"/>
      <c r="H163" s="38"/>
      <c r="I163" s="117"/>
      <c r="J163" s="38"/>
      <c r="K163" s="38"/>
      <c r="L163" s="41"/>
      <c r="M163" s="209"/>
      <c r="N163" s="210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248</v>
      </c>
      <c r="AU163" s="19" t="s">
        <v>81</v>
      </c>
    </row>
    <row r="164" spans="1:65" s="14" customFormat="1" ht="11.25">
      <c r="B164" s="230"/>
      <c r="C164" s="231"/>
      <c r="D164" s="207" t="s">
        <v>250</v>
      </c>
      <c r="E164" s="232" t="s">
        <v>19</v>
      </c>
      <c r="F164" s="233" t="s">
        <v>1869</v>
      </c>
      <c r="G164" s="231"/>
      <c r="H164" s="232" t="s">
        <v>19</v>
      </c>
      <c r="I164" s="234"/>
      <c r="J164" s="231"/>
      <c r="K164" s="231"/>
      <c r="L164" s="235"/>
      <c r="M164" s="236"/>
      <c r="N164" s="237"/>
      <c r="O164" s="237"/>
      <c r="P164" s="237"/>
      <c r="Q164" s="237"/>
      <c r="R164" s="237"/>
      <c r="S164" s="237"/>
      <c r="T164" s="238"/>
      <c r="AT164" s="239" t="s">
        <v>250</v>
      </c>
      <c r="AU164" s="239" t="s">
        <v>81</v>
      </c>
      <c r="AV164" s="14" t="s">
        <v>79</v>
      </c>
      <c r="AW164" s="14" t="s">
        <v>33</v>
      </c>
      <c r="AX164" s="14" t="s">
        <v>72</v>
      </c>
      <c r="AY164" s="239" t="s">
        <v>239</v>
      </c>
    </row>
    <row r="165" spans="1:65" s="13" customFormat="1" ht="11.25">
      <c r="B165" s="211"/>
      <c r="C165" s="212"/>
      <c r="D165" s="207" t="s">
        <v>250</v>
      </c>
      <c r="E165" s="213" t="s">
        <v>19</v>
      </c>
      <c r="F165" s="214" t="s">
        <v>1870</v>
      </c>
      <c r="G165" s="212"/>
      <c r="H165" s="215">
        <v>67.67</v>
      </c>
      <c r="I165" s="216"/>
      <c r="J165" s="212"/>
      <c r="K165" s="212"/>
      <c r="L165" s="217"/>
      <c r="M165" s="218"/>
      <c r="N165" s="219"/>
      <c r="O165" s="219"/>
      <c r="P165" s="219"/>
      <c r="Q165" s="219"/>
      <c r="R165" s="219"/>
      <c r="S165" s="219"/>
      <c r="T165" s="220"/>
      <c r="AT165" s="221" t="s">
        <v>250</v>
      </c>
      <c r="AU165" s="221" t="s">
        <v>81</v>
      </c>
      <c r="AV165" s="13" t="s">
        <v>81</v>
      </c>
      <c r="AW165" s="13" t="s">
        <v>33</v>
      </c>
      <c r="AX165" s="13" t="s">
        <v>72</v>
      </c>
      <c r="AY165" s="221" t="s">
        <v>239</v>
      </c>
    </row>
    <row r="166" spans="1:65" s="13" customFormat="1" ht="11.25">
      <c r="B166" s="211"/>
      <c r="C166" s="212"/>
      <c r="D166" s="207" t="s">
        <v>250</v>
      </c>
      <c r="E166" s="212"/>
      <c r="F166" s="214" t="s">
        <v>1874</v>
      </c>
      <c r="G166" s="212"/>
      <c r="H166" s="215">
        <v>135.34</v>
      </c>
      <c r="I166" s="216"/>
      <c r="J166" s="212"/>
      <c r="K166" s="212"/>
      <c r="L166" s="217"/>
      <c r="M166" s="218"/>
      <c r="N166" s="219"/>
      <c r="O166" s="219"/>
      <c r="P166" s="219"/>
      <c r="Q166" s="219"/>
      <c r="R166" s="219"/>
      <c r="S166" s="219"/>
      <c r="T166" s="220"/>
      <c r="AT166" s="221" t="s">
        <v>250</v>
      </c>
      <c r="AU166" s="221" t="s">
        <v>81</v>
      </c>
      <c r="AV166" s="13" t="s">
        <v>81</v>
      </c>
      <c r="AW166" s="13" t="s">
        <v>4</v>
      </c>
      <c r="AX166" s="13" t="s">
        <v>79</v>
      </c>
      <c r="AY166" s="221" t="s">
        <v>239</v>
      </c>
    </row>
    <row r="167" spans="1:65" s="2" customFormat="1" ht="16.5" customHeight="1">
      <c r="A167" s="36"/>
      <c r="B167" s="37"/>
      <c r="C167" s="194" t="s">
        <v>324</v>
      </c>
      <c r="D167" s="194" t="s">
        <v>241</v>
      </c>
      <c r="E167" s="195" t="s">
        <v>1819</v>
      </c>
      <c r="F167" s="196" t="s">
        <v>1820</v>
      </c>
      <c r="G167" s="197" t="s">
        <v>254</v>
      </c>
      <c r="H167" s="198">
        <v>21.896000000000001</v>
      </c>
      <c r="I167" s="199"/>
      <c r="J167" s="200">
        <f>ROUND(I167*H167,2)</f>
        <v>0</v>
      </c>
      <c r="K167" s="196" t="s">
        <v>245</v>
      </c>
      <c r="L167" s="41"/>
      <c r="M167" s="201" t="s">
        <v>19</v>
      </c>
      <c r="N167" s="202" t="s">
        <v>43</v>
      </c>
      <c r="O167" s="66"/>
      <c r="P167" s="203">
        <f>O167*H167</f>
        <v>0</v>
      </c>
      <c r="Q167" s="203">
        <v>0</v>
      </c>
      <c r="R167" s="203">
        <f>Q167*H167</f>
        <v>0</v>
      </c>
      <c r="S167" s="203">
        <v>0</v>
      </c>
      <c r="T167" s="204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246</v>
      </c>
      <c r="AT167" s="205" t="s">
        <v>241</v>
      </c>
      <c r="AU167" s="205" t="s">
        <v>81</v>
      </c>
      <c r="AY167" s="19" t="s">
        <v>239</v>
      </c>
      <c r="BE167" s="206">
        <f>IF(N167="základní",J167,0)</f>
        <v>0</v>
      </c>
      <c r="BF167" s="206">
        <f>IF(N167="snížená",J167,0)</f>
        <v>0</v>
      </c>
      <c r="BG167" s="206">
        <f>IF(N167="zákl. přenesená",J167,0)</f>
        <v>0</v>
      </c>
      <c r="BH167" s="206">
        <f>IF(N167="sníž. přenesená",J167,0)</f>
        <v>0</v>
      </c>
      <c r="BI167" s="206">
        <f>IF(N167="nulová",J167,0)</f>
        <v>0</v>
      </c>
      <c r="BJ167" s="19" t="s">
        <v>79</v>
      </c>
      <c r="BK167" s="206">
        <f>ROUND(I167*H167,2)</f>
        <v>0</v>
      </c>
      <c r="BL167" s="19" t="s">
        <v>246</v>
      </c>
      <c r="BM167" s="205" t="s">
        <v>1821</v>
      </c>
    </row>
    <row r="168" spans="1:65" s="2" customFormat="1" ht="19.5">
      <c r="A168" s="36"/>
      <c r="B168" s="37"/>
      <c r="C168" s="38"/>
      <c r="D168" s="207" t="s">
        <v>248</v>
      </c>
      <c r="E168" s="38"/>
      <c r="F168" s="208" t="s">
        <v>1822</v>
      </c>
      <c r="G168" s="38"/>
      <c r="H168" s="38"/>
      <c r="I168" s="117"/>
      <c r="J168" s="38"/>
      <c r="K168" s="38"/>
      <c r="L168" s="41"/>
      <c r="M168" s="209"/>
      <c r="N168" s="210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248</v>
      </c>
      <c r="AU168" s="19" t="s">
        <v>81</v>
      </c>
    </row>
    <row r="169" spans="1:65" s="14" customFormat="1" ht="11.25">
      <c r="B169" s="230"/>
      <c r="C169" s="231"/>
      <c r="D169" s="207" t="s">
        <v>250</v>
      </c>
      <c r="E169" s="232" t="s">
        <v>19</v>
      </c>
      <c r="F169" s="233" t="s">
        <v>1875</v>
      </c>
      <c r="G169" s="231"/>
      <c r="H169" s="232" t="s">
        <v>19</v>
      </c>
      <c r="I169" s="234"/>
      <c r="J169" s="231"/>
      <c r="K169" s="231"/>
      <c r="L169" s="235"/>
      <c r="M169" s="236"/>
      <c r="N169" s="237"/>
      <c r="O169" s="237"/>
      <c r="P169" s="237"/>
      <c r="Q169" s="237"/>
      <c r="R169" s="237"/>
      <c r="S169" s="237"/>
      <c r="T169" s="238"/>
      <c r="AT169" s="239" t="s">
        <v>250</v>
      </c>
      <c r="AU169" s="239" t="s">
        <v>81</v>
      </c>
      <c r="AV169" s="14" t="s">
        <v>79</v>
      </c>
      <c r="AW169" s="14" t="s">
        <v>33</v>
      </c>
      <c r="AX169" s="14" t="s">
        <v>72</v>
      </c>
      <c r="AY169" s="239" t="s">
        <v>239</v>
      </c>
    </row>
    <row r="170" spans="1:65" s="13" customFormat="1" ht="11.25">
      <c r="B170" s="211"/>
      <c r="C170" s="212"/>
      <c r="D170" s="207" t="s">
        <v>250</v>
      </c>
      <c r="E170" s="213" t="s">
        <v>19</v>
      </c>
      <c r="F170" s="214" t="s">
        <v>1876</v>
      </c>
      <c r="G170" s="212"/>
      <c r="H170" s="215">
        <v>8.9760000000000009</v>
      </c>
      <c r="I170" s="216"/>
      <c r="J170" s="212"/>
      <c r="K170" s="212"/>
      <c r="L170" s="217"/>
      <c r="M170" s="218"/>
      <c r="N170" s="219"/>
      <c r="O170" s="219"/>
      <c r="P170" s="219"/>
      <c r="Q170" s="219"/>
      <c r="R170" s="219"/>
      <c r="S170" s="219"/>
      <c r="T170" s="220"/>
      <c r="AT170" s="221" t="s">
        <v>250</v>
      </c>
      <c r="AU170" s="221" t="s">
        <v>81</v>
      </c>
      <c r="AV170" s="13" t="s">
        <v>81</v>
      </c>
      <c r="AW170" s="13" t="s">
        <v>33</v>
      </c>
      <c r="AX170" s="13" t="s">
        <v>72</v>
      </c>
      <c r="AY170" s="221" t="s">
        <v>239</v>
      </c>
    </row>
    <row r="171" spans="1:65" s="13" customFormat="1" ht="11.25">
      <c r="B171" s="211"/>
      <c r="C171" s="212"/>
      <c r="D171" s="207" t="s">
        <v>250</v>
      </c>
      <c r="E171" s="213" t="s">
        <v>19</v>
      </c>
      <c r="F171" s="214" t="s">
        <v>1877</v>
      </c>
      <c r="G171" s="212"/>
      <c r="H171" s="215">
        <v>12.92</v>
      </c>
      <c r="I171" s="216"/>
      <c r="J171" s="212"/>
      <c r="K171" s="212"/>
      <c r="L171" s="217"/>
      <c r="M171" s="218"/>
      <c r="N171" s="219"/>
      <c r="O171" s="219"/>
      <c r="P171" s="219"/>
      <c r="Q171" s="219"/>
      <c r="R171" s="219"/>
      <c r="S171" s="219"/>
      <c r="T171" s="220"/>
      <c r="AT171" s="221" t="s">
        <v>250</v>
      </c>
      <c r="AU171" s="221" t="s">
        <v>81</v>
      </c>
      <c r="AV171" s="13" t="s">
        <v>81</v>
      </c>
      <c r="AW171" s="13" t="s">
        <v>33</v>
      </c>
      <c r="AX171" s="13" t="s">
        <v>72</v>
      </c>
      <c r="AY171" s="221" t="s">
        <v>239</v>
      </c>
    </row>
    <row r="172" spans="1:65" s="2" customFormat="1" ht="16.5" customHeight="1">
      <c r="A172" s="36"/>
      <c r="B172" s="37"/>
      <c r="C172" s="240" t="s">
        <v>333</v>
      </c>
      <c r="D172" s="240" t="s">
        <v>653</v>
      </c>
      <c r="E172" s="241" t="s">
        <v>1615</v>
      </c>
      <c r="F172" s="242" t="s">
        <v>1616</v>
      </c>
      <c r="G172" s="243" t="s">
        <v>265</v>
      </c>
      <c r="H172" s="244">
        <v>43.792000000000002</v>
      </c>
      <c r="I172" s="245"/>
      <c r="J172" s="246">
        <f>ROUND(I172*H172,2)</f>
        <v>0</v>
      </c>
      <c r="K172" s="242" t="s">
        <v>245</v>
      </c>
      <c r="L172" s="247"/>
      <c r="M172" s="248" t="s">
        <v>19</v>
      </c>
      <c r="N172" s="249" t="s">
        <v>43</v>
      </c>
      <c r="O172" s="66"/>
      <c r="P172" s="203">
        <f>O172*H172</f>
        <v>0</v>
      </c>
      <c r="Q172" s="203">
        <v>1</v>
      </c>
      <c r="R172" s="203">
        <f>Q172*H172</f>
        <v>43.792000000000002</v>
      </c>
      <c r="S172" s="203">
        <v>0</v>
      </c>
      <c r="T172" s="204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205" t="s">
        <v>314</v>
      </c>
      <c r="AT172" s="205" t="s">
        <v>653</v>
      </c>
      <c r="AU172" s="205" t="s">
        <v>81</v>
      </c>
      <c r="AY172" s="19" t="s">
        <v>239</v>
      </c>
      <c r="BE172" s="206">
        <f>IF(N172="základní",J172,0)</f>
        <v>0</v>
      </c>
      <c r="BF172" s="206">
        <f>IF(N172="snížená",J172,0)</f>
        <v>0</v>
      </c>
      <c r="BG172" s="206">
        <f>IF(N172="zákl. přenesená",J172,0)</f>
        <v>0</v>
      </c>
      <c r="BH172" s="206">
        <f>IF(N172="sníž. přenesená",J172,0)</f>
        <v>0</v>
      </c>
      <c r="BI172" s="206">
        <f>IF(N172="nulová",J172,0)</f>
        <v>0</v>
      </c>
      <c r="BJ172" s="19" t="s">
        <v>79</v>
      </c>
      <c r="BK172" s="206">
        <f>ROUND(I172*H172,2)</f>
        <v>0</v>
      </c>
      <c r="BL172" s="19" t="s">
        <v>246</v>
      </c>
      <c r="BM172" s="205" t="s">
        <v>1825</v>
      </c>
    </row>
    <row r="173" spans="1:65" s="2" customFormat="1" ht="11.25">
      <c r="A173" s="36"/>
      <c r="B173" s="37"/>
      <c r="C173" s="38"/>
      <c r="D173" s="207" t="s">
        <v>248</v>
      </c>
      <c r="E173" s="38"/>
      <c r="F173" s="208" t="s">
        <v>1616</v>
      </c>
      <c r="G173" s="38"/>
      <c r="H173" s="38"/>
      <c r="I173" s="117"/>
      <c r="J173" s="38"/>
      <c r="K173" s="38"/>
      <c r="L173" s="41"/>
      <c r="M173" s="209"/>
      <c r="N173" s="210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248</v>
      </c>
      <c r="AU173" s="19" t="s">
        <v>81</v>
      </c>
    </row>
    <row r="174" spans="1:65" s="14" customFormat="1" ht="11.25">
      <c r="B174" s="230"/>
      <c r="C174" s="231"/>
      <c r="D174" s="207" t="s">
        <v>250</v>
      </c>
      <c r="E174" s="232" t="s">
        <v>19</v>
      </c>
      <c r="F174" s="233" t="s">
        <v>1875</v>
      </c>
      <c r="G174" s="231"/>
      <c r="H174" s="232" t="s">
        <v>19</v>
      </c>
      <c r="I174" s="234"/>
      <c r="J174" s="231"/>
      <c r="K174" s="231"/>
      <c r="L174" s="235"/>
      <c r="M174" s="236"/>
      <c r="N174" s="237"/>
      <c r="O174" s="237"/>
      <c r="P174" s="237"/>
      <c r="Q174" s="237"/>
      <c r="R174" s="237"/>
      <c r="S174" s="237"/>
      <c r="T174" s="238"/>
      <c r="AT174" s="239" t="s">
        <v>250</v>
      </c>
      <c r="AU174" s="239" t="s">
        <v>81</v>
      </c>
      <c r="AV174" s="14" t="s">
        <v>79</v>
      </c>
      <c r="AW174" s="14" t="s">
        <v>33</v>
      </c>
      <c r="AX174" s="14" t="s">
        <v>72</v>
      </c>
      <c r="AY174" s="239" t="s">
        <v>239</v>
      </c>
    </row>
    <row r="175" spans="1:65" s="13" customFormat="1" ht="11.25">
      <c r="B175" s="211"/>
      <c r="C175" s="212"/>
      <c r="D175" s="207" t="s">
        <v>250</v>
      </c>
      <c r="E175" s="213" t="s">
        <v>19</v>
      </c>
      <c r="F175" s="214" t="s">
        <v>1876</v>
      </c>
      <c r="G175" s="212"/>
      <c r="H175" s="215">
        <v>8.9760000000000009</v>
      </c>
      <c r="I175" s="216"/>
      <c r="J175" s="212"/>
      <c r="K175" s="212"/>
      <c r="L175" s="217"/>
      <c r="M175" s="218"/>
      <c r="N175" s="219"/>
      <c r="O175" s="219"/>
      <c r="P175" s="219"/>
      <c r="Q175" s="219"/>
      <c r="R175" s="219"/>
      <c r="S175" s="219"/>
      <c r="T175" s="220"/>
      <c r="AT175" s="221" t="s">
        <v>250</v>
      </c>
      <c r="AU175" s="221" t="s">
        <v>81</v>
      </c>
      <c r="AV175" s="13" t="s">
        <v>81</v>
      </c>
      <c r="AW175" s="13" t="s">
        <v>33</v>
      </c>
      <c r="AX175" s="13" t="s">
        <v>72</v>
      </c>
      <c r="AY175" s="221" t="s">
        <v>239</v>
      </c>
    </row>
    <row r="176" spans="1:65" s="13" customFormat="1" ht="11.25">
      <c r="B176" s="211"/>
      <c r="C176" s="212"/>
      <c r="D176" s="207" t="s">
        <v>250</v>
      </c>
      <c r="E176" s="213" t="s">
        <v>19</v>
      </c>
      <c r="F176" s="214" t="s">
        <v>1877</v>
      </c>
      <c r="G176" s="212"/>
      <c r="H176" s="215">
        <v>12.92</v>
      </c>
      <c r="I176" s="216"/>
      <c r="J176" s="212"/>
      <c r="K176" s="212"/>
      <c r="L176" s="217"/>
      <c r="M176" s="218"/>
      <c r="N176" s="219"/>
      <c r="O176" s="219"/>
      <c r="P176" s="219"/>
      <c r="Q176" s="219"/>
      <c r="R176" s="219"/>
      <c r="S176" s="219"/>
      <c r="T176" s="220"/>
      <c r="AT176" s="221" t="s">
        <v>250</v>
      </c>
      <c r="AU176" s="221" t="s">
        <v>81</v>
      </c>
      <c r="AV176" s="13" t="s">
        <v>81</v>
      </c>
      <c r="AW176" s="13" t="s">
        <v>33</v>
      </c>
      <c r="AX176" s="13" t="s">
        <v>72</v>
      </c>
      <c r="AY176" s="221" t="s">
        <v>239</v>
      </c>
    </row>
    <row r="177" spans="1:65" s="13" customFormat="1" ht="11.25">
      <c r="B177" s="211"/>
      <c r="C177" s="212"/>
      <c r="D177" s="207" t="s">
        <v>250</v>
      </c>
      <c r="E177" s="212"/>
      <c r="F177" s="214" t="s">
        <v>1878</v>
      </c>
      <c r="G177" s="212"/>
      <c r="H177" s="215">
        <v>43.792000000000002</v>
      </c>
      <c r="I177" s="216"/>
      <c r="J177" s="212"/>
      <c r="K177" s="212"/>
      <c r="L177" s="217"/>
      <c r="M177" s="218"/>
      <c r="N177" s="219"/>
      <c r="O177" s="219"/>
      <c r="P177" s="219"/>
      <c r="Q177" s="219"/>
      <c r="R177" s="219"/>
      <c r="S177" s="219"/>
      <c r="T177" s="220"/>
      <c r="AT177" s="221" t="s">
        <v>250</v>
      </c>
      <c r="AU177" s="221" t="s">
        <v>81</v>
      </c>
      <c r="AV177" s="13" t="s">
        <v>81</v>
      </c>
      <c r="AW177" s="13" t="s">
        <v>4</v>
      </c>
      <c r="AX177" s="13" t="s">
        <v>79</v>
      </c>
      <c r="AY177" s="221" t="s">
        <v>239</v>
      </c>
    </row>
    <row r="178" spans="1:65" s="12" customFormat="1" ht="22.9" customHeight="1">
      <c r="B178" s="178"/>
      <c r="C178" s="179"/>
      <c r="D178" s="180" t="s">
        <v>71</v>
      </c>
      <c r="E178" s="192" t="s">
        <v>81</v>
      </c>
      <c r="F178" s="192" t="s">
        <v>1879</v>
      </c>
      <c r="G178" s="179"/>
      <c r="H178" s="179"/>
      <c r="I178" s="182"/>
      <c r="J178" s="193">
        <f>BK178</f>
        <v>0</v>
      </c>
      <c r="K178" s="179"/>
      <c r="L178" s="184"/>
      <c r="M178" s="185"/>
      <c r="N178" s="186"/>
      <c r="O178" s="186"/>
      <c r="P178" s="187">
        <f>SUM(P179:P181)</f>
        <v>0</v>
      </c>
      <c r="Q178" s="186"/>
      <c r="R178" s="187">
        <f>SUM(R179:R181)</f>
        <v>5.3219400000000006</v>
      </c>
      <c r="S178" s="186"/>
      <c r="T178" s="188">
        <f>SUM(T179:T181)</f>
        <v>0</v>
      </c>
      <c r="AR178" s="189" t="s">
        <v>79</v>
      </c>
      <c r="AT178" s="190" t="s">
        <v>71</v>
      </c>
      <c r="AU178" s="190" t="s">
        <v>79</v>
      </c>
      <c r="AY178" s="189" t="s">
        <v>239</v>
      </c>
      <c r="BK178" s="191">
        <f>SUM(BK179:BK181)</f>
        <v>0</v>
      </c>
    </row>
    <row r="179" spans="1:65" s="2" customFormat="1" ht="21.75" customHeight="1">
      <c r="A179" s="36"/>
      <c r="B179" s="37"/>
      <c r="C179" s="194" t="s">
        <v>340</v>
      </c>
      <c r="D179" s="194" t="s">
        <v>241</v>
      </c>
      <c r="E179" s="195" t="s">
        <v>1880</v>
      </c>
      <c r="F179" s="196" t="s">
        <v>1881</v>
      </c>
      <c r="G179" s="197" t="s">
        <v>327</v>
      </c>
      <c r="H179" s="198">
        <v>26</v>
      </c>
      <c r="I179" s="199"/>
      <c r="J179" s="200">
        <f>ROUND(I179*H179,2)</f>
        <v>0</v>
      </c>
      <c r="K179" s="196" t="s">
        <v>245</v>
      </c>
      <c r="L179" s="41"/>
      <c r="M179" s="201" t="s">
        <v>19</v>
      </c>
      <c r="N179" s="202" t="s">
        <v>43</v>
      </c>
      <c r="O179" s="66"/>
      <c r="P179" s="203">
        <f>O179*H179</f>
        <v>0</v>
      </c>
      <c r="Q179" s="203">
        <v>0.20469000000000001</v>
      </c>
      <c r="R179" s="203">
        <f>Q179*H179</f>
        <v>5.3219400000000006</v>
      </c>
      <c r="S179" s="203">
        <v>0</v>
      </c>
      <c r="T179" s="204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205" t="s">
        <v>246</v>
      </c>
      <c r="AT179" s="205" t="s">
        <v>241</v>
      </c>
      <c r="AU179" s="205" t="s">
        <v>81</v>
      </c>
      <c r="AY179" s="19" t="s">
        <v>239</v>
      </c>
      <c r="BE179" s="206">
        <f>IF(N179="základní",J179,0)</f>
        <v>0</v>
      </c>
      <c r="BF179" s="206">
        <f>IF(N179="snížená",J179,0)</f>
        <v>0</v>
      </c>
      <c r="BG179" s="206">
        <f>IF(N179="zákl. přenesená",J179,0)</f>
        <v>0</v>
      </c>
      <c r="BH179" s="206">
        <f>IF(N179="sníž. přenesená",J179,0)</f>
        <v>0</v>
      </c>
      <c r="BI179" s="206">
        <f>IF(N179="nulová",J179,0)</f>
        <v>0</v>
      </c>
      <c r="BJ179" s="19" t="s">
        <v>79</v>
      </c>
      <c r="BK179" s="206">
        <f>ROUND(I179*H179,2)</f>
        <v>0</v>
      </c>
      <c r="BL179" s="19" t="s">
        <v>246</v>
      </c>
      <c r="BM179" s="205" t="s">
        <v>1882</v>
      </c>
    </row>
    <row r="180" spans="1:65" s="2" customFormat="1" ht="19.5">
      <c r="A180" s="36"/>
      <c r="B180" s="37"/>
      <c r="C180" s="38"/>
      <c r="D180" s="207" t="s">
        <v>248</v>
      </c>
      <c r="E180" s="38"/>
      <c r="F180" s="208" t="s">
        <v>1883</v>
      </c>
      <c r="G180" s="38"/>
      <c r="H180" s="38"/>
      <c r="I180" s="117"/>
      <c r="J180" s="38"/>
      <c r="K180" s="38"/>
      <c r="L180" s="41"/>
      <c r="M180" s="209"/>
      <c r="N180" s="210"/>
      <c r="O180" s="66"/>
      <c r="P180" s="66"/>
      <c r="Q180" s="66"/>
      <c r="R180" s="66"/>
      <c r="S180" s="66"/>
      <c r="T180" s="67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T180" s="19" t="s">
        <v>248</v>
      </c>
      <c r="AU180" s="19" t="s">
        <v>81</v>
      </c>
    </row>
    <row r="181" spans="1:65" s="13" customFormat="1" ht="11.25">
      <c r="B181" s="211"/>
      <c r="C181" s="212"/>
      <c r="D181" s="207" t="s">
        <v>250</v>
      </c>
      <c r="E181" s="213" t="s">
        <v>19</v>
      </c>
      <c r="F181" s="214" t="s">
        <v>1884</v>
      </c>
      <c r="G181" s="212"/>
      <c r="H181" s="215">
        <v>26</v>
      </c>
      <c r="I181" s="216"/>
      <c r="J181" s="212"/>
      <c r="K181" s="212"/>
      <c r="L181" s="217"/>
      <c r="M181" s="218"/>
      <c r="N181" s="219"/>
      <c r="O181" s="219"/>
      <c r="P181" s="219"/>
      <c r="Q181" s="219"/>
      <c r="R181" s="219"/>
      <c r="S181" s="219"/>
      <c r="T181" s="220"/>
      <c r="AT181" s="221" t="s">
        <v>250</v>
      </c>
      <c r="AU181" s="221" t="s">
        <v>81</v>
      </c>
      <c r="AV181" s="13" t="s">
        <v>81</v>
      </c>
      <c r="AW181" s="13" t="s">
        <v>33</v>
      </c>
      <c r="AX181" s="13" t="s">
        <v>72</v>
      </c>
      <c r="AY181" s="221" t="s">
        <v>239</v>
      </c>
    </row>
    <row r="182" spans="1:65" s="12" customFormat="1" ht="22.9" customHeight="1">
      <c r="B182" s="178"/>
      <c r="C182" s="179"/>
      <c r="D182" s="180" t="s">
        <v>71</v>
      </c>
      <c r="E182" s="192" t="s">
        <v>246</v>
      </c>
      <c r="F182" s="192" t="s">
        <v>1618</v>
      </c>
      <c r="G182" s="179"/>
      <c r="H182" s="179"/>
      <c r="I182" s="182"/>
      <c r="J182" s="193">
        <f>BK182</f>
        <v>0</v>
      </c>
      <c r="K182" s="179"/>
      <c r="L182" s="184"/>
      <c r="M182" s="185"/>
      <c r="N182" s="186"/>
      <c r="O182" s="186"/>
      <c r="P182" s="187">
        <f>SUM(P183:P207)</f>
        <v>0</v>
      </c>
      <c r="Q182" s="186"/>
      <c r="R182" s="187">
        <f>SUM(R183:R207)</f>
        <v>0</v>
      </c>
      <c r="S182" s="186"/>
      <c r="T182" s="188">
        <f>SUM(T183:T207)</f>
        <v>0</v>
      </c>
      <c r="AR182" s="189" t="s">
        <v>79</v>
      </c>
      <c r="AT182" s="190" t="s">
        <v>71</v>
      </c>
      <c r="AU182" s="190" t="s">
        <v>79</v>
      </c>
      <c r="AY182" s="189" t="s">
        <v>239</v>
      </c>
      <c r="BK182" s="191">
        <f>SUM(BK183:BK207)</f>
        <v>0</v>
      </c>
    </row>
    <row r="183" spans="1:65" s="2" customFormat="1" ht="16.5" customHeight="1">
      <c r="A183" s="36"/>
      <c r="B183" s="37"/>
      <c r="C183" s="194" t="s">
        <v>408</v>
      </c>
      <c r="D183" s="194" t="s">
        <v>241</v>
      </c>
      <c r="E183" s="195" t="s">
        <v>1885</v>
      </c>
      <c r="F183" s="196" t="s">
        <v>1886</v>
      </c>
      <c r="G183" s="197" t="s">
        <v>244</v>
      </c>
      <c r="H183" s="198">
        <v>0.67</v>
      </c>
      <c r="I183" s="199"/>
      <c r="J183" s="200">
        <f>ROUND(I183*H183,2)</f>
        <v>0</v>
      </c>
      <c r="K183" s="196" t="s">
        <v>245</v>
      </c>
      <c r="L183" s="41"/>
      <c r="M183" s="201" t="s">
        <v>19</v>
      </c>
      <c r="N183" s="202" t="s">
        <v>43</v>
      </c>
      <c r="O183" s="66"/>
      <c r="P183" s="203">
        <f>O183*H183</f>
        <v>0</v>
      </c>
      <c r="Q183" s="203">
        <v>0</v>
      </c>
      <c r="R183" s="203">
        <f>Q183*H183</f>
        <v>0</v>
      </c>
      <c r="S183" s="203">
        <v>0</v>
      </c>
      <c r="T183" s="204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246</v>
      </c>
      <c r="AT183" s="205" t="s">
        <v>241</v>
      </c>
      <c r="AU183" s="205" t="s">
        <v>81</v>
      </c>
      <c r="AY183" s="19" t="s">
        <v>239</v>
      </c>
      <c r="BE183" s="206">
        <f>IF(N183="základní",J183,0)</f>
        <v>0</v>
      </c>
      <c r="BF183" s="206">
        <f>IF(N183="snížená",J183,0)</f>
        <v>0</v>
      </c>
      <c r="BG183" s="206">
        <f>IF(N183="zákl. přenesená",J183,0)</f>
        <v>0</v>
      </c>
      <c r="BH183" s="206">
        <f>IF(N183="sníž. přenesená",J183,0)</f>
        <v>0</v>
      </c>
      <c r="BI183" s="206">
        <f>IF(N183="nulová",J183,0)</f>
        <v>0</v>
      </c>
      <c r="BJ183" s="19" t="s">
        <v>79</v>
      </c>
      <c r="BK183" s="206">
        <f>ROUND(I183*H183,2)</f>
        <v>0</v>
      </c>
      <c r="BL183" s="19" t="s">
        <v>246</v>
      </c>
      <c r="BM183" s="205" t="s">
        <v>1887</v>
      </c>
    </row>
    <row r="184" spans="1:65" s="2" customFormat="1" ht="11.25">
      <c r="A184" s="36"/>
      <c r="B184" s="37"/>
      <c r="C184" s="38"/>
      <c r="D184" s="207" t="s">
        <v>248</v>
      </c>
      <c r="E184" s="38"/>
      <c r="F184" s="208" t="s">
        <v>1888</v>
      </c>
      <c r="G184" s="38"/>
      <c r="H184" s="38"/>
      <c r="I184" s="117"/>
      <c r="J184" s="38"/>
      <c r="K184" s="38"/>
      <c r="L184" s="41"/>
      <c r="M184" s="209"/>
      <c r="N184" s="210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248</v>
      </c>
      <c r="AU184" s="19" t="s">
        <v>81</v>
      </c>
    </row>
    <row r="185" spans="1:65" s="14" customFormat="1" ht="11.25">
      <c r="B185" s="230"/>
      <c r="C185" s="231"/>
      <c r="D185" s="207" t="s">
        <v>250</v>
      </c>
      <c r="E185" s="232" t="s">
        <v>19</v>
      </c>
      <c r="F185" s="233" t="s">
        <v>1889</v>
      </c>
      <c r="G185" s="231"/>
      <c r="H185" s="232" t="s">
        <v>19</v>
      </c>
      <c r="I185" s="234"/>
      <c r="J185" s="231"/>
      <c r="K185" s="231"/>
      <c r="L185" s="235"/>
      <c r="M185" s="236"/>
      <c r="N185" s="237"/>
      <c r="O185" s="237"/>
      <c r="P185" s="237"/>
      <c r="Q185" s="237"/>
      <c r="R185" s="237"/>
      <c r="S185" s="237"/>
      <c r="T185" s="238"/>
      <c r="AT185" s="239" t="s">
        <v>250</v>
      </c>
      <c r="AU185" s="239" t="s">
        <v>81</v>
      </c>
      <c r="AV185" s="14" t="s">
        <v>79</v>
      </c>
      <c r="AW185" s="14" t="s">
        <v>33</v>
      </c>
      <c r="AX185" s="14" t="s">
        <v>72</v>
      </c>
      <c r="AY185" s="239" t="s">
        <v>239</v>
      </c>
    </row>
    <row r="186" spans="1:65" s="13" customFormat="1" ht="11.25">
      <c r="B186" s="211"/>
      <c r="C186" s="212"/>
      <c r="D186" s="207" t="s">
        <v>250</v>
      </c>
      <c r="E186" s="213" t="s">
        <v>19</v>
      </c>
      <c r="F186" s="214" t="s">
        <v>1890</v>
      </c>
      <c r="G186" s="212"/>
      <c r="H186" s="215">
        <v>0.67</v>
      </c>
      <c r="I186" s="216"/>
      <c r="J186" s="212"/>
      <c r="K186" s="212"/>
      <c r="L186" s="217"/>
      <c r="M186" s="218"/>
      <c r="N186" s="219"/>
      <c r="O186" s="219"/>
      <c r="P186" s="219"/>
      <c r="Q186" s="219"/>
      <c r="R186" s="219"/>
      <c r="S186" s="219"/>
      <c r="T186" s="220"/>
      <c r="AT186" s="221" t="s">
        <v>250</v>
      </c>
      <c r="AU186" s="221" t="s">
        <v>81</v>
      </c>
      <c r="AV186" s="13" t="s">
        <v>81</v>
      </c>
      <c r="AW186" s="13" t="s">
        <v>33</v>
      </c>
      <c r="AX186" s="13" t="s">
        <v>72</v>
      </c>
      <c r="AY186" s="221" t="s">
        <v>239</v>
      </c>
    </row>
    <row r="187" spans="1:65" s="2" customFormat="1" ht="16.5" customHeight="1">
      <c r="A187" s="36"/>
      <c r="B187" s="37"/>
      <c r="C187" s="194" t="s">
        <v>414</v>
      </c>
      <c r="D187" s="194" t="s">
        <v>241</v>
      </c>
      <c r="E187" s="195" t="s">
        <v>1891</v>
      </c>
      <c r="F187" s="196" t="s">
        <v>1892</v>
      </c>
      <c r="G187" s="197" t="s">
        <v>254</v>
      </c>
      <c r="H187" s="198">
        <v>1.5</v>
      </c>
      <c r="I187" s="199"/>
      <c r="J187" s="200">
        <f>ROUND(I187*H187,2)</f>
        <v>0</v>
      </c>
      <c r="K187" s="196" t="s">
        <v>245</v>
      </c>
      <c r="L187" s="41"/>
      <c r="M187" s="201" t="s">
        <v>19</v>
      </c>
      <c r="N187" s="202" t="s">
        <v>43</v>
      </c>
      <c r="O187" s="66"/>
      <c r="P187" s="203">
        <f>O187*H187</f>
        <v>0</v>
      </c>
      <c r="Q187" s="203">
        <v>0</v>
      </c>
      <c r="R187" s="203">
        <f>Q187*H187</f>
        <v>0</v>
      </c>
      <c r="S187" s="203">
        <v>0</v>
      </c>
      <c r="T187" s="204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205" t="s">
        <v>246</v>
      </c>
      <c r="AT187" s="205" t="s">
        <v>241</v>
      </c>
      <c r="AU187" s="205" t="s">
        <v>81</v>
      </c>
      <c r="AY187" s="19" t="s">
        <v>239</v>
      </c>
      <c r="BE187" s="206">
        <f>IF(N187="základní",J187,0)</f>
        <v>0</v>
      </c>
      <c r="BF187" s="206">
        <f>IF(N187="snížená",J187,0)</f>
        <v>0</v>
      </c>
      <c r="BG187" s="206">
        <f>IF(N187="zákl. přenesená",J187,0)</f>
        <v>0</v>
      </c>
      <c r="BH187" s="206">
        <f>IF(N187="sníž. přenesená",J187,0)</f>
        <v>0</v>
      </c>
      <c r="BI187" s="206">
        <f>IF(N187="nulová",J187,0)</f>
        <v>0</v>
      </c>
      <c r="BJ187" s="19" t="s">
        <v>79</v>
      </c>
      <c r="BK187" s="206">
        <f>ROUND(I187*H187,2)</f>
        <v>0</v>
      </c>
      <c r="BL187" s="19" t="s">
        <v>246</v>
      </c>
      <c r="BM187" s="205" t="s">
        <v>1893</v>
      </c>
    </row>
    <row r="188" spans="1:65" s="2" customFormat="1" ht="11.25">
      <c r="A188" s="36"/>
      <c r="B188" s="37"/>
      <c r="C188" s="38"/>
      <c r="D188" s="207" t="s">
        <v>248</v>
      </c>
      <c r="E188" s="38"/>
      <c r="F188" s="208" t="s">
        <v>1894</v>
      </c>
      <c r="G188" s="38"/>
      <c r="H188" s="38"/>
      <c r="I188" s="117"/>
      <c r="J188" s="38"/>
      <c r="K188" s="38"/>
      <c r="L188" s="41"/>
      <c r="M188" s="209"/>
      <c r="N188" s="210"/>
      <c r="O188" s="66"/>
      <c r="P188" s="66"/>
      <c r="Q188" s="66"/>
      <c r="R188" s="66"/>
      <c r="S188" s="66"/>
      <c r="T188" s="67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T188" s="19" t="s">
        <v>248</v>
      </c>
      <c r="AU188" s="19" t="s">
        <v>81</v>
      </c>
    </row>
    <row r="189" spans="1:65" s="14" customFormat="1" ht="11.25">
      <c r="B189" s="230"/>
      <c r="C189" s="231"/>
      <c r="D189" s="207" t="s">
        <v>250</v>
      </c>
      <c r="E189" s="232" t="s">
        <v>19</v>
      </c>
      <c r="F189" s="233" t="s">
        <v>1895</v>
      </c>
      <c r="G189" s="231"/>
      <c r="H189" s="232" t="s">
        <v>19</v>
      </c>
      <c r="I189" s="234"/>
      <c r="J189" s="231"/>
      <c r="K189" s="231"/>
      <c r="L189" s="235"/>
      <c r="M189" s="236"/>
      <c r="N189" s="237"/>
      <c r="O189" s="237"/>
      <c r="P189" s="237"/>
      <c r="Q189" s="237"/>
      <c r="R189" s="237"/>
      <c r="S189" s="237"/>
      <c r="T189" s="238"/>
      <c r="AT189" s="239" t="s">
        <v>250</v>
      </c>
      <c r="AU189" s="239" t="s">
        <v>81</v>
      </c>
      <c r="AV189" s="14" t="s">
        <v>79</v>
      </c>
      <c r="AW189" s="14" t="s">
        <v>33</v>
      </c>
      <c r="AX189" s="14" t="s">
        <v>72</v>
      </c>
      <c r="AY189" s="239" t="s">
        <v>239</v>
      </c>
    </row>
    <row r="190" spans="1:65" s="13" customFormat="1" ht="11.25">
      <c r="B190" s="211"/>
      <c r="C190" s="212"/>
      <c r="D190" s="207" t="s">
        <v>250</v>
      </c>
      <c r="E190" s="213" t="s">
        <v>19</v>
      </c>
      <c r="F190" s="214" t="s">
        <v>1896</v>
      </c>
      <c r="G190" s="212"/>
      <c r="H190" s="215">
        <v>0.8</v>
      </c>
      <c r="I190" s="216"/>
      <c r="J190" s="212"/>
      <c r="K190" s="212"/>
      <c r="L190" s="217"/>
      <c r="M190" s="218"/>
      <c r="N190" s="219"/>
      <c r="O190" s="219"/>
      <c r="P190" s="219"/>
      <c r="Q190" s="219"/>
      <c r="R190" s="219"/>
      <c r="S190" s="219"/>
      <c r="T190" s="220"/>
      <c r="AT190" s="221" t="s">
        <v>250</v>
      </c>
      <c r="AU190" s="221" t="s">
        <v>81</v>
      </c>
      <c r="AV190" s="13" t="s">
        <v>81</v>
      </c>
      <c r="AW190" s="13" t="s">
        <v>33</v>
      </c>
      <c r="AX190" s="13" t="s">
        <v>72</v>
      </c>
      <c r="AY190" s="221" t="s">
        <v>239</v>
      </c>
    </row>
    <row r="191" spans="1:65" s="13" customFormat="1" ht="11.25">
      <c r="B191" s="211"/>
      <c r="C191" s="212"/>
      <c r="D191" s="207" t="s">
        <v>250</v>
      </c>
      <c r="E191" s="213" t="s">
        <v>19</v>
      </c>
      <c r="F191" s="214" t="s">
        <v>1897</v>
      </c>
      <c r="G191" s="212"/>
      <c r="H191" s="215">
        <v>0.3</v>
      </c>
      <c r="I191" s="216"/>
      <c r="J191" s="212"/>
      <c r="K191" s="212"/>
      <c r="L191" s="217"/>
      <c r="M191" s="218"/>
      <c r="N191" s="219"/>
      <c r="O191" s="219"/>
      <c r="P191" s="219"/>
      <c r="Q191" s="219"/>
      <c r="R191" s="219"/>
      <c r="S191" s="219"/>
      <c r="T191" s="220"/>
      <c r="AT191" s="221" t="s">
        <v>250</v>
      </c>
      <c r="AU191" s="221" t="s">
        <v>81</v>
      </c>
      <c r="AV191" s="13" t="s">
        <v>81</v>
      </c>
      <c r="AW191" s="13" t="s">
        <v>33</v>
      </c>
      <c r="AX191" s="13" t="s">
        <v>72</v>
      </c>
      <c r="AY191" s="221" t="s">
        <v>239</v>
      </c>
    </row>
    <row r="192" spans="1:65" s="13" customFormat="1" ht="11.25">
      <c r="B192" s="211"/>
      <c r="C192" s="212"/>
      <c r="D192" s="207" t="s">
        <v>250</v>
      </c>
      <c r="E192" s="213" t="s">
        <v>19</v>
      </c>
      <c r="F192" s="214" t="s">
        <v>1898</v>
      </c>
      <c r="G192" s="212"/>
      <c r="H192" s="215">
        <v>0.4</v>
      </c>
      <c r="I192" s="216"/>
      <c r="J192" s="212"/>
      <c r="K192" s="212"/>
      <c r="L192" s="217"/>
      <c r="M192" s="218"/>
      <c r="N192" s="219"/>
      <c r="O192" s="219"/>
      <c r="P192" s="219"/>
      <c r="Q192" s="219"/>
      <c r="R192" s="219"/>
      <c r="S192" s="219"/>
      <c r="T192" s="220"/>
      <c r="AT192" s="221" t="s">
        <v>250</v>
      </c>
      <c r="AU192" s="221" t="s">
        <v>81</v>
      </c>
      <c r="AV192" s="13" t="s">
        <v>81</v>
      </c>
      <c r="AW192" s="13" t="s">
        <v>33</v>
      </c>
      <c r="AX192" s="13" t="s">
        <v>72</v>
      </c>
      <c r="AY192" s="221" t="s">
        <v>239</v>
      </c>
    </row>
    <row r="193" spans="1:65" s="2" customFormat="1" ht="16.5" customHeight="1">
      <c r="A193" s="36"/>
      <c r="B193" s="37"/>
      <c r="C193" s="194" t="s">
        <v>8</v>
      </c>
      <c r="D193" s="194" t="s">
        <v>241</v>
      </c>
      <c r="E193" s="195" t="s">
        <v>1619</v>
      </c>
      <c r="F193" s="196" t="s">
        <v>1620</v>
      </c>
      <c r="G193" s="197" t="s">
        <v>254</v>
      </c>
      <c r="H193" s="198">
        <v>6.44</v>
      </c>
      <c r="I193" s="199"/>
      <c r="J193" s="200">
        <f>ROUND(I193*H193,2)</f>
        <v>0</v>
      </c>
      <c r="K193" s="196" t="s">
        <v>245</v>
      </c>
      <c r="L193" s="41"/>
      <c r="M193" s="201" t="s">
        <v>19</v>
      </c>
      <c r="N193" s="202" t="s">
        <v>43</v>
      </c>
      <c r="O193" s="66"/>
      <c r="P193" s="203">
        <f>O193*H193</f>
        <v>0</v>
      </c>
      <c r="Q193" s="203">
        <v>0</v>
      </c>
      <c r="R193" s="203">
        <f>Q193*H193</f>
        <v>0</v>
      </c>
      <c r="S193" s="203">
        <v>0</v>
      </c>
      <c r="T193" s="204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205" t="s">
        <v>246</v>
      </c>
      <c r="AT193" s="205" t="s">
        <v>241</v>
      </c>
      <c r="AU193" s="205" t="s">
        <v>81</v>
      </c>
      <c r="AY193" s="19" t="s">
        <v>239</v>
      </c>
      <c r="BE193" s="206">
        <f>IF(N193="základní",J193,0)</f>
        <v>0</v>
      </c>
      <c r="BF193" s="206">
        <f>IF(N193="snížená",J193,0)</f>
        <v>0</v>
      </c>
      <c r="BG193" s="206">
        <f>IF(N193="zákl. přenesená",J193,0)</f>
        <v>0</v>
      </c>
      <c r="BH193" s="206">
        <f>IF(N193="sníž. přenesená",J193,0)</f>
        <v>0</v>
      </c>
      <c r="BI193" s="206">
        <f>IF(N193="nulová",J193,0)</f>
        <v>0</v>
      </c>
      <c r="BJ193" s="19" t="s">
        <v>79</v>
      </c>
      <c r="BK193" s="206">
        <f>ROUND(I193*H193,2)</f>
        <v>0</v>
      </c>
      <c r="BL193" s="19" t="s">
        <v>246</v>
      </c>
      <c r="BM193" s="205" t="s">
        <v>1899</v>
      </c>
    </row>
    <row r="194" spans="1:65" s="2" customFormat="1" ht="11.25">
      <c r="A194" s="36"/>
      <c r="B194" s="37"/>
      <c r="C194" s="38"/>
      <c r="D194" s="207" t="s">
        <v>248</v>
      </c>
      <c r="E194" s="38"/>
      <c r="F194" s="208" t="s">
        <v>1622</v>
      </c>
      <c r="G194" s="38"/>
      <c r="H194" s="38"/>
      <c r="I194" s="117"/>
      <c r="J194" s="38"/>
      <c r="K194" s="38"/>
      <c r="L194" s="41"/>
      <c r="M194" s="209"/>
      <c r="N194" s="210"/>
      <c r="O194" s="66"/>
      <c r="P194" s="66"/>
      <c r="Q194" s="66"/>
      <c r="R194" s="66"/>
      <c r="S194" s="66"/>
      <c r="T194" s="67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T194" s="19" t="s">
        <v>248</v>
      </c>
      <c r="AU194" s="19" t="s">
        <v>81</v>
      </c>
    </row>
    <row r="195" spans="1:65" s="2" customFormat="1" ht="19.5">
      <c r="A195" s="36"/>
      <c r="B195" s="37"/>
      <c r="C195" s="38"/>
      <c r="D195" s="207" t="s">
        <v>275</v>
      </c>
      <c r="E195" s="38"/>
      <c r="F195" s="225" t="s">
        <v>1900</v>
      </c>
      <c r="G195" s="38"/>
      <c r="H195" s="38"/>
      <c r="I195" s="117"/>
      <c r="J195" s="38"/>
      <c r="K195" s="38"/>
      <c r="L195" s="41"/>
      <c r="M195" s="209"/>
      <c r="N195" s="210"/>
      <c r="O195" s="66"/>
      <c r="P195" s="66"/>
      <c r="Q195" s="66"/>
      <c r="R195" s="66"/>
      <c r="S195" s="66"/>
      <c r="T195" s="67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T195" s="19" t="s">
        <v>275</v>
      </c>
      <c r="AU195" s="19" t="s">
        <v>81</v>
      </c>
    </row>
    <row r="196" spans="1:65" s="14" customFormat="1" ht="11.25">
      <c r="B196" s="230"/>
      <c r="C196" s="231"/>
      <c r="D196" s="207" t="s">
        <v>250</v>
      </c>
      <c r="E196" s="232" t="s">
        <v>19</v>
      </c>
      <c r="F196" s="233" t="s">
        <v>1901</v>
      </c>
      <c r="G196" s="231"/>
      <c r="H196" s="232" t="s">
        <v>19</v>
      </c>
      <c r="I196" s="234"/>
      <c r="J196" s="231"/>
      <c r="K196" s="231"/>
      <c r="L196" s="235"/>
      <c r="M196" s="236"/>
      <c r="N196" s="237"/>
      <c r="O196" s="237"/>
      <c r="P196" s="237"/>
      <c r="Q196" s="237"/>
      <c r="R196" s="237"/>
      <c r="S196" s="237"/>
      <c r="T196" s="238"/>
      <c r="AT196" s="239" t="s">
        <v>250</v>
      </c>
      <c r="AU196" s="239" t="s">
        <v>81</v>
      </c>
      <c r="AV196" s="14" t="s">
        <v>79</v>
      </c>
      <c r="AW196" s="14" t="s">
        <v>33</v>
      </c>
      <c r="AX196" s="14" t="s">
        <v>72</v>
      </c>
      <c r="AY196" s="239" t="s">
        <v>239</v>
      </c>
    </row>
    <row r="197" spans="1:65" s="13" customFormat="1" ht="11.25">
      <c r="B197" s="211"/>
      <c r="C197" s="212"/>
      <c r="D197" s="207" t="s">
        <v>250</v>
      </c>
      <c r="E197" s="213" t="s">
        <v>19</v>
      </c>
      <c r="F197" s="214" t="s">
        <v>1902</v>
      </c>
      <c r="G197" s="212"/>
      <c r="H197" s="215">
        <v>2.64</v>
      </c>
      <c r="I197" s="216"/>
      <c r="J197" s="212"/>
      <c r="K197" s="212"/>
      <c r="L197" s="217"/>
      <c r="M197" s="218"/>
      <c r="N197" s="219"/>
      <c r="O197" s="219"/>
      <c r="P197" s="219"/>
      <c r="Q197" s="219"/>
      <c r="R197" s="219"/>
      <c r="S197" s="219"/>
      <c r="T197" s="220"/>
      <c r="AT197" s="221" t="s">
        <v>250</v>
      </c>
      <c r="AU197" s="221" t="s">
        <v>81</v>
      </c>
      <c r="AV197" s="13" t="s">
        <v>81</v>
      </c>
      <c r="AW197" s="13" t="s">
        <v>33</v>
      </c>
      <c r="AX197" s="13" t="s">
        <v>72</v>
      </c>
      <c r="AY197" s="221" t="s">
        <v>239</v>
      </c>
    </row>
    <row r="198" spans="1:65" s="13" customFormat="1" ht="11.25">
      <c r="B198" s="211"/>
      <c r="C198" s="212"/>
      <c r="D198" s="207" t="s">
        <v>250</v>
      </c>
      <c r="E198" s="213" t="s">
        <v>19</v>
      </c>
      <c r="F198" s="214" t="s">
        <v>1903</v>
      </c>
      <c r="G198" s="212"/>
      <c r="H198" s="215">
        <v>3.8</v>
      </c>
      <c r="I198" s="216"/>
      <c r="J198" s="212"/>
      <c r="K198" s="212"/>
      <c r="L198" s="217"/>
      <c r="M198" s="218"/>
      <c r="N198" s="219"/>
      <c r="O198" s="219"/>
      <c r="P198" s="219"/>
      <c r="Q198" s="219"/>
      <c r="R198" s="219"/>
      <c r="S198" s="219"/>
      <c r="T198" s="220"/>
      <c r="AT198" s="221" t="s">
        <v>250</v>
      </c>
      <c r="AU198" s="221" t="s">
        <v>81</v>
      </c>
      <c r="AV198" s="13" t="s">
        <v>81</v>
      </c>
      <c r="AW198" s="13" t="s">
        <v>33</v>
      </c>
      <c r="AX198" s="13" t="s">
        <v>72</v>
      </c>
      <c r="AY198" s="221" t="s">
        <v>239</v>
      </c>
    </row>
    <row r="199" spans="1:65" s="2" customFormat="1" ht="16.5" customHeight="1">
      <c r="A199" s="36"/>
      <c r="B199" s="37"/>
      <c r="C199" s="194" t="s">
        <v>426</v>
      </c>
      <c r="D199" s="194" t="s">
        <v>241</v>
      </c>
      <c r="E199" s="195" t="s">
        <v>1904</v>
      </c>
      <c r="F199" s="196" t="s">
        <v>1905</v>
      </c>
      <c r="G199" s="197" t="s">
        <v>254</v>
      </c>
      <c r="H199" s="198">
        <v>1.5</v>
      </c>
      <c r="I199" s="199"/>
      <c r="J199" s="200">
        <f>ROUND(I199*H199,2)</f>
        <v>0</v>
      </c>
      <c r="K199" s="196" t="s">
        <v>245</v>
      </c>
      <c r="L199" s="41"/>
      <c r="M199" s="201" t="s">
        <v>19</v>
      </c>
      <c r="N199" s="202" t="s">
        <v>43</v>
      </c>
      <c r="O199" s="66"/>
      <c r="P199" s="203">
        <f>O199*H199</f>
        <v>0</v>
      </c>
      <c r="Q199" s="203">
        <v>0</v>
      </c>
      <c r="R199" s="203">
        <f>Q199*H199</f>
        <v>0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246</v>
      </c>
      <c r="AT199" s="205" t="s">
        <v>241</v>
      </c>
      <c r="AU199" s="205" t="s">
        <v>81</v>
      </c>
      <c r="AY199" s="19" t="s">
        <v>239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246</v>
      </c>
      <c r="BM199" s="205" t="s">
        <v>1906</v>
      </c>
    </row>
    <row r="200" spans="1:65" s="2" customFormat="1" ht="19.5">
      <c r="A200" s="36"/>
      <c r="B200" s="37"/>
      <c r="C200" s="38"/>
      <c r="D200" s="207" t="s">
        <v>248</v>
      </c>
      <c r="E200" s="38"/>
      <c r="F200" s="208" t="s">
        <v>1907</v>
      </c>
      <c r="G200" s="38"/>
      <c r="H200" s="38"/>
      <c r="I200" s="117"/>
      <c r="J200" s="38"/>
      <c r="K200" s="38"/>
      <c r="L200" s="41"/>
      <c r="M200" s="209"/>
      <c r="N200" s="210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248</v>
      </c>
      <c r="AU200" s="19" t="s">
        <v>81</v>
      </c>
    </row>
    <row r="201" spans="1:65" s="14" customFormat="1" ht="11.25">
      <c r="B201" s="230"/>
      <c r="C201" s="231"/>
      <c r="D201" s="207" t="s">
        <v>250</v>
      </c>
      <c r="E201" s="232" t="s">
        <v>19</v>
      </c>
      <c r="F201" s="233" t="s">
        <v>1908</v>
      </c>
      <c r="G201" s="231"/>
      <c r="H201" s="232" t="s">
        <v>19</v>
      </c>
      <c r="I201" s="234"/>
      <c r="J201" s="231"/>
      <c r="K201" s="231"/>
      <c r="L201" s="235"/>
      <c r="M201" s="236"/>
      <c r="N201" s="237"/>
      <c r="O201" s="237"/>
      <c r="P201" s="237"/>
      <c r="Q201" s="237"/>
      <c r="R201" s="237"/>
      <c r="S201" s="237"/>
      <c r="T201" s="238"/>
      <c r="AT201" s="239" t="s">
        <v>250</v>
      </c>
      <c r="AU201" s="239" t="s">
        <v>81</v>
      </c>
      <c r="AV201" s="14" t="s">
        <v>79</v>
      </c>
      <c r="AW201" s="14" t="s">
        <v>33</v>
      </c>
      <c r="AX201" s="14" t="s">
        <v>72</v>
      </c>
      <c r="AY201" s="239" t="s">
        <v>239</v>
      </c>
    </row>
    <row r="202" spans="1:65" s="13" customFormat="1" ht="11.25">
      <c r="B202" s="211"/>
      <c r="C202" s="212"/>
      <c r="D202" s="207" t="s">
        <v>250</v>
      </c>
      <c r="E202" s="213" t="s">
        <v>19</v>
      </c>
      <c r="F202" s="214" t="s">
        <v>1896</v>
      </c>
      <c r="G202" s="212"/>
      <c r="H202" s="215">
        <v>0.8</v>
      </c>
      <c r="I202" s="216"/>
      <c r="J202" s="212"/>
      <c r="K202" s="212"/>
      <c r="L202" s="217"/>
      <c r="M202" s="218"/>
      <c r="N202" s="219"/>
      <c r="O202" s="219"/>
      <c r="P202" s="219"/>
      <c r="Q202" s="219"/>
      <c r="R202" s="219"/>
      <c r="S202" s="219"/>
      <c r="T202" s="220"/>
      <c r="AT202" s="221" t="s">
        <v>250</v>
      </c>
      <c r="AU202" s="221" t="s">
        <v>81</v>
      </c>
      <c r="AV202" s="13" t="s">
        <v>81</v>
      </c>
      <c r="AW202" s="13" t="s">
        <v>33</v>
      </c>
      <c r="AX202" s="13" t="s">
        <v>72</v>
      </c>
      <c r="AY202" s="221" t="s">
        <v>239</v>
      </c>
    </row>
    <row r="203" spans="1:65" s="13" customFormat="1" ht="11.25">
      <c r="B203" s="211"/>
      <c r="C203" s="212"/>
      <c r="D203" s="207" t="s">
        <v>250</v>
      </c>
      <c r="E203" s="213" t="s">
        <v>19</v>
      </c>
      <c r="F203" s="214" t="s">
        <v>1897</v>
      </c>
      <c r="G203" s="212"/>
      <c r="H203" s="215">
        <v>0.3</v>
      </c>
      <c r="I203" s="216"/>
      <c r="J203" s="212"/>
      <c r="K203" s="212"/>
      <c r="L203" s="217"/>
      <c r="M203" s="218"/>
      <c r="N203" s="219"/>
      <c r="O203" s="219"/>
      <c r="P203" s="219"/>
      <c r="Q203" s="219"/>
      <c r="R203" s="219"/>
      <c r="S203" s="219"/>
      <c r="T203" s="220"/>
      <c r="AT203" s="221" t="s">
        <v>250</v>
      </c>
      <c r="AU203" s="221" t="s">
        <v>81</v>
      </c>
      <c r="AV203" s="13" t="s">
        <v>81</v>
      </c>
      <c r="AW203" s="13" t="s">
        <v>33</v>
      </c>
      <c r="AX203" s="13" t="s">
        <v>72</v>
      </c>
      <c r="AY203" s="221" t="s">
        <v>239</v>
      </c>
    </row>
    <row r="204" spans="1:65" s="13" customFormat="1" ht="11.25">
      <c r="B204" s="211"/>
      <c r="C204" s="212"/>
      <c r="D204" s="207" t="s">
        <v>250</v>
      </c>
      <c r="E204" s="213" t="s">
        <v>19</v>
      </c>
      <c r="F204" s="214" t="s">
        <v>1898</v>
      </c>
      <c r="G204" s="212"/>
      <c r="H204" s="215">
        <v>0.4</v>
      </c>
      <c r="I204" s="216"/>
      <c r="J204" s="212"/>
      <c r="K204" s="212"/>
      <c r="L204" s="217"/>
      <c r="M204" s="218"/>
      <c r="N204" s="219"/>
      <c r="O204" s="219"/>
      <c r="P204" s="219"/>
      <c r="Q204" s="219"/>
      <c r="R204" s="219"/>
      <c r="S204" s="219"/>
      <c r="T204" s="220"/>
      <c r="AT204" s="221" t="s">
        <v>250</v>
      </c>
      <c r="AU204" s="221" t="s">
        <v>81</v>
      </c>
      <c r="AV204" s="13" t="s">
        <v>81</v>
      </c>
      <c r="AW204" s="13" t="s">
        <v>33</v>
      </c>
      <c r="AX204" s="13" t="s">
        <v>72</v>
      </c>
      <c r="AY204" s="221" t="s">
        <v>239</v>
      </c>
    </row>
    <row r="205" spans="1:65" s="2" customFormat="1" ht="16.5" customHeight="1">
      <c r="A205" s="36"/>
      <c r="B205" s="37"/>
      <c r="C205" s="194" t="s">
        <v>433</v>
      </c>
      <c r="D205" s="194" t="s">
        <v>241</v>
      </c>
      <c r="E205" s="195" t="s">
        <v>1909</v>
      </c>
      <c r="F205" s="196" t="s">
        <v>1910</v>
      </c>
      <c r="G205" s="197" t="s">
        <v>254</v>
      </c>
      <c r="H205" s="198">
        <v>0.04</v>
      </c>
      <c r="I205" s="199"/>
      <c r="J205" s="200">
        <f>ROUND(I205*H205,2)</f>
        <v>0</v>
      </c>
      <c r="K205" s="196" t="s">
        <v>19</v>
      </c>
      <c r="L205" s="41"/>
      <c r="M205" s="201" t="s">
        <v>19</v>
      </c>
      <c r="N205" s="202" t="s">
        <v>43</v>
      </c>
      <c r="O205" s="66"/>
      <c r="P205" s="203">
        <f>O205*H205</f>
        <v>0</v>
      </c>
      <c r="Q205" s="203">
        <v>0</v>
      </c>
      <c r="R205" s="203">
        <f>Q205*H205</f>
        <v>0</v>
      </c>
      <c r="S205" s="203">
        <v>0</v>
      </c>
      <c r="T205" s="204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205" t="s">
        <v>246</v>
      </c>
      <c r="AT205" s="205" t="s">
        <v>241</v>
      </c>
      <c r="AU205" s="205" t="s">
        <v>81</v>
      </c>
      <c r="AY205" s="19" t="s">
        <v>239</v>
      </c>
      <c r="BE205" s="206">
        <f>IF(N205="základní",J205,0)</f>
        <v>0</v>
      </c>
      <c r="BF205" s="206">
        <f>IF(N205="snížená",J205,0)</f>
        <v>0</v>
      </c>
      <c r="BG205" s="206">
        <f>IF(N205="zákl. přenesená",J205,0)</f>
        <v>0</v>
      </c>
      <c r="BH205" s="206">
        <f>IF(N205="sníž. přenesená",J205,0)</f>
        <v>0</v>
      </c>
      <c r="BI205" s="206">
        <f>IF(N205="nulová",J205,0)</f>
        <v>0</v>
      </c>
      <c r="BJ205" s="19" t="s">
        <v>79</v>
      </c>
      <c r="BK205" s="206">
        <f>ROUND(I205*H205,2)</f>
        <v>0</v>
      </c>
      <c r="BL205" s="19" t="s">
        <v>246</v>
      </c>
      <c r="BM205" s="205" t="s">
        <v>1911</v>
      </c>
    </row>
    <row r="206" spans="1:65" s="2" customFormat="1" ht="11.25">
      <c r="A206" s="36"/>
      <c r="B206" s="37"/>
      <c r="C206" s="38"/>
      <c r="D206" s="207" t="s">
        <v>248</v>
      </c>
      <c r="E206" s="38"/>
      <c r="F206" s="208" t="s">
        <v>1910</v>
      </c>
      <c r="G206" s="38"/>
      <c r="H206" s="38"/>
      <c r="I206" s="117"/>
      <c r="J206" s="38"/>
      <c r="K206" s="38"/>
      <c r="L206" s="41"/>
      <c r="M206" s="209"/>
      <c r="N206" s="210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248</v>
      </c>
      <c r="AU206" s="19" t="s">
        <v>81</v>
      </c>
    </row>
    <row r="207" spans="1:65" s="13" customFormat="1" ht="11.25">
      <c r="B207" s="211"/>
      <c r="C207" s="212"/>
      <c r="D207" s="207" t="s">
        <v>250</v>
      </c>
      <c r="E207" s="213" t="s">
        <v>19</v>
      </c>
      <c r="F207" s="214" t="s">
        <v>1912</v>
      </c>
      <c r="G207" s="212"/>
      <c r="H207" s="215">
        <v>0.04</v>
      </c>
      <c r="I207" s="216"/>
      <c r="J207" s="212"/>
      <c r="K207" s="212"/>
      <c r="L207" s="217"/>
      <c r="M207" s="218"/>
      <c r="N207" s="219"/>
      <c r="O207" s="219"/>
      <c r="P207" s="219"/>
      <c r="Q207" s="219"/>
      <c r="R207" s="219"/>
      <c r="S207" s="219"/>
      <c r="T207" s="220"/>
      <c r="AT207" s="221" t="s">
        <v>250</v>
      </c>
      <c r="AU207" s="221" t="s">
        <v>81</v>
      </c>
      <c r="AV207" s="13" t="s">
        <v>81</v>
      </c>
      <c r="AW207" s="13" t="s">
        <v>33</v>
      </c>
      <c r="AX207" s="13" t="s">
        <v>72</v>
      </c>
      <c r="AY207" s="221" t="s">
        <v>239</v>
      </c>
    </row>
    <row r="208" spans="1:65" s="12" customFormat="1" ht="22.9" customHeight="1">
      <c r="B208" s="178"/>
      <c r="C208" s="179"/>
      <c r="D208" s="180" t="s">
        <v>71</v>
      </c>
      <c r="E208" s="192" t="s">
        <v>295</v>
      </c>
      <c r="F208" s="192" t="s">
        <v>1913</v>
      </c>
      <c r="G208" s="179"/>
      <c r="H208" s="179"/>
      <c r="I208" s="182"/>
      <c r="J208" s="193">
        <f>BK208</f>
        <v>0</v>
      </c>
      <c r="K208" s="179"/>
      <c r="L208" s="184"/>
      <c r="M208" s="185"/>
      <c r="N208" s="186"/>
      <c r="O208" s="186"/>
      <c r="P208" s="187">
        <f>SUM(P209:P215)</f>
        <v>0</v>
      </c>
      <c r="Q208" s="186"/>
      <c r="R208" s="187">
        <f>SUM(R209:R215)</f>
        <v>0.28251720000000002</v>
      </c>
      <c r="S208" s="186"/>
      <c r="T208" s="188">
        <f>SUM(T209:T215)</f>
        <v>0</v>
      </c>
      <c r="AR208" s="189" t="s">
        <v>79</v>
      </c>
      <c r="AT208" s="190" t="s">
        <v>71</v>
      </c>
      <c r="AU208" s="190" t="s">
        <v>79</v>
      </c>
      <c r="AY208" s="189" t="s">
        <v>239</v>
      </c>
      <c r="BK208" s="191">
        <f>SUM(BK209:BK215)</f>
        <v>0</v>
      </c>
    </row>
    <row r="209" spans="1:65" s="2" customFormat="1" ht="16.5" customHeight="1">
      <c r="A209" s="36"/>
      <c r="B209" s="37"/>
      <c r="C209" s="194" t="s">
        <v>439</v>
      </c>
      <c r="D209" s="194" t="s">
        <v>241</v>
      </c>
      <c r="E209" s="195" t="s">
        <v>1914</v>
      </c>
      <c r="F209" s="196" t="s">
        <v>1915</v>
      </c>
      <c r="G209" s="197" t="s">
        <v>244</v>
      </c>
      <c r="H209" s="198">
        <v>0.67</v>
      </c>
      <c r="I209" s="199"/>
      <c r="J209" s="200">
        <f>ROUND(I209*H209,2)</f>
        <v>0</v>
      </c>
      <c r="K209" s="196" t="s">
        <v>245</v>
      </c>
      <c r="L209" s="41"/>
      <c r="M209" s="201" t="s">
        <v>19</v>
      </c>
      <c r="N209" s="202" t="s">
        <v>43</v>
      </c>
      <c r="O209" s="66"/>
      <c r="P209" s="203">
        <f>O209*H209</f>
        <v>0</v>
      </c>
      <c r="Q209" s="203">
        <v>0.19536000000000001</v>
      </c>
      <c r="R209" s="203">
        <f>Q209*H209</f>
        <v>0.13089120000000001</v>
      </c>
      <c r="S209" s="203">
        <v>0</v>
      </c>
      <c r="T209" s="204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205" t="s">
        <v>246</v>
      </c>
      <c r="AT209" s="205" t="s">
        <v>241</v>
      </c>
      <c r="AU209" s="205" t="s">
        <v>81</v>
      </c>
      <c r="AY209" s="19" t="s">
        <v>239</v>
      </c>
      <c r="BE209" s="206">
        <f>IF(N209="základní",J209,0)</f>
        <v>0</v>
      </c>
      <c r="BF209" s="206">
        <f>IF(N209="snížená",J209,0)</f>
        <v>0</v>
      </c>
      <c r="BG209" s="206">
        <f>IF(N209="zákl. přenesená",J209,0)</f>
        <v>0</v>
      </c>
      <c r="BH209" s="206">
        <f>IF(N209="sníž. přenesená",J209,0)</f>
        <v>0</v>
      </c>
      <c r="BI209" s="206">
        <f>IF(N209="nulová",J209,0)</f>
        <v>0</v>
      </c>
      <c r="BJ209" s="19" t="s">
        <v>79</v>
      </c>
      <c r="BK209" s="206">
        <f>ROUND(I209*H209,2)</f>
        <v>0</v>
      </c>
      <c r="BL209" s="19" t="s">
        <v>246</v>
      </c>
      <c r="BM209" s="205" t="s">
        <v>1916</v>
      </c>
    </row>
    <row r="210" spans="1:65" s="2" customFormat="1" ht="19.5">
      <c r="A210" s="36"/>
      <c r="B210" s="37"/>
      <c r="C210" s="38"/>
      <c r="D210" s="207" t="s">
        <v>248</v>
      </c>
      <c r="E210" s="38"/>
      <c r="F210" s="208" t="s">
        <v>1917</v>
      </c>
      <c r="G210" s="38"/>
      <c r="H210" s="38"/>
      <c r="I210" s="117"/>
      <c r="J210" s="38"/>
      <c r="K210" s="38"/>
      <c r="L210" s="41"/>
      <c r="M210" s="209"/>
      <c r="N210" s="210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248</v>
      </c>
      <c r="AU210" s="19" t="s">
        <v>81</v>
      </c>
    </row>
    <row r="211" spans="1:65" s="14" customFormat="1" ht="11.25">
      <c r="B211" s="230"/>
      <c r="C211" s="231"/>
      <c r="D211" s="207" t="s">
        <v>250</v>
      </c>
      <c r="E211" s="232" t="s">
        <v>19</v>
      </c>
      <c r="F211" s="233" t="s">
        <v>1889</v>
      </c>
      <c r="G211" s="231"/>
      <c r="H211" s="232" t="s">
        <v>19</v>
      </c>
      <c r="I211" s="234"/>
      <c r="J211" s="231"/>
      <c r="K211" s="231"/>
      <c r="L211" s="235"/>
      <c r="M211" s="236"/>
      <c r="N211" s="237"/>
      <c r="O211" s="237"/>
      <c r="P211" s="237"/>
      <c r="Q211" s="237"/>
      <c r="R211" s="237"/>
      <c r="S211" s="237"/>
      <c r="T211" s="238"/>
      <c r="AT211" s="239" t="s">
        <v>250</v>
      </c>
      <c r="AU211" s="239" t="s">
        <v>81</v>
      </c>
      <c r="AV211" s="14" t="s">
        <v>79</v>
      </c>
      <c r="AW211" s="14" t="s">
        <v>33</v>
      </c>
      <c r="AX211" s="14" t="s">
        <v>72</v>
      </c>
      <c r="AY211" s="239" t="s">
        <v>239</v>
      </c>
    </row>
    <row r="212" spans="1:65" s="13" customFormat="1" ht="11.25">
      <c r="B212" s="211"/>
      <c r="C212" s="212"/>
      <c r="D212" s="207" t="s">
        <v>250</v>
      </c>
      <c r="E212" s="213" t="s">
        <v>19</v>
      </c>
      <c r="F212" s="214" t="s">
        <v>1918</v>
      </c>
      <c r="G212" s="212"/>
      <c r="H212" s="215">
        <v>0.67</v>
      </c>
      <c r="I212" s="216"/>
      <c r="J212" s="212"/>
      <c r="K212" s="212"/>
      <c r="L212" s="217"/>
      <c r="M212" s="218"/>
      <c r="N212" s="219"/>
      <c r="O212" s="219"/>
      <c r="P212" s="219"/>
      <c r="Q212" s="219"/>
      <c r="R212" s="219"/>
      <c r="S212" s="219"/>
      <c r="T212" s="220"/>
      <c r="AT212" s="221" t="s">
        <v>250</v>
      </c>
      <c r="AU212" s="221" t="s">
        <v>81</v>
      </c>
      <c r="AV212" s="13" t="s">
        <v>81</v>
      </c>
      <c r="AW212" s="13" t="s">
        <v>33</v>
      </c>
      <c r="AX212" s="13" t="s">
        <v>72</v>
      </c>
      <c r="AY212" s="221" t="s">
        <v>239</v>
      </c>
    </row>
    <row r="213" spans="1:65" s="2" customFormat="1" ht="16.5" customHeight="1">
      <c r="A213" s="36"/>
      <c r="B213" s="37"/>
      <c r="C213" s="240" t="s">
        <v>444</v>
      </c>
      <c r="D213" s="240" t="s">
        <v>653</v>
      </c>
      <c r="E213" s="241" t="s">
        <v>1919</v>
      </c>
      <c r="F213" s="242" t="s">
        <v>1920</v>
      </c>
      <c r="G213" s="243" t="s">
        <v>244</v>
      </c>
      <c r="H213" s="244">
        <v>0.68300000000000005</v>
      </c>
      <c r="I213" s="245"/>
      <c r="J213" s="246">
        <f>ROUND(I213*H213,2)</f>
        <v>0</v>
      </c>
      <c r="K213" s="242" t="s">
        <v>245</v>
      </c>
      <c r="L213" s="247"/>
      <c r="M213" s="248" t="s">
        <v>19</v>
      </c>
      <c r="N213" s="249" t="s">
        <v>43</v>
      </c>
      <c r="O213" s="66"/>
      <c r="P213" s="203">
        <f>O213*H213</f>
        <v>0</v>
      </c>
      <c r="Q213" s="203">
        <v>0.222</v>
      </c>
      <c r="R213" s="203">
        <f>Q213*H213</f>
        <v>0.15162600000000001</v>
      </c>
      <c r="S213" s="203">
        <v>0</v>
      </c>
      <c r="T213" s="204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205" t="s">
        <v>314</v>
      </c>
      <c r="AT213" s="205" t="s">
        <v>653</v>
      </c>
      <c r="AU213" s="205" t="s">
        <v>81</v>
      </c>
      <c r="AY213" s="19" t="s">
        <v>239</v>
      </c>
      <c r="BE213" s="206">
        <f>IF(N213="základní",J213,0)</f>
        <v>0</v>
      </c>
      <c r="BF213" s="206">
        <f>IF(N213="snížená",J213,0)</f>
        <v>0</v>
      </c>
      <c r="BG213" s="206">
        <f>IF(N213="zákl. přenesená",J213,0)</f>
        <v>0</v>
      </c>
      <c r="BH213" s="206">
        <f>IF(N213="sníž. přenesená",J213,0)</f>
        <v>0</v>
      </c>
      <c r="BI213" s="206">
        <f>IF(N213="nulová",J213,0)</f>
        <v>0</v>
      </c>
      <c r="BJ213" s="19" t="s">
        <v>79</v>
      </c>
      <c r="BK213" s="206">
        <f>ROUND(I213*H213,2)</f>
        <v>0</v>
      </c>
      <c r="BL213" s="19" t="s">
        <v>246</v>
      </c>
      <c r="BM213" s="205" t="s">
        <v>1921</v>
      </c>
    </row>
    <row r="214" spans="1:65" s="2" customFormat="1" ht="11.25">
      <c r="A214" s="36"/>
      <c r="B214" s="37"/>
      <c r="C214" s="38"/>
      <c r="D214" s="207" t="s">
        <v>248</v>
      </c>
      <c r="E214" s="38"/>
      <c r="F214" s="208" t="s">
        <v>1920</v>
      </c>
      <c r="G214" s="38"/>
      <c r="H214" s="38"/>
      <c r="I214" s="117"/>
      <c r="J214" s="38"/>
      <c r="K214" s="38"/>
      <c r="L214" s="41"/>
      <c r="M214" s="209"/>
      <c r="N214" s="210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248</v>
      </c>
      <c r="AU214" s="19" t="s">
        <v>81</v>
      </c>
    </row>
    <row r="215" spans="1:65" s="13" customFormat="1" ht="11.25">
      <c r="B215" s="211"/>
      <c r="C215" s="212"/>
      <c r="D215" s="207" t="s">
        <v>250</v>
      </c>
      <c r="E215" s="212"/>
      <c r="F215" s="214" t="s">
        <v>1922</v>
      </c>
      <c r="G215" s="212"/>
      <c r="H215" s="215">
        <v>0.68300000000000005</v>
      </c>
      <c r="I215" s="216"/>
      <c r="J215" s="212"/>
      <c r="K215" s="212"/>
      <c r="L215" s="217"/>
      <c r="M215" s="218"/>
      <c r="N215" s="219"/>
      <c r="O215" s="219"/>
      <c r="P215" s="219"/>
      <c r="Q215" s="219"/>
      <c r="R215" s="219"/>
      <c r="S215" s="219"/>
      <c r="T215" s="220"/>
      <c r="AT215" s="221" t="s">
        <v>250</v>
      </c>
      <c r="AU215" s="221" t="s">
        <v>81</v>
      </c>
      <c r="AV215" s="13" t="s">
        <v>81</v>
      </c>
      <c r="AW215" s="13" t="s">
        <v>4</v>
      </c>
      <c r="AX215" s="13" t="s">
        <v>79</v>
      </c>
      <c r="AY215" s="221" t="s">
        <v>239</v>
      </c>
    </row>
    <row r="216" spans="1:65" s="12" customFormat="1" ht="22.9" customHeight="1">
      <c r="B216" s="178"/>
      <c r="C216" s="179"/>
      <c r="D216" s="180" t="s">
        <v>71</v>
      </c>
      <c r="E216" s="192" t="s">
        <v>314</v>
      </c>
      <c r="F216" s="192" t="s">
        <v>425</v>
      </c>
      <c r="G216" s="179"/>
      <c r="H216" s="179"/>
      <c r="I216" s="182"/>
      <c r="J216" s="193">
        <f>BK216</f>
        <v>0</v>
      </c>
      <c r="K216" s="179"/>
      <c r="L216" s="184"/>
      <c r="M216" s="185"/>
      <c r="N216" s="186"/>
      <c r="O216" s="186"/>
      <c r="P216" s="187">
        <f>SUM(P217:P312)</f>
        <v>0</v>
      </c>
      <c r="Q216" s="186"/>
      <c r="R216" s="187">
        <f>SUM(R217:R312)</f>
        <v>21.249389999999998</v>
      </c>
      <c r="S216" s="186"/>
      <c r="T216" s="188">
        <f>SUM(T217:T312)</f>
        <v>0</v>
      </c>
      <c r="AR216" s="189" t="s">
        <v>79</v>
      </c>
      <c r="AT216" s="190" t="s">
        <v>71</v>
      </c>
      <c r="AU216" s="190" t="s">
        <v>79</v>
      </c>
      <c r="AY216" s="189" t="s">
        <v>239</v>
      </c>
      <c r="BK216" s="191">
        <f>SUM(BK217:BK312)</f>
        <v>0</v>
      </c>
    </row>
    <row r="217" spans="1:65" s="2" customFormat="1" ht="16.5" customHeight="1">
      <c r="A217" s="36"/>
      <c r="B217" s="37"/>
      <c r="C217" s="194" t="s">
        <v>454</v>
      </c>
      <c r="D217" s="194" t="s">
        <v>241</v>
      </c>
      <c r="E217" s="195" t="s">
        <v>1827</v>
      </c>
      <c r="F217" s="196" t="s">
        <v>1828</v>
      </c>
      <c r="G217" s="197" t="s">
        <v>327</v>
      </c>
      <c r="H217" s="198">
        <v>114</v>
      </c>
      <c r="I217" s="199"/>
      <c r="J217" s="200">
        <f>ROUND(I217*H217,2)</f>
        <v>0</v>
      </c>
      <c r="K217" s="196" t="s">
        <v>245</v>
      </c>
      <c r="L217" s="41"/>
      <c r="M217" s="201" t="s">
        <v>19</v>
      </c>
      <c r="N217" s="202" t="s">
        <v>43</v>
      </c>
      <c r="O217" s="66"/>
      <c r="P217" s="203">
        <f>O217*H217</f>
        <v>0</v>
      </c>
      <c r="Q217" s="203">
        <v>0</v>
      </c>
      <c r="R217" s="203">
        <f>Q217*H217</f>
        <v>0</v>
      </c>
      <c r="S217" s="203">
        <v>0</v>
      </c>
      <c r="T217" s="204">
        <f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205" t="s">
        <v>246</v>
      </c>
      <c r="AT217" s="205" t="s">
        <v>241</v>
      </c>
      <c r="AU217" s="205" t="s">
        <v>81</v>
      </c>
      <c r="AY217" s="19" t="s">
        <v>239</v>
      </c>
      <c r="BE217" s="206">
        <f>IF(N217="základní",J217,0)</f>
        <v>0</v>
      </c>
      <c r="BF217" s="206">
        <f>IF(N217="snížená",J217,0)</f>
        <v>0</v>
      </c>
      <c r="BG217" s="206">
        <f>IF(N217="zákl. přenesená",J217,0)</f>
        <v>0</v>
      </c>
      <c r="BH217" s="206">
        <f>IF(N217="sníž. přenesená",J217,0)</f>
        <v>0</v>
      </c>
      <c r="BI217" s="206">
        <f>IF(N217="nulová",J217,0)</f>
        <v>0</v>
      </c>
      <c r="BJ217" s="19" t="s">
        <v>79</v>
      </c>
      <c r="BK217" s="206">
        <f>ROUND(I217*H217,2)</f>
        <v>0</v>
      </c>
      <c r="BL217" s="19" t="s">
        <v>246</v>
      </c>
      <c r="BM217" s="205" t="s">
        <v>1829</v>
      </c>
    </row>
    <row r="218" spans="1:65" s="2" customFormat="1" ht="11.25">
      <c r="A218" s="36"/>
      <c r="B218" s="37"/>
      <c r="C218" s="38"/>
      <c r="D218" s="207" t="s">
        <v>248</v>
      </c>
      <c r="E218" s="38"/>
      <c r="F218" s="208" t="s">
        <v>1830</v>
      </c>
      <c r="G218" s="38"/>
      <c r="H218" s="38"/>
      <c r="I218" s="117"/>
      <c r="J218" s="38"/>
      <c r="K218" s="38"/>
      <c r="L218" s="41"/>
      <c r="M218" s="209"/>
      <c r="N218" s="210"/>
      <c r="O218" s="66"/>
      <c r="P218" s="66"/>
      <c r="Q218" s="66"/>
      <c r="R218" s="66"/>
      <c r="S218" s="66"/>
      <c r="T218" s="67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T218" s="19" t="s">
        <v>248</v>
      </c>
      <c r="AU218" s="19" t="s">
        <v>81</v>
      </c>
    </row>
    <row r="219" spans="1:65" s="13" customFormat="1" ht="11.25">
      <c r="B219" s="211"/>
      <c r="C219" s="212"/>
      <c r="D219" s="207" t="s">
        <v>250</v>
      </c>
      <c r="E219" s="213" t="s">
        <v>19</v>
      </c>
      <c r="F219" s="214" t="s">
        <v>1923</v>
      </c>
      <c r="G219" s="212"/>
      <c r="H219" s="215">
        <v>114</v>
      </c>
      <c r="I219" s="216"/>
      <c r="J219" s="212"/>
      <c r="K219" s="212"/>
      <c r="L219" s="217"/>
      <c r="M219" s="218"/>
      <c r="N219" s="219"/>
      <c r="O219" s="219"/>
      <c r="P219" s="219"/>
      <c r="Q219" s="219"/>
      <c r="R219" s="219"/>
      <c r="S219" s="219"/>
      <c r="T219" s="220"/>
      <c r="AT219" s="221" t="s">
        <v>250</v>
      </c>
      <c r="AU219" s="221" t="s">
        <v>81</v>
      </c>
      <c r="AV219" s="13" t="s">
        <v>81</v>
      </c>
      <c r="AW219" s="13" t="s">
        <v>33</v>
      </c>
      <c r="AX219" s="13" t="s">
        <v>72</v>
      </c>
      <c r="AY219" s="221" t="s">
        <v>239</v>
      </c>
    </row>
    <row r="220" spans="1:65" s="2" customFormat="1" ht="16.5" customHeight="1">
      <c r="A220" s="36"/>
      <c r="B220" s="37"/>
      <c r="C220" s="240" t="s">
        <v>7</v>
      </c>
      <c r="D220" s="240" t="s">
        <v>653</v>
      </c>
      <c r="E220" s="241" t="s">
        <v>1832</v>
      </c>
      <c r="F220" s="242" t="s">
        <v>1833</v>
      </c>
      <c r="G220" s="243" t="s">
        <v>327</v>
      </c>
      <c r="H220" s="244">
        <v>114</v>
      </c>
      <c r="I220" s="245"/>
      <c r="J220" s="246">
        <f>ROUND(I220*H220,2)</f>
        <v>0</v>
      </c>
      <c r="K220" s="242" t="s">
        <v>19</v>
      </c>
      <c r="L220" s="247"/>
      <c r="M220" s="248" t="s">
        <v>19</v>
      </c>
      <c r="N220" s="249" t="s">
        <v>43</v>
      </c>
      <c r="O220" s="66"/>
      <c r="P220" s="203">
        <f>O220*H220</f>
        <v>0</v>
      </c>
      <c r="Q220" s="203">
        <v>4.2999999999999999E-4</v>
      </c>
      <c r="R220" s="203">
        <f>Q220*H220</f>
        <v>4.9020000000000001E-2</v>
      </c>
      <c r="S220" s="203">
        <v>0</v>
      </c>
      <c r="T220" s="204">
        <f>S220*H220</f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205" t="s">
        <v>314</v>
      </c>
      <c r="AT220" s="205" t="s">
        <v>653</v>
      </c>
      <c r="AU220" s="205" t="s">
        <v>81</v>
      </c>
      <c r="AY220" s="19" t="s">
        <v>239</v>
      </c>
      <c r="BE220" s="206">
        <f>IF(N220="základní",J220,0)</f>
        <v>0</v>
      </c>
      <c r="BF220" s="206">
        <f>IF(N220="snížená",J220,0)</f>
        <v>0</v>
      </c>
      <c r="BG220" s="206">
        <f>IF(N220="zákl. přenesená",J220,0)</f>
        <v>0</v>
      </c>
      <c r="BH220" s="206">
        <f>IF(N220="sníž. přenesená",J220,0)</f>
        <v>0</v>
      </c>
      <c r="BI220" s="206">
        <f>IF(N220="nulová",J220,0)</f>
        <v>0</v>
      </c>
      <c r="BJ220" s="19" t="s">
        <v>79</v>
      </c>
      <c r="BK220" s="206">
        <f>ROUND(I220*H220,2)</f>
        <v>0</v>
      </c>
      <c r="BL220" s="19" t="s">
        <v>246</v>
      </c>
      <c r="BM220" s="205" t="s">
        <v>1834</v>
      </c>
    </row>
    <row r="221" spans="1:65" s="2" customFormat="1" ht="11.25">
      <c r="A221" s="36"/>
      <c r="B221" s="37"/>
      <c r="C221" s="38"/>
      <c r="D221" s="207" t="s">
        <v>248</v>
      </c>
      <c r="E221" s="38"/>
      <c r="F221" s="208" t="s">
        <v>1833</v>
      </c>
      <c r="G221" s="38"/>
      <c r="H221" s="38"/>
      <c r="I221" s="117"/>
      <c r="J221" s="38"/>
      <c r="K221" s="38"/>
      <c r="L221" s="41"/>
      <c r="M221" s="209"/>
      <c r="N221" s="210"/>
      <c r="O221" s="66"/>
      <c r="P221" s="66"/>
      <c r="Q221" s="66"/>
      <c r="R221" s="66"/>
      <c r="S221" s="66"/>
      <c r="T221" s="67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T221" s="19" t="s">
        <v>248</v>
      </c>
      <c r="AU221" s="19" t="s">
        <v>81</v>
      </c>
    </row>
    <row r="222" spans="1:65" s="13" customFormat="1" ht="11.25">
      <c r="B222" s="211"/>
      <c r="C222" s="212"/>
      <c r="D222" s="207" t="s">
        <v>250</v>
      </c>
      <c r="E222" s="213" t="s">
        <v>19</v>
      </c>
      <c r="F222" s="214" t="s">
        <v>1923</v>
      </c>
      <c r="G222" s="212"/>
      <c r="H222" s="215">
        <v>114</v>
      </c>
      <c r="I222" s="216"/>
      <c r="J222" s="212"/>
      <c r="K222" s="212"/>
      <c r="L222" s="217"/>
      <c r="M222" s="218"/>
      <c r="N222" s="219"/>
      <c r="O222" s="219"/>
      <c r="P222" s="219"/>
      <c r="Q222" s="219"/>
      <c r="R222" s="219"/>
      <c r="S222" s="219"/>
      <c r="T222" s="220"/>
      <c r="AT222" s="221" t="s">
        <v>250</v>
      </c>
      <c r="AU222" s="221" t="s">
        <v>81</v>
      </c>
      <c r="AV222" s="13" t="s">
        <v>81</v>
      </c>
      <c r="AW222" s="13" t="s">
        <v>33</v>
      </c>
      <c r="AX222" s="13" t="s">
        <v>72</v>
      </c>
      <c r="AY222" s="221" t="s">
        <v>239</v>
      </c>
    </row>
    <row r="223" spans="1:65" s="2" customFormat="1" ht="16.5" customHeight="1">
      <c r="A223" s="36"/>
      <c r="B223" s="37"/>
      <c r="C223" s="194" t="s">
        <v>466</v>
      </c>
      <c r="D223" s="194" t="s">
        <v>241</v>
      </c>
      <c r="E223" s="195" t="s">
        <v>1924</v>
      </c>
      <c r="F223" s="196" t="s">
        <v>1925</v>
      </c>
      <c r="G223" s="197" t="s">
        <v>327</v>
      </c>
      <c r="H223" s="198">
        <v>5</v>
      </c>
      <c r="I223" s="199"/>
      <c r="J223" s="200">
        <f>ROUND(I223*H223,2)</f>
        <v>0</v>
      </c>
      <c r="K223" s="196" t="s">
        <v>245</v>
      </c>
      <c r="L223" s="41"/>
      <c r="M223" s="201" t="s">
        <v>19</v>
      </c>
      <c r="N223" s="202" t="s">
        <v>43</v>
      </c>
      <c r="O223" s="66"/>
      <c r="P223" s="203">
        <f>O223*H223</f>
        <v>0</v>
      </c>
      <c r="Q223" s="203">
        <v>0</v>
      </c>
      <c r="R223" s="203">
        <f>Q223*H223</f>
        <v>0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246</v>
      </c>
      <c r="AT223" s="205" t="s">
        <v>241</v>
      </c>
      <c r="AU223" s="205" t="s">
        <v>81</v>
      </c>
      <c r="AY223" s="19" t="s">
        <v>239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246</v>
      </c>
      <c r="BM223" s="205" t="s">
        <v>1926</v>
      </c>
    </row>
    <row r="224" spans="1:65" s="2" customFormat="1" ht="11.25">
      <c r="A224" s="36"/>
      <c r="B224" s="37"/>
      <c r="C224" s="38"/>
      <c r="D224" s="207" t="s">
        <v>248</v>
      </c>
      <c r="E224" s="38"/>
      <c r="F224" s="208" t="s">
        <v>1927</v>
      </c>
      <c r="G224" s="38"/>
      <c r="H224" s="38"/>
      <c r="I224" s="117"/>
      <c r="J224" s="38"/>
      <c r="K224" s="38"/>
      <c r="L224" s="41"/>
      <c r="M224" s="209"/>
      <c r="N224" s="210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248</v>
      </c>
      <c r="AU224" s="19" t="s">
        <v>81</v>
      </c>
    </row>
    <row r="225" spans="1:65" s="14" customFormat="1" ht="11.25">
      <c r="B225" s="230"/>
      <c r="C225" s="231"/>
      <c r="D225" s="207" t="s">
        <v>250</v>
      </c>
      <c r="E225" s="232" t="s">
        <v>19</v>
      </c>
      <c r="F225" s="233" t="s">
        <v>1928</v>
      </c>
      <c r="G225" s="231"/>
      <c r="H225" s="232" t="s">
        <v>19</v>
      </c>
      <c r="I225" s="234"/>
      <c r="J225" s="231"/>
      <c r="K225" s="231"/>
      <c r="L225" s="235"/>
      <c r="M225" s="236"/>
      <c r="N225" s="237"/>
      <c r="O225" s="237"/>
      <c r="P225" s="237"/>
      <c r="Q225" s="237"/>
      <c r="R225" s="237"/>
      <c r="S225" s="237"/>
      <c r="T225" s="238"/>
      <c r="AT225" s="239" t="s">
        <v>250</v>
      </c>
      <c r="AU225" s="239" t="s">
        <v>81</v>
      </c>
      <c r="AV225" s="14" t="s">
        <v>79</v>
      </c>
      <c r="AW225" s="14" t="s">
        <v>33</v>
      </c>
      <c r="AX225" s="14" t="s">
        <v>72</v>
      </c>
      <c r="AY225" s="239" t="s">
        <v>239</v>
      </c>
    </row>
    <row r="226" spans="1:65" s="13" customFormat="1" ht="11.25">
      <c r="B226" s="211"/>
      <c r="C226" s="212"/>
      <c r="D226" s="207" t="s">
        <v>250</v>
      </c>
      <c r="E226" s="213" t="s">
        <v>19</v>
      </c>
      <c r="F226" s="214" t="s">
        <v>1929</v>
      </c>
      <c r="G226" s="212"/>
      <c r="H226" s="215">
        <v>5</v>
      </c>
      <c r="I226" s="216"/>
      <c r="J226" s="212"/>
      <c r="K226" s="212"/>
      <c r="L226" s="217"/>
      <c r="M226" s="218"/>
      <c r="N226" s="219"/>
      <c r="O226" s="219"/>
      <c r="P226" s="219"/>
      <c r="Q226" s="219"/>
      <c r="R226" s="219"/>
      <c r="S226" s="219"/>
      <c r="T226" s="220"/>
      <c r="AT226" s="221" t="s">
        <v>250</v>
      </c>
      <c r="AU226" s="221" t="s">
        <v>81</v>
      </c>
      <c r="AV226" s="13" t="s">
        <v>81</v>
      </c>
      <c r="AW226" s="13" t="s">
        <v>33</v>
      </c>
      <c r="AX226" s="13" t="s">
        <v>72</v>
      </c>
      <c r="AY226" s="221" t="s">
        <v>239</v>
      </c>
    </row>
    <row r="227" spans="1:65" s="2" customFormat="1" ht="16.5" customHeight="1">
      <c r="A227" s="36"/>
      <c r="B227" s="37"/>
      <c r="C227" s="240" t="s">
        <v>472</v>
      </c>
      <c r="D227" s="240" t="s">
        <v>653</v>
      </c>
      <c r="E227" s="241" t="s">
        <v>1930</v>
      </c>
      <c r="F227" s="242" t="s">
        <v>1931</v>
      </c>
      <c r="G227" s="243" t="s">
        <v>327</v>
      </c>
      <c r="H227" s="244">
        <v>5</v>
      </c>
      <c r="I227" s="245"/>
      <c r="J227" s="246">
        <f>ROUND(I227*H227,2)</f>
        <v>0</v>
      </c>
      <c r="K227" s="242" t="s">
        <v>19</v>
      </c>
      <c r="L227" s="247"/>
      <c r="M227" s="248" t="s">
        <v>19</v>
      </c>
      <c r="N227" s="249" t="s">
        <v>43</v>
      </c>
      <c r="O227" s="66"/>
      <c r="P227" s="203">
        <f>O227*H227</f>
        <v>0</v>
      </c>
      <c r="Q227" s="203">
        <v>3.1800000000000001E-3</v>
      </c>
      <c r="R227" s="203">
        <f>Q227*H227</f>
        <v>1.5900000000000001E-2</v>
      </c>
      <c r="S227" s="203">
        <v>0</v>
      </c>
      <c r="T227" s="204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205" t="s">
        <v>314</v>
      </c>
      <c r="AT227" s="205" t="s">
        <v>653</v>
      </c>
      <c r="AU227" s="205" t="s">
        <v>81</v>
      </c>
      <c r="AY227" s="19" t="s">
        <v>239</v>
      </c>
      <c r="BE227" s="206">
        <f>IF(N227="základní",J227,0)</f>
        <v>0</v>
      </c>
      <c r="BF227" s="206">
        <f>IF(N227="snížená",J227,0)</f>
        <v>0</v>
      </c>
      <c r="BG227" s="206">
        <f>IF(N227="zákl. přenesená",J227,0)</f>
        <v>0</v>
      </c>
      <c r="BH227" s="206">
        <f>IF(N227="sníž. přenesená",J227,0)</f>
        <v>0</v>
      </c>
      <c r="BI227" s="206">
        <f>IF(N227="nulová",J227,0)</f>
        <v>0</v>
      </c>
      <c r="BJ227" s="19" t="s">
        <v>79</v>
      </c>
      <c r="BK227" s="206">
        <f>ROUND(I227*H227,2)</f>
        <v>0</v>
      </c>
      <c r="BL227" s="19" t="s">
        <v>246</v>
      </c>
      <c r="BM227" s="205" t="s">
        <v>1932</v>
      </c>
    </row>
    <row r="228" spans="1:65" s="2" customFormat="1" ht="11.25">
      <c r="A228" s="36"/>
      <c r="B228" s="37"/>
      <c r="C228" s="38"/>
      <c r="D228" s="207" t="s">
        <v>248</v>
      </c>
      <c r="E228" s="38"/>
      <c r="F228" s="208" t="s">
        <v>1931</v>
      </c>
      <c r="G228" s="38"/>
      <c r="H228" s="38"/>
      <c r="I228" s="117"/>
      <c r="J228" s="38"/>
      <c r="K228" s="38"/>
      <c r="L228" s="41"/>
      <c r="M228" s="209"/>
      <c r="N228" s="210"/>
      <c r="O228" s="66"/>
      <c r="P228" s="66"/>
      <c r="Q228" s="66"/>
      <c r="R228" s="66"/>
      <c r="S228" s="66"/>
      <c r="T228" s="67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T228" s="19" t="s">
        <v>248</v>
      </c>
      <c r="AU228" s="19" t="s">
        <v>81</v>
      </c>
    </row>
    <row r="229" spans="1:65" s="2" customFormat="1" ht="16.5" customHeight="1">
      <c r="A229" s="36"/>
      <c r="B229" s="37"/>
      <c r="C229" s="194" t="s">
        <v>478</v>
      </c>
      <c r="D229" s="194" t="s">
        <v>241</v>
      </c>
      <c r="E229" s="195" t="s">
        <v>1933</v>
      </c>
      <c r="F229" s="196" t="s">
        <v>1934</v>
      </c>
      <c r="G229" s="197" t="s">
        <v>285</v>
      </c>
      <c r="H229" s="198">
        <v>6</v>
      </c>
      <c r="I229" s="199"/>
      <c r="J229" s="200">
        <f>ROUND(I229*H229,2)</f>
        <v>0</v>
      </c>
      <c r="K229" s="196" t="s">
        <v>245</v>
      </c>
      <c r="L229" s="41"/>
      <c r="M229" s="201" t="s">
        <v>19</v>
      </c>
      <c r="N229" s="202" t="s">
        <v>43</v>
      </c>
      <c r="O229" s="66"/>
      <c r="P229" s="203">
        <f>O229*H229</f>
        <v>0</v>
      </c>
      <c r="Q229" s="203">
        <v>0</v>
      </c>
      <c r="R229" s="203">
        <f>Q229*H229</f>
        <v>0</v>
      </c>
      <c r="S229" s="203">
        <v>0</v>
      </c>
      <c r="T229" s="204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205" t="s">
        <v>246</v>
      </c>
      <c r="AT229" s="205" t="s">
        <v>241</v>
      </c>
      <c r="AU229" s="205" t="s">
        <v>81</v>
      </c>
      <c r="AY229" s="19" t="s">
        <v>239</v>
      </c>
      <c r="BE229" s="206">
        <f>IF(N229="základní",J229,0)</f>
        <v>0</v>
      </c>
      <c r="BF229" s="206">
        <f>IF(N229="snížená",J229,0)</f>
        <v>0</v>
      </c>
      <c r="BG229" s="206">
        <f>IF(N229="zákl. přenesená",J229,0)</f>
        <v>0</v>
      </c>
      <c r="BH229" s="206">
        <f>IF(N229="sníž. přenesená",J229,0)</f>
        <v>0</v>
      </c>
      <c r="BI229" s="206">
        <f>IF(N229="nulová",J229,0)</f>
        <v>0</v>
      </c>
      <c r="BJ229" s="19" t="s">
        <v>79</v>
      </c>
      <c r="BK229" s="206">
        <f>ROUND(I229*H229,2)</f>
        <v>0</v>
      </c>
      <c r="BL229" s="19" t="s">
        <v>246</v>
      </c>
      <c r="BM229" s="205" t="s">
        <v>1935</v>
      </c>
    </row>
    <row r="230" spans="1:65" s="2" customFormat="1" ht="11.25">
      <c r="A230" s="36"/>
      <c r="B230" s="37"/>
      <c r="C230" s="38"/>
      <c r="D230" s="207" t="s">
        <v>248</v>
      </c>
      <c r="E230" s="38"/>
      <c r="F230" s="208" t="s">
        <v>1936</v>
      </c>
      <c r="G230" s="38"/>
      <c r="H230" s="38"/>
      <c r="I230" s="117"/>
      <c r="J230" s="38"/>
      <c r="K230" s="38"/>
      <c r="L230" s="41"/>
      <c r="M230" s="209"/>
      <c r="N230" s="210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248</v>
      </c>
      <c r="AU230" s="19" t="s">
        <v>81</v>
      </c>
    </row>
    <row r="231" spans="1:65" s="14" customFormat="1" ht="11.25">
      <c r="B231" s="230"/>
      <c r="C231" s="231"/>
      <c r="D231" s="207" t="s">
        <v>250</v>
      </c>
      <c r="E231" s="232" t="s">
        <v>19</v>
      </c>
      <c r="F231" s="233" t="s">
        <v>1928</v>
      </c>
      <c r="G231" s="231"/>
      <c r="H231" s="232" t="s">
        <v>19</v>
      </c>
      <c r="I231" s="234"/>
      <c r="J231" s="231"/>
      <c r="K231" s="231"/>
      <c r="L231" s="235"/>
      <c r="M231" s="236"/>
      <c r="N231" s="237"/>
      <c r="O231" s="237"/>
      <c r="P231" s="237"/>
      <c r="Q231" s="237"/>
      <c r="R231" s="237"/>
      <c r="S231" s="237"/>
      <c r="T231" s="238"/>
      <c r="AT231" s="239" t="s">
        <v>250</v>
      </c>
      <c r="AU231" s="239" t="s">
        <v>81</v>
      </c>
      <c r="AV231" s="14" t="s">
        <v>79</v>
      </c>
      <c r="AW231" s="14" t="s">
        <v>33</v>
      </c>
      <c r="AX231" s="14" t="s">
        <v>72</v>
      </c>
      <c r="AY231" s="239" t="s">
        <v>239</v>
      </c>
    </row>
    <row r="232" spans="1:65" s="13" customFormat="1" ht="11.25">
      <c r="B232" s="211"/>
      <c r="C232" s="212"/>
      <c r="D232" s="207" t="s">
        <v>250</v>
      </c>
      <c r="E232" s="213" t="s">
        <v>19</v>
      </c>
      <c r="F232" s="214" t="s">
        <v>1937</v>
      </c>
      <c r="G232" s="212"/>
      <c r="H232" s="215">
        <v>6</v>
      </c>
      <c r="I232" s="216"/>
      <c r="J232" s="212"/>
      <c r="K232" s="212"/>
      <c r="L232" s="217"/>
      <c r="M232" s="218"/>
      <c r="N232" s="219"/>
      <c r="O232" s="219"/>
      <c r="P232" s="219"/>
      <c r="Q232" s="219"/>
      <c r="R232" s="219"/>
      <c r="S232" s="219"/>
      <c r="T232" s="220"/>
      <c r="AT232" s="221" t="s">
        <v>250</v>
      </c>
      <c r="AU232" s="221" t="s">
        <v>81</v>
      </c>
      <c r="AV232" s="13" t="s">
        <v>81</v>
      </c>
      <c r="AW232" s="13" t="s">
        <v>33</v>
      </c>
      <c r="AX232" s="13" t="s">
        <v>72</v>
      </c>
      <c r="AY232" s="221" t="s">
        <v>239</v>
      </c>
    </row>
    <row r="233" spans="1:65" s="2" customFormat="1" ht="16.5" customHeight="1">
      <c r="A233" s="36"/>
      <c r="B233" s="37"/>
      <c r="C233" s="240" t="s">
        <v>484</v>
      </c>
      <c r="D233" s="240" t="s">
        <v>653</v>
      </c>
      <c r="E233" s="241" t="s">
        <v>1938</v>
      </c>
      <c r="F233" s="242" t="s">
        <v>1939</v>
      </c>
      <c r="G233" s="243" t="s">
        <v>285</v>
      </c>
      <c r="H233" s="244">
        <v>6</v>
      </c>
      <c r="I233" s="245"/>
      <c r="J233" s="246">
        <f>ROUND(I233*H233,2)</f>
        <v>0</v>
      </c>
      <c r="K233" s="242" t="s">
        <v>245</v>
      </c>
      <c r="L233" s="247"/>
      <c r="M233" s="248" t="s">
        <v>19</v>
      </c>
      <c r="N233" s="249" t="s">
        <v>43</v>
      </c>
      <c r="O233" s="66"/>
      <c r="P233" s="203">
        <f>O233*H233</f>
        <v>0</v>
      </c>
      <c r="Q233" s="203">
        <v>1.1E-4</v>
      </c>
      <c r="R233" s="203">
        <f>Q233*H233</f>
        <v>6.6E-4</v>
      </c>
      <c r="S233" s="203">
        <v>0</v>
      </c>
      <c r="T233" s="204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205" t="s">
        <v>314</v>
      </c>
      <c r="AT233" s="205" t="s">
        <v>653</v>
      </c>
      <c r="AU233" s="205" t="s">
        <v>81</v>
      </c>
      <c r="AY233" s="19" t="s">
        <v>239</v>
      </c>
      <c r="BE233" s="206">
        <f>IF(N233="základní",J233,0)</f>
        <v>0</v>
      </c>
      <c r="BF233" s="206">
        <f>IF(N233="snížená",J233,0)</f>
        <v>0</v>
      </c>
      <c r="BG233" s="206">
        <f>IF(N233="zákl. přenesená",J233,0)</f>
        <v>0</v>
      </c>
      <c r="BH233" s="206">
        <f>IF(N233="sníž. přenesená",J233,0)</f>
        <v>0</v>
      </c>
      <c r="BI233" s="206">
        <f>IF(N233="nulová",J233,0)</f>
        <v>0</v>
      </c>
      <c r="BJ233" s="19" t="s">
        <v>79</v>
      </c>
      <c r="BK233" s="206">
        <f>ROUND(I233*H233,2)</f>
        <v>0</v>
      </c>
      <c r="BL233" s="19" t="s">
        <v>246</v>
      </c>
      <c r="BM233" s="205" t="s">
        <v>1940</v>
      </c>
    </row>
    <row r="234" spans="1:65" s="2" customFormat="1" ht="11.25">
      <c r="A234" s="36"/>
      <c r="B234" s="37"/>
      <c r="C234" s="38"/>
      <c r="D234" s="207" t="s">
        <v>248</v>
      </c>
      <c r="E234" s="38"/>
      <c r="F234" s="208" t="s">
        <v>1939</v>
      </c>
      <c r="G234" s="38"/>
      <c r="H234" s="38"/>
      <c r="I234" s="117"/>
      <c r="J234" s="38"/>
      <c r="K234" s="38"/>
      <c r="L234" s="41"/>
      <c r="M234" s="209"/>
      <c r="N234" s="210"/>
      <c r="O234" s="66"/>
      <c r="P234" s="66"/>
      <c r="Q234" s="66"/>
      <c r="R234" s="66"/>
      <c r="S234" s="66"/>
      <c r="T234" s="67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T234" s="19" t="s">
        <v>248</v>
      </c>
      <c r="AU234" s="19" t="s">
        <v>81</v>
      </c>
    </row>
    <row r="235" spans="1:65" s="2" customFormat="1" ht="16.5" customHeight="1">
      <c r="A235" s="36"/>
      <c r="B235" s="37"/>
      <c r="C235" s="194" t="s">
        <v>490</v>
      </c>
      <c r="D235" s="194" t="s">
        <v>241</v>
      </c>
      <c r="E235" s="195" t="s">
        <v>1941</v>
      </c>
      <c r="F235" s="196" t="s">
        <v>1942</v>
      </c>
      <c r="G235" s="197" t="s">
        <v>285</v>
      </c>
      <c r="H235" s="198">
        <v>4</v>
      </c>
      <c r="I235" s="199"/>
      <c r="J235" s="200">
        <f>ROUND(I235*H235,2)</f>
        <v>0</v>
      </c>
      <c r="K235" s="196" t="s">
        <v>245</v>
      </c>
      <c r="L235" s="41"/>
      <c r="M235" s="201" t="s">
        <v>19</v>
      </c>
      <c r="N235" s="202" t="s">
        <v>43</v>
      </c>
      <c r="O235" s="66"/>
      <c r="P235" s="203">
        <f>O235*H235</f>
        <v>0</v>
      </c>
      <c r="Q235" s="203">
        <v>0</v>
      </c>
      <c r="R235" s="203">
        <f>Q235*H235</f>
        <v>0</v>
      </c>
      <c r="S235" s="203">
        <v>0</v>
      </c>
      <c r="T235" s="204">
        <f>S235*H235</f>
        <v>0</v>
      </c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R235" s="205" t="s">
        <v>246</v>
      </c>
      <c r="AT235" s="205" t="s">
        <v>241</v>
      </c>
      <c r="AU235" s="205" t="s">
        <v>81</v>
      </c>
      <c r="AY235" s="19" t="s">
        <v>239</v>
      </c>
      <c r="BE235" s="206">
        <f>IF(N235="základní",J235,0)</f>
        <v>0</v>
      </c>
      <c r="BF235" s="206">
        <f>IF(N235="snížená",J235,0)</f>
        <v>0</v>
      </c>
      <c r="BG235" s="206">
        <f>IF(N235="zákl. přenesená",J235,0)</f>
        <v>0</v>
      </c>
      <c r="BH235" s="206">
        <f>IF(N235="sníž. přenesená",J235,0)</f>
        <v>0</v>
      </c>
      <c r="BI235" s="206">
        <f>IF(N235="nulová",J235,0)</f>
        <v>0</v>
      </c>
      <c r="BJ235" s="19" t="s">
        <v>79</v>
      </c>
      <c r="BK235" s="206">
        <f>ROUND(I235*H235,2)</f>
        <v>0</v>
      </c>
      <c r="BL235" s="19" t="s">
        <v>246</v>
      </c>
      <c r="BM235" s="205" t="s">
        <v>1943</v>
      </c>
    </row>
    <row r="236" spans="1:65" s="2" customFormat="1" ht="11.25">
      <c r="A236" s="36"/>
      <c r="B236" s="37"/>
      <c r="C236" s="38"/>
      <c r="D236" s="207" t="s">
        <v>248</v>
      </c>
      <c r="E236" s="38"/>
      <c r="F236" s="208" t="s">
        <v>1944</v>
      </c>
      <c r="G236" s="38"/>
      <c r="H236" s="38"/>
      <c r="I236" s="117"/>
      <c r="J236" s="38"/>
      <c r="K236" s="38"/>
      <c r="L236" s="41"/>
      <c r="M236" s="209"/>
      <c r="N236" s="210"/>
      <c r="O236" s="66"/>
      <c r="P236" s="66"/>
      <c r="Q236" s="66"/>
      <c r="R236" s="66"/>
      <c r="S236" s="66"/>
      <c r="T236" s="67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T236" s="19" t="s">
        <v>248</v>
      </c>
      <c r="AU236" s="19" t="s">
        <v>81</v>
      </c>
    </row>
    <row r="237" spans="1:65" s="14" customFormat="1" ht="11.25">
      <c r="B237" s="230"/>
      <c r="C237" s="231"/>
      <c r="D237" s="207" t="s">
        <v>250</v>
      </c>
      <c r="E237" s="232" t="s">
        <v>19</v>
      </c>
      <c r="F237" s="233" t="s">
        <v>1928</v>
      </c>
      <c r="G237" s="231"/>
      <c r="H237" s="232" t="s">
        <v>19</v>
      </c>
      <c r="I237" s="234"/>
      <c r="J237" s="231"/>
      <c r="K237" s="231"/>
      <c r="L237" s="235"/>
      <c r="M237" s="236"/>
      <c r="N237" s="237"/>
      <c r="O237" s="237"/>
      <c r="P237" s="237"/>
      <c r="Q237" s="237"/>
      <c r="R237" s="237"/>
      <c r="S237" s="237"/>
      <c r="T237" s="238"/>
      <c r="AT237" s="239" t="s">
        <v>250</v>
      </c>
      <c r="AU237" s="239" t="s">
        <v>81</v>
      </c>
      <c r="AV237" s="14" t="s">
        <v>79</v>
      </c>
      <c r="AW237" s="14" t="s">
        <v>33</v>
      </c>
      <c r="AX237" s="14" t="s">
        <v>72</v>
      </c>
      <c r="AY237" s="239" t="s">
        <v>239</v>
      </c>
    </row>
    <row r="238" spans="1:65" s="13" customFormat="1" ht="11.25">
      <c r="B238" s="211"/>
      <c r="C238" s="212"/>
      <c r="D238" s="207" t="s">
        <v>250</v>
      </c>
      <c r="E238" s="213" t="s">
        <v>19</v>
      </c>
      <c r="F238" s="214" t="s">
        <v>1945</v>
      </c>
      <c r="G238" s="212"/>
      <c r="H238" s="215">
        <v>4</v>
      </c>
      <c r="I238" s="216"/>
      <c r="J238" s="212"/>
      <c r="K238" s="212"/>
      <c r="L238" s="217"/>
      <c r="M238" s="218"/>
      <c r="N238" s="219"/>
      <c r="O238" s="219"/>
      <c r="P238" s="219"/>
      <c r="Q238" s="219"/>
      <c r="R238" s="219"/>
      <c r="S238" s="219"/>
      <c r="T238" s="220"/>
      <c r="AT238" s="221" t="s">
        <v>250</v>
      </c>
      <c r="AU238" s="221" t="s">
        <v>81</v>
      </c>
      <c r="AV238" s="13" t="s">
        <v>81</v>
      </c>
      <c r="AW238" s="13" t="s">
        <v>33</v>
      </c>
      <c r="AX238" s="13" t="s">
        <v>72</v>
      </c>
      <c r="AY238" s="221" t="s">
        <v>239</v>
      </c>
    </row>
    <row r="239" spans="1:65" s="2" customFormat="1" ht="16.5" customHeight="1">
      <c r="A239" s="36"/>
      <c r="B239" s="37"/>
      <c r="C239" s="240" t="s">
        <v>497</v>
      </c>
      <c r="D239" s="240" t="s">
        <v>653</v>
      </c>
      <c r="E239" s="241" t="s">
        <v>1946</v>
      </c>
      <c r="F239" s="242" t="s">
        <v>1947</v>
      </c>
      <c r="G239" s="243" t="s">
        <v>285</v>
      </c>
      <c r="H239" s="244">
        <v>4</v>
      </c>
      <c r="I239" s="245"/>
      <c r="J239" s="246">
        <f>ROUND(I239*H239,2)</f>
        <v>0</v>
      </c>
      <c r="K239" s="242" t="s">
        <v>245</v>
      </c>
      <c r="L239" s="247"/>
      <c r="M239" s="248" t="s">
        <v>19</v>
      </c>
      <c r="N239" s="249" t="s">
        <v>43</v>
      </c>
      <c r="O239" s="66"/>
      <c r="P239" s="203">
        <f>O239*H239</f>
        <v>0</v>
      </c>
      <c r="Q239" s="203">
        <v>1.2999999999999999E-4</v>
      </c>
      <c r="R239" s="203">
        <f>Q239*H239</f>
        <v>5.1999999999999995E-4</v>
      </c>
      <c r="S239" s="203">
        <v>0</v>
      </c>
      <c r="T239" s="204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205" t="s">
        <v>314</v>
      </c>
      <c r="AT239" s="205" t="s">
        <v>653</v>
      </c>
      <c r="AU239" s="205" t="s">
        <v>81</v>
      </c>
      <c r="AY239" s="19" t="s">
        <v>239</v>
      </c>
      <c r="BE239" s="206">
        <f>IF(N239="základní",J239,0)</f>
        <v>0</v>
      </c>
      <c r="BF239" s="206">
        <f>IF(N239="snížená",J239,0)</f>
        <v>0</v>
      </c>
      <c r="BG239" s="206">
        <f>IF(N239="zákl. přenesená",J239,0)</f>
        <v>0</v>
      </c>
      <c r="BH239" s="206">
        <f>IF(N239="sníž. přenesená",J239,0)</f>
        <v>0</v>
      </c>
      <c r="BI239" s="206">
        <f>IF(N239="nulová",J239,0)</f>
        <v>0</v>
      </c>
      <c r="BJ239" s="19" t="s">
        <v>79</v>
      </c>
      <c r="BK239" s="206">
        <f>ROUND(I239*H239,2)</f>
        <v>0</v>
      </c>
      <c r="BL239" s="19" t="s">
        <v>246</v>
      </c>
      <c r="BM239" s="205" t="s">
        <v>1948</v>
      </c>
    </row>
    <row r="240" spans="1:65" s="2" customFormat="1" ht="11.25">
      <c r="A240" s="36"/>
      <c r="B240" s="37"/>
      <c r="C240" s="38"/>
      <c r="D240" s="207" t="s">
        <v>248</v>
      </c>
      <c r="E240" s="38"/>
      <c r="F240" s="208" t="s">
        <v>1947</v>
      </c>
      <c r="G240" s="38"/>
      <c r="H240" s="38"/>
      <c r="I240" s="117"/>
      <c r="J240" s="38"/>
      <c r="K240" s="38"/>
      <c r="L240" s="41"/>
      <c r="M240" s="209"/>
      <c r="N240" s="210"/>
      <c r="O240" s="66"/>
      <c r="P240" s="66"/>
      <c r="Q240" s="66"/>
      <c r="R240" s="66"/>
      <c r="S240" s="66"/>
      <c r="T240" s="67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T240" s="19" t="s">
        <v>248</v>
      </c>
      <c r="AU240" s="19" t="s">
        <v>81</v>
      </c>
    </row>
    <row r="241" spans="1:65" s="2" customFormat="1" ht="16.5" customHeight="1">
      <c r="A241" s="36"/>
      <c r="B241" s="37"/>
      <c r="C241" s="194" t="s">
        <v>503</v>
      </c>
      <c r="D241" s="194" t="s">
        <v>241</v>
      </c>
      <c r="E241" s="195" t="s">
        <v>1949</v>
      </c>
      <c r="F241" s="196" t="s">
        <v>1950</v>
      </c>
      <c r="G241" s="197" t="s">
        <v>481</v>
      </c>
      <c r="H241" s="198">
        <v>3</v>
      </c>
      <c r="I241" s="199"/>
      <c r="J241" s="200">
        <f>ROUND(I241*H241,2)</f>
        <v>0</v>
      </c>
      <c r="K241" s="196" t="s">
        <v>1951</v>
      </c>
      <c r="L241" s="41"/>
      <c r="M241" s="201" t="s">
        <v>19</v>
      </c>
      <c r="N241" s="202" t="s">
        <v>43</v>
      </c>
      <c r="O241" s="66"/>
      <c r="P241" s="203">
        <f>O241*H241</f>
        <v>0</v>
      </c>
      <c r="Q241" s="203">
        <v>2.0000000000000002E-5</v>
      </c>
      <c r="R241" s="203">
        <f>Q241*H241</f>
        <v>6.0000000000000008E-5</v>
      </c>
      <c r="S241" s="203">
        <v>0</v>
      </c>
      <c r="T241" s="204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205" t="s">
        <v>246</v>
      </c>
      <c r="AT241" s="205" t="s">
        <v>241</v>
      </c>
      <c r="AU241" s="205" t="s">
        <v>81</v>
      </c>
      <c r="AY241" s="19" t="s">
        <v>239</v>
      </c>
      <c r="BE241" s="206">
        <f>IF(N241="základní",J241,0)</f>
        <v>0</v>
      </c>
      <c r="BF241" s="206">
        <f>IF(N241="snížená",J241,0)</f>
        <v>0</v>
      </c>
      <c r="BG241" s="206">
        <f>IF(N241="zákl. přenesená",J241,0)</f>
        <v>0</v>
      </c>
      <c r="BH241" s="206">
        <f>IF(N241="sníž. přenesená",J241,0)</f>
        <v>0</v>
      </c>
      <c r="BI241" s="206">
        <f>IF(N241="nulová",J241,0)</f>
        <v>0</v>
      </c>
      <c r="BJ241" s="19" t="s">
        <v>79</v>
      </c>
      <c r="BK241" s="206">
        <f>ROUND(I241*H241,2)</f>
        <v>0</v>
      </c>
      <c r="BL241" s="19" t="s">
        <v>246</v>
      </c>
      <c r="BM241" s="205" t="s">
        <v>1952</v>
      </c>
    </row>
    <row r="242" spans="1:65" s="2" customFormat="1" ht="11.25">
      <c r="A242" s="36"/>
      <c r="B242" s="37"/>
      <c r="C242" s="38"/>
      <c r="D242" s="207" t="s">
        <v>248</v>
      </c>
      <c r="E242" s="38"/>
      <c r="F242" s="208" t="s">
        <v>1950</v>
      </c>
      <c r="G242" s="38"/>
      <c r="H242" s="38"/>
      <c r="I242" s="117"/>
      <c r="J242" s="38"/>
      <c r="K242" s="38"/>
      <c r="L242" s="41"/>
      <c r="M242" s="209"/>
      <c r="N242" s="210"/>
      <c r="O242" s="66"/>
      <c r="P242" s="66"/>
      <c r="Q242" s="66"/>
      <c r="R242" s="66"/>
      <c r="S242" s="66"/>
      <c r="T242" s="67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T242" s="19" t="s">
        <v>248</v>
      </c>
      <c r="AU242" s="19" t="s">
        <v>81</v>
      </c>
    </row>
    <row r="243" spans="1:65" s="2" customFormat="1" ht="19.5">
      <c r="A243" s="36"/>
      <c r="B243" s="37"/>
      <c r="C243" s="38"/>
      <c r="D243" s="207" t="s">
        <v>275</v>
      </c>
      <c r="E243" s="38"/>
      <c r="F243" s="225" t="s">
        <v>1953</v>
      </c>
      <c r="G243" s="38"/>
      <c r="H243" s="38"/>
      <c r="I243" s="117"/>
      <c r="J243" s="38"/>
      <c r="K243" s="38"/>
      <c r="L243" s="41"/>
      <c r="M243" s="209"/>
      <c r="N243" s="210"/>
      <c r="O243" s="66"/>
      <c r="P243" s="66"/>
      <c r="Q243" s="66"/>
      <c r="R243" s="66"/>
      <c r="S243" s="66"/>
      <c r="T243" s="67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T243" s="19" t="s">
        <v>275</v>
      </c>
      <c r="AU243" s="19" t="s">
        <v>81</v>
      </c>
    </row>
    <row r="244" spans="1:65" s="13" customFormat="1" ht="11.25">
      <c r="B244" s="211"/>
      <c r="C244" s="212"/>
      <c r="D244" s="207" t="s">
        <v>250</v>
      </c>
      <c r="E244" s="213" t="s">
        <v>19</v>
      </c>
      <c r="F244" s="214" t="s">
        <v>1954</v>
      </c>
      <c r="G244" s="212"/>
      <c r="H244" s="215">
        <v>1</v>
      </c>
      <c r="I244" s="216"/>
      <c r="J244" s="212"/>
      <c r="K244" s="212"/>
      <c r="L244" s="217"/>
      <c r="M244" s="218"/>
      <c r="N244" s="219"/>
      <c r="O244" s="219"/>
      <c r="P244" s="219"/>
      <c r="Q244" s="219"/>
      <c r="R244" s="219"/>
      <c r="S244" s="219"/>
      <c r="T244" s="220"/>
      <c r="AT244" s="221" t="s">
        <v>250</v>
      </c>
      <c r="AU244" s="221" t="s">
        <v>81</v>
      </c>
      <c r="AV244" s="13" t="s">
        <v>81</v>
      </c>
      <c r="AW244" s="13" t="s">
        <v>33</v>
      </c>
      <c r="AX244" s="13" t="s">
        <v>72</v>
      </c>
      <c r="AY244" s="221" t="s">
        <v>239</v>
      </c>
    </row>
    <row r="245" spans="1:65" s="13" customFormat="1" ht="11.25">
      <c r="B245" s="211"/>
      <c r="C245" s="212"/>
      <c r="D245" s="207" t="s">
        <v>250</v>
      </c>
      <c r="E245" s="213" t="s">
        <v>19</v>
      </c>
      <c r="F245" s="214" t="s">
        <v>1955</v>
      </c>
      <c r="G245" s="212"/>
      <c r="H245" s="215">
        <v>1</v>
      </c>
      <c r="I245" s="216"/>
      <c r="J245" s="212"/>
      <c r="K245" s="212"/>
      <c r="L245" s="217"/>
      <c r="M245" s="218"/>
      <c r="N245" s="219"/>
      <c r="O245" s="219"/>
      <c r="P245" s="219"/>
      <c r="Q245" s="219"/>
      <c r="R245" s="219"/>
      <c r="S245" s="219"/>
      <c r="T245" s="220"/>
      <c r="AT245" s="221" t="s">
        <v>250</v>
      </c>
      <c r="AU245" s="221" t="s">
        <v>81</v>
      </c>
      <c r="AV245" s="13" t="s">
        <v>81</v>
      </c>
      <c r="AW245" s="13" t="s">
        <v>33</v>
      </c>
      <c r="AX245" s="13" t="s">
        <v>72</v>
      </c>
      <c r="AY245" s="221" t="s">
        <v>239</v>
      </c>
    </row>
    <row r="246" spans="1:65" s="13" customFormat="1" ht="11.25">
      <c r="B246" s="211"/>
      <c r="C246" s="212"/>
      <c r="D246" s="207" t="s">
        <v>250</v>
      </c>
      <c r="E246" s="213" t="s">
        <v>19</v>
      </c>
      <c r="F246" s="214" t="s">
        <v>1956</v>
      </c>
      <c r="G246" s="212"/>
      <c r="H246" s="215">
        <v>1</v>
      </c>
      <c r="I246" s="216"/>
      <c r="J246" s="212"/>
      <c r="K246" s="212"/>
      <c r="L246" s="217"/>
      <c r="M246" s="218"/>
      <c r="N246" s="219"/>
      <c r="O246" s="219"/>
      <c r="P246" s="219"/>
      <c r="Q246" s="219"/>
      <c r="R246" s="219"/>
      <c r="S246" s="219"/>
      <c r="T246" s="220"/>
      <c r="AT246" s="221" t="s">
        <v>250</v>
      </c>
      <c r="AU246" s="221" t="s">
        <v>81</v>
      </c>
      <c r="AV246" s="13" t="s">
        <v>81</v>
      </c>
      <c r="AW246" s="13" t="s">
        <v>33</v>
      </c>
      <c r="AX246" s="13" t="s">
        <v>72</v>
      </c>
      <c r="AY246" s="221" t="s">
        <v>239</v>
      </c>
    </row>
    <row r="247" spans="1:65" s="2" customFormat="1" ht="16.5" customHeight="1">
      <c r="A247" s="36"/>
      <c r="B247" s="37"/>
      <c r="C247" s="240" t="s">
        <v>510</v>
      </c>
      <c r="D247" s="240" t="s">
        <v>653</v>
      </c>
      <c r="E247" s="241" t="s">
        <v>1957</v>
      </c>
      <c r="F247" s="242" t="s">
        <v>1958</v>
      </c>
      <c r="G247" s="243" t="s">
        <v>285</v>
      </c>
      <c r="H247" s="244">
        <v>3</v>
      </c>
      <c r="I247" s="245"/>
      <c r="J247" s="246">
        <f>ROUND(I247*H247,2)</f>
        <v>0</v>
      </c>
      <c r="K247" s="242" t="s">
        <v>1951</v>
      </c>
      <c r="L247" s="247"/>
      <c r="M247" s="248" t="s">
        <v>19</v>
      </c>
      <c r="N247" s="249" t="s">
        <v>43</v>
      </c>
      <c r="O247" s="66"/>
      <c r="P247" s="203">
        <f>O247*H247</f>
        <v>0</v>
      </c>
      <c r="Q247" s="203">
        <v>1.7799999999999999E-3</v>
      </c>
      <c r="R247" s="203">
        <f>Q247*H247</f>
        <v>5.3399999999999993E-3</v>
      </c>
      <c r="S247" s="203">
        <v>0</v>
      </c>
      <c r="T247" s="204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205" t="s">
        <v>314</v>
      </c>
      <c r="AT247" s="205" t="s">
        <v>653</v>
      </c>
      <c r="AU247" s="205" t="s">
        <v>81</v>
      </c>
      <c r="AY247" s="19" t="s">
        <v>239</v>
      </c>
      <c r="BE247" s="206">
        <f>IF(N247="základní",J247,0)</f>
        <v>0</v>
      </c>
      <c r="BF247" s="206">
        <f>IF(N247="snížená",J247,0)</f>
        <v>0</v>
      </c>
      <c r="BG247" s="206">
        <f>IF(N247="zákl. přenesená",J247,0)</f>
        <v>0</v>
      </c>
      <c r="BH247" s="206">
        <f>IF(N247="sníž. přenesená",J247,0)</f>
        <v>0</v>
      </c>
      <c r="BI247" s="206">
        <f>IF(N247="nulová",J247,0)</f>
        <v>0</v>
      </c>
      <c r="BJ247" s="19" t="s">
        <v>79</v>
      </c>
      <c r="BK247" s="206">
        <f>ROUND(I247*H247,2)</f>
        <v>0</v>
      </c>
      <c r="BL247" s="19" t="s">
        <v>246</v>
      </c>
      <c r="BM247" s="205" t="s">
        <v>1959</v>
      </c>
    </row>
    <row r="248" spans="1:65" s="2" customFormat="1" ht="11.25">
      <c r="A248" s="36"/>
      <c r="B248" s="37"/>
      <c r="C248" s="38"/>
      <c r="D248" s="207" t="s">
        <v>248</v>
      </c>
      <c r="E248" s="38"/>
      <c r="F248" s="208" t="s">
        <v>1958</v>
      </c>
      <c r="G248" s="38"/>
      <c r="H248" s="38"/>
      <c r="I248" s="117"/>
      <c r="J248" s="38"/>
      <c r="K248" s="38"/>
      <c r="L248" s="41"/>
      <c r="M248" s="209"/>
      <c r="N248" s="210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248</v>
      </c>
      <c r="AU248" s="19" t="s">
        <v>81</v>
      </c>
    </row>
    <row r="249" spans="1:65" s="13" customFormat="1" ht="11.25">
      <c r="B249" s="211"/>
      <c r="C249" s="212"/>
      <c r="D249" s="207" t="s">
        <v>250</v>
      </c>
      <c r="E249" s="213" t="s">
        <v>19</v>
      </c>
      <c r="F249" s="214" t="s">
        <v>1954</v>
      </c>
      <c r="G249" s="212"/>
      <c r="H249" s="215">
        <v>1</v>
      </c>
      <c r="I249" s="216"/>
      <c r="J249" s="212"/>
      <c r="K249" s="212"/>
      <c r="L249" s="217"/>
      <c r="M249" s="218"/>
      <c r="N249" s="219"/>
      <c r="O249" s="219"/>
      <c r="P249" s="219"/>
      <c r="Q249" s="219"/>
      <c r="R249" s="219"/>
      <c r="S249" s="219"/>
      <c r="T249" s="220"/>
      <c r="AT249" s="221" t="s">
        <v>250</v>
      </c>
      <c r="AU249" s="221" t="s">
        <v>81</v>
      </c>
      <c r="AV249" s="13" t="s">
        <v>81</v>
      </c>
      <c r="AW249" s="13" t="s">
        <v>33</v>
      </c>
      <c r="AX249" s="13" t="s">
        <v>72</v>
      </c>
      <c r="AY249" s="221" t="s">
        <v>239</v>
      </c>
    </row>
    <row r="250" spans="1:65" s="13" customFormat="1" ht="11.25">
      <c r="B250" s="211"/>
      <c r="C250" s="212"/>
      <c r="D250" s="207" t="s">
        <v>250</v>
      </c>
      <c r="E250" s="213" t="s">
        <v>19</v>
      </c>
      <c r="F250" s="214" t="s">
        <v>1955</v>
      </c>
      <c r="G250" s="212"/>
      <c r="H250" s="215">
        <v>1</v>
      </c>
      <c r="I250" s="216"/>
      <c r="J250" s="212"/>
      <c r="K250" s="212"/>
      <c r="L250" s="217"/>
      <c r="M250" s="218"/>
      <c r="N250" s="219"/>
      <c r="O250" s="219"/>
      <c r="P250" s="219"/>
      <c r="Q250" s="219"/>
      <c r="R250" s="219"/>
      <c r="S250" s="219"/>
      <c r="T250" s="220"/>
      <c r="AT250" s="221" t="s">
        <v>250</v>
      </c>
      <c r="AU250" s="221" t="s">
        <v>81</v>
      </c>
      <c r="AV250" s="13" t="s">
        <v>81</v>
      </c>
      <c r="AW250" s="13" t="s">
        <v>33</v>
      </c>
      <c r="AX250" s="13" t="s">
        <v>72</v>
      </c>
      <c r="AY250" s="221" t="s">
        <v>239</v>
      </c>
    </row>
    <row r="251" spans="1:65" s="13" customFormat="1" ht="11.25">
      <c r="B251" s="211"/>
      <c r="C251" s="212"/>
      <c r="D251" s="207" t="s">
        <v>250</v>
      </c>
      <c r="E251" s="213" t="s">
        <v>19</v>
      </c>
      <c r="F251" s="214" t="s">
        <v>1956</v>
      </c>
      <c r="G251" s="212"/>
      <c r="H251" s="215">
        <v>1</v>
      </c>
      <c r="I251" s="216"/>
      <c r="J251" s="212"/>
      <c r="K251" s="212"/>
      <c r="L251" s="217"/>
      <c r="M251" s="218"/>
      <c r="N251" s="219"/>
      <c r="O251" s="219"/>
      <c r="P251" s="219"/>
      <c r="Q251" s="219"/>
      <c r="R251" s="219"/>
      <c r="S251" s="219"/>
      <c r="T251" s="220"/>
      <c r="AT251" s="221" t="s">
        <v>250</v>
      </c>
      <c r="AU251" s="221" t="s">
        <v>81</v>
      </c>
      <c r="AV251" s="13" t="s">
        <v>81</v>
      </c>
      <c r="AW251" s="13" t="s">
        <v>33</v>
      </c>
      <c r="AX251" s="13" t="s">
        <v>72</v>
      </c>
      <c r="AY251" s="221" t="s">
        <v>239</v>
      </c>
    </row>
    <row r="252" spans="1:65" s="2" customFormat="1" ht="16.5" customHeight="1">
      <c r="A252" s="36"/>
      <c r="B252" s="37"/>
      <c r="C252" s="194" t="s">
        <v>518</v>
      </c>
      <c r="D252" s="194" t="s">
        <v>241</v>
      </c>
      <c r="E252" s="195" t="s">
        <v>1960</v>
      </c>
      <c r="F252" s="196" t="s">
        <v>1961</v>
      </c>
      <c r="G252" s="197" t="s">
        <v>327</v>
      </c>
      <c r="H252" s="198">
        <v>114</v>
      </c>
      <c r="I252" s="199"/>
      <c r="J252" s="200">
        <f>ROUND(I252*H252,2)</f>
        <v>0</v>
      </c>
      <c r="K252" s="196" t="s">
        <v>245</v>
      </c>
      <c r="L252" s="41"/>
      <c r="M252" s="201" t="s">
        <v>19</v>
      </c>
      <c r="N252" s="202" t="s">
        <v>43</v>
      </c>
      <c r="O252" s="66"/>
      <c r="P252" s="203">
        <f>O252*H252</f>
        <v>0</v>
      </c>
      <c r="Q252" s="203">
        <v>0</v>
      </c>
      <c r="R252" s="203">
        <f>Q252*H252</f>
        <v>0</v>
      </c>
      <c r="S252" s="203">
        <v>0</v>
      </c>
      <c r="T252" s="204">
        <f>S252*H252</f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205" t="s">
        <v>246</v>
      </c>
      <c r="AT252" s="205" t="s">
        <v>241</v>
      </c>
      <c r="AU252" s="205" t="s">
        <v>81</v>
      </c>
      <c r="AY252" s="19" t="s">
        <v>239</v>
      </c>
      <c r="BE252" s="206">
        <f>IF(N252="základní",J252,0)</f>
        <v>0</v>
      </c>
      <c r="BF252" s="206">
        <f>IF(N252="snížená",J252,0)</f>
        <v>0</v>
      </c>
      <c r="BG252" s="206">
        <f>IF(N252="zákl. přenesená",J252,0)</f>
        <v>0</v>
      </c>
      <c r="BH252" s="206">
        <f>IF(N252="sníž. přenesená",J252,0)</f>
        <v>0</v>
      </c>
      <c r="BI252" s="206">
        <f>IF(N252="nulová",J252,0)</f>
        <v>0</v>
      </c>
      <c r="BJ252" s="19" t="s">
        <v>79</v>
      </c>
      <c r="BK252" s="206">
        <f>ROUND(I252*H252,2)</f>
        <v>0</v>
      </c>
      <c r="BL252" s="19" t="s">
        <v>246</v>
      </c>
      <c r="BM252" s="205" t="s">
        <v>1962</v>
      </c>
    </row>
    <row r="253" spans="1:65" s="2" customFormat="1" ht="11.25">
      <c r="A253" s="36"/>
      <c r="B253" s="37"/>
      <c r="C253" s="38"/>
      <c r="D253" s="207" t="s">
        <v>248</v>
      </c>
      <c r="E253" s="38"/>
      <c r="F253" s="208" t="s">
        <v>1961</v>
      </c>
      <c r="G253" s="38"/>
      <c r="H253" s="38"/>
      <c r="I253" s="117"/>
      <c r="J253" s="38"/>
      <c r="K253" s="38"/>
      <c r="L253" s="41"/>
      <c r="M253" s="209"/>
      <c r="N253" s="210"/>
      <c r="O253" s="66"/>
      <c r="P253" s="66"/>
      <c r="Q253" s="66"/>
      <c r="R253" s="66"/>
      <c r="S253" s="66"/>
      <c r="T253" s="67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T253" s="19" t="s">
        <v>248</v>
      </c>
      <c r="AU253" s="19" t="s">
        <v>81</v>
      </c>
    </row>
    <row r="254" spans="1:65" s="13" customFormat="1" ht="11.25">
      <c r="B254" s="211"/>
      <c r="C254" s="212"/>
      <c r="D254" s="207" t="s">
        <v>250</v>
      </c>
      <c r="E254" s="213" t="s">
        <v>19</v>
      </c>
      <c r="F254" s="214" t="s">
        <v>1963</v>
      </c>
      <c r="G254" s="212"/>
      <c r="H254" s="215">
        <v>114</v>
      </c>
      <c r="I254" s="216"/>
      <c r="J254" s="212"/>
      <c r="K254" s="212"/>
      <c r="L254" s="217"/>
      <c r="M254" s="218"/>
      <c r="N254" s="219"/>
      <c r="O254" s="219"/>
      <c r="P254" s="219"/>
      <c r="Q254" s="219"/>
      <c r="R254" s="219"/>
      <c r="S254" s="219"/>
      <c r="T254" s="220"/>
      <c r="AT254" s="221" t="s">
        <v>250</v>
      </c>
      <c r="AU254" s="221" t="s">
        <v>81</v>
      </c>
      <c r="AV254" s="13" t="s">
        <v>81</v>
      </c>
      <c r="AW254" s="13" t="s">
        <v>33</v>
      </c>
      <c r="AX254" s="13" t="s">
        <v>72</v>
      </c>
      <c r="AY254" s="221" t="s">
        <v>239</v>
      </c>
    </row>
    <row r="255" spans="1:65" s="2" customFormat="1" ht="16.5" customHeight="1">
      <c r="A255" s="36"/>
      <c r="B255" s="37"/>
      <c r="C255" s="194" t="s">
        <v>524</v>
      </c>
      <c r="D255" s="194" t="s">
        <v>241</v>
      </c>
      <c r="E255" s="195" t="s">
        <v>1964</v>
      </c>
      <c r="F255" s="196" t="s">
        <v>1965</v>
      </c>
      <c r="G255" s="197" t="s">
        <v>327</v>
      </c>
      <c r="H255" s="198">
        <v>114</v>
      </c>
      <c r="I255" s="199"/>
      <c r="J255" s="200">
        <f>ROUND(I255*H255,2)</f>
        <v>0</v>
      </c>
      <c r="K255" s="196" t="s">
        <v>245</v>
      </c>
      <c r="L255" s="41"/>
      <c r="M255" s="201" t="s">
        <v>19</v>
      </c>
      <c r="N255" s="202" t="s">
        <v>43</v>
      </c>
      <c r="O255" s="66"/>
      <c r="P255" s="203">
        <f>O255*H255</f>
        <v>0</v>
      </c>
      <c r="Q255" s="203">
        <v>0</v>
      </c>
      <c r="R255" s="203">
        <f>Q255*H255</f>
        <v>0</v>
      </c>
      <c r="S255" s="203">
        <v>0</v>
      </c>
      <c r="T255" s="204">
        <f>S255*H255</f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205" t="s">
        <v>246</v>
      </c>
      <c r="AT255" s="205" t="s">
        <v>241</v>
      </c>
      <c r="AU255" s="205" t="s">
        <v>81</v>
      </c>
      <c r="AY255" s="19" t="s">
        <v>239</v>
      </c>
      <c r="BE255" s="206">
        <f>IF(N255="základní",J255,0)</f>
        <v>0</v>
      </c>
      <c r="BF255" s="206">
        <f>IF(N255="snížená",J255,0)</f>
        <v>0</v>
      </c>
      <c r="BG255" s="206">
        <f>IF(N255="zákl. přenesená",J255,0)</f>
        <v>0</v>
      </c>
      <c r="BH255" s="206">
        <f>IF(N255="sníž. přenesená",J255,0)</f>
        <v>0</v>
      </c>
      <c r="BI255" s="206">
        <f>IF(N255="nulová",J255,0)</f>
        <v>0</v>
      </c>
      <c r="BJ255" s="19" t="s">
        <v>79</v>
      </c>
      <c r="BK255" s="206">
        <f>ROUND(I255*H255,2)</f>
        <v>0</v>
      </c>
      <c r="BL255" s="19" t="s">
        <v>246</v>
      </c>
      <c r="BM255" s="205" t="s">
        <v>1966</v>
      </c>
    </row>
    <row r="256" spans="1:65" s="2" customFormat="1" ht="11.25">
      <c r="A256" s="36"/>
      <c r="B256" s="37"/>
      <c r="C256" s="38"/>
      <c r="D256" s="207" t="s">
        <v>248</v>
      </c>
      <c r="E256" s="38"/>
      <c r="F256" s="208" t="s">
        <v>1967</v>
      </c>
      <c r="G256" s="38"/>
      <c r="H256" s="38"/>
      <c r="I256" s="117"/>
      <c r="J256" s="38"/>
      <c r="K256" s="38"/>
      <c r="L256" s="41"/>
      <c r="M256" s="209"/>
      <c r="N256" s="210"/>
      <c r="O256" s="66"/>
      <c r="P256" s="66"/>
      <c r="Q256" s="66"/>
      <c r="R256" s="66"/>
      <c r="S256" s="66"/>
      <c r="T256" s="67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T256" s="19" t="s">
        <v>248</v>
      </c>
      <c r="AU256" s="19" t="s">
        <v>81</v>
      </c>
    </row>
    <row r="257" spans="1:65" s="13" customFormat="1" ht="11.25">
      <c r="B257" s="211"/>
      <c r="C257" s="212"/>
      <c r="D257" s="207" t="s">
        <v>250</v>
      </c>
      <c r="E257" s="213" t="s">
        <v>19</v>
      </c>
      <c r="F257" s="214" t="s">
        <v>1968</v>
      </c>
      <c r="G257" s="212"/>
      <c r="H257" s="215">
        <v>114</v>
      </c>
      <c r="I257" s="216"/>
      <c r="J257" s="212"/>
      <c r="K257" s="212"/>
      <c r="L257" s="217"/>
      <c r="M257" s="218"/>
      <c r="N257" s="219"/>
      <c r="O257" s="219"/>
      <c r="P257" s="219"/>
      <c r="Q257" s="219"/>
      <c r="R257" s="219"/>
      <c r="S257" s="219"/>
      <c r="T257" s="220"/>
      <c r="AT257" s="221" t="s">
        <v>250</v>
      </c>
      <c r="AU257" s="221" t="s">
        <v>81</v>
      </c>
      <c r="AV257" s="13" t="s">
        <v>81</v>
      </c>
      <c r="AW257" s="13" t="s">
        <v>33</v>
      </c>
      <c r="AX257" s="13" t="s">
        <v>72</v>
      </c>
      <c r="AY257" s="221" t="s">
        <v>239</v>
      </c>
    </row>
    <row r="258" spans="1:65" s="2" customFormat="1" ht="16.5" customHeight="1">
      <c r="A258" s="36"/>
      <c r="B258" s="37"/>
      <c r="C258" s="194" t="s">
        <v>530</v>
      </c>
      <c r="D258" s="194" t="s">
        <v>241</v>
      </c>
      <c r="E258" s="195" t="s">
        <v>1969</v>
      </c>
      <c r="F258" s="196" t="s">
        <v>1970</v>
      </c>
      <c r="G258" s="197" t="s">
        <v>285</v>
      </c>
      <c r="H258" s="198">
        <v>1</v>
      </c>
      <c r="I258" s="199"/>
      <c r="J258" s="200">
        <f>ROUND(I258*H258,2)</f>
        <v>0</v>
      </c>
      <c r="K258" s="196" t="s">
        <v>19</v>
      </c>
      <c r="L258" s="41"/>
      <c r="M258" s="201" t="s">
        <v>19</v>
      </c>
      <c r="N258" s="202" t="s">
        <v>43</v>
      </c>
      <c r="O258" s="66"/>
      <c r="P258" s="203">
        <f>O258*H258</f>
        <v>0</v>
      </c>
      <c r="Q258" s="203">
        <v>11.97512</v>
      </c>
      <c r="R258" s="203">
        <f>Q258*H258</f>
        <v>11.97512</v>
      </c>
      <c r="S258" s="203">
        <v>0</v>
      </c>
      <c r="T258" s="204">
        <f>S258*H258</f>
        <v>0</v>
      </c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R258" s="205" t="s">
        <v>246</v>
      </c>
      <c r="AT258" s="205" t="s">
        <v>241</v>
      </c>
      <c r="AU258" s="205" t="s">
        <v>81</v>
      </c>
      <c r="AY258" s="19" t="s">
        <v>239</v>
      </c>
      <c r="BE258" s="206">
        <f>IF(N258="základní",J258,0)</f>
        <v>0</v>
      </c>
      <c r="BF258" s="206">
        <f>IF(N258="snížená",J258,0)</f>
        <v>0</v>
      </c>
      <c r="BG258" s="206">
        <f>IF(N258="zákl. přenesená",J258,0)</f>
        <v>0</v>
      </c>
      <c r="BH258" s="206">
        <f>IF(N258="sníž. přenesená",J258,0)</f>
        <v>0</v>
      </c>
      <c r="BI258" s="206">
        <f>IF(N258="nulová",J258,0)</f>
        <v>0</v>
      </c>
      <c r="BJ258" s="19" t="s">
        <v>79</v>
      </c>
      <c r="BK258" s="206">
        <f>ROUND(I258*H258,2)</f>
        <v>0</v>
      </c>
      <c r="BL258" s="19" t="s">
        <v>246</v>
      </c>
      <c r="BM258" s="205" t="s">
        <v>1971</v>
      </c>
    </row>
    <row r="259" spans="1:65" s="2" customFormat="1" ht="11.25">
      <c r="A259" s="36"/>
      <c r="B259" s="37"/>
      <c r="C259" s="38"/>
      <c r="D259" s="207" t="s">
        <v>248</v>
      </c>
      <c r="E259" s="38"/>
      <c r="F259" s="208" t="s">
        <v>1972</v>
      </c>
      <c r="G259" s="38"/>
      <c r="H259" s="38"/>
      <c r="I259" s="117"/>
      <c r="J259" s="38"/>
      <c r="K259" s="38"/>
      <c r="L259" s="41"/>
      <c r="M259" s="209"/>
      <c r="N259" s="210"/>
      <c r="O259" s="66"/>
      <c r="P259" s="66"/>
      <c r="Q259" s="66"/>
      <c r="R259" s="66"/>
      <c r="S259" s="66"/>
      <c r="T259" s="67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T259" s="19" t="s">
        <v>248</v>
      </c>
      <c r="AU259" s="19" t="s">
        <v>81</v>
      </c>
    </row>
    <row r="260" spans="1:65" s="13" customFormat="1" ht="11.25">
      <c r="B260" s="211"/>
      <c r="C260" s="212"/>
      <c r="D260" s="207" t="s">
        <v>250</v>
      </c>
      <c r="E260" s="213" t="s">
        <v>19</v>
      </c>
      <c r="F260" s="214" t="s">
        <v>1956</v>
      </c>
      <c r="G260" s="212"/>
      <c r="H260" s="215">
        <v>1</v>
      </c>
      <c r="I260" s="216"/>
      <c r="J260" s="212"/>
      <c r="K260" s="212"/>
      <c r="L260" s="217"/>
      <c r="M260" s="218"/>
      <c r="N260" s="219"/>
      <c r="O260" s="219"/>
      <c r="P260" s="219"/>
      <c r="Q260" s="219"/>
      <c r="R260" s="219"/>
      <c r="S260" s="219"/>
      <c r="T260" s="220"/>
      <c r="AT260" s="221" t="s">
        <v>250</v>
      </c>
      <c r="AU260" s="221" t="s">
        <v>81</v>
      </c>
      <c r="AV260" s="13" t="s">
        <v>81</v>
      </c>
      <c r="AW260" s="13" t="s">
        <v>33</v>
      </c>
      <c r="AX260" s="13" t="s">
        <v>72</v>
      </c>
      <c r="AY260" s="221" t="s">
        <v>239</v>
      </c>
    </row>
    <row r="261" spans="1:65" s="2" customFormat="1" ht="16.5" customHeight="1">
      <c r="A261" s="36"/>
      <c r="B261" s="37"/>
      <c r="C261" s="194" t="s">
        <v>536</v>
      </c>
      <c r="D261" s="194" t="s">
        <v>241</v>
      </c>
      <c r="E261" s="195" t="s">
        <v>1973</v>
      </c>
      <c r="F261" s="196" t="s">
        <v>1974</v>
      </c>
      <c r="G261" s="197" t="s">
        <v>285</v>
      </c>
      <c r="H261" s="198">
        <v>1</v>
      </c>
      <c r="I261" s="199"/>
      <c r="J261" s="200">
        <f>ROUND(I261*H261,2)</f>
        <v>0</v>
      </c>
      <c r="K261" s="196" t="s">
        <v>245</v>
      </c>
      <c r="L261" s="41"/>
      <c r="M261" s="201" t="s">
        <v>19</v>
      </c>
      <c r="N261" s="202" t="s">
        <v>43</v>
      </c>
      <c r="O261" s="66"/>
      <c r="P261" s="203">
        <f>O261*H261</f>
        <v>0</v>
      </c>
      <c r="Q261" s="203">
        <v>0.36191000000000001</v>
      </c>
      <c r="R261" s="203">
        <f>Q261*H261</f>
        <v>0.36191000000000001</v>
      </c>
      <c r="S261" s="203">
        <v>0</v>
      </c>
      <c r="T261" s="204">
        <f>S261*H261</f>
        <v>0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R261" s="205" t="s">
        <v>246</v>
      </c>
      <c r="AT261" s="205" t="s">
        <v>241</v>
      </c>
      <c r="AU261" s="205" t="s">
        <v>81</v>
      </c>
      <c r="AY261" s="19" t="s">
        <v>239</v>
      </c>
      <c r="BE261" s="206">
        <f>IF(N261="základní",J261,0)</f>
        <v>0</v>
      </c>
      <c r="BF261" s="206">
        <f>IF(N261="snížená",J261,0)</f>
        <v>0</v>
      </c>
      <c r="BG261" s="206">
        <f>IF(N261="zákl. přenesená",J261,0)</f>
        <v>0</v>
      </c>
      <c r="BH261" s="206">
        <f>IF(N261="sníž. přenesená",J261,0)</f>
        <v>0</v>
      </c>
      <c r="BI261" s="206">
        <f>IF(N261="nulová",J261,0)</f>
        <v>0</v>
      </c>
      <c r="BJ261" s="19" t="s">
        <v>79</v>
      </c>
      <c r="BK261" s="206">
        <f>ROUND(I261*H261,2)</f>
        <v>0</v>
      </c>
      <c r="BL261" s="19" t="s">
        <v>246</v>
      </c>
      <c r="BM261" s="205" t="s">
        <v>1975</v>
      </c>
    </row>
    <row r="262" spans="1:65" s="2" customFormat="1" ht="19.5">
      <c r="A262" s="36"/>
      <c r="B262" s="37"/>
      <c r="C262" s="38"/>
      <c r="D262" s="207" t="s">
        <v>248</v>
      </c>
      <c r="E262" s="38"/>
      <c r="F262" s="208" t="s">
        <v>1976</v>
      </c>
      <c r="G262" s="38"/>
      <c r="H262" s="38"/>
      <c r="I262" s="117"/>
      <c r="J262" s="38"/>
      <c r="K262" s="38"/>
      <c r="L262" s="41"/>
      <c r="M262" s="209"/>
      <c r="N262" s="210"/>
      <c r="O262" s="66"/>
      <c r="P262" s="66"/>
      <c r="Q262" s="66"/>
      <c r="R262" s="66"/>
      <c r="S262" s="66"/>
      <c r="T262" s="67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T262" s="19" t="s">
        <v>248</v>
      </c>
      <c r="AU262" s="19" t="s">
        <v>81</v>
      </c>
    </row>
    <row r="263" spans="1:65" s="13" customFormat="1" ht="11.25">
      <c r="B263" s="211"/>
      <c r="C263" s="212"/>
      <c r="D263" s="207" t="s">
        <v>250</v>
      </c>
      <c r="E263" s="213" t="s">
        <v>19</v>
      </c>
      <c r="F263" s="214" t="s">
        <v>1955</v>
      </c>
      <c r="G263" s="212"/>
      <c r="H263" s="215">
        <v>1</v>
      </c>
      <c r="I263" s="216"/>
      <c r="J263" s="212"/>
      <c r="K263" s="212"/>
      <c r="L263" s="217"/>
      <c r="M263" s="218"/>
      <c r="N263" s="219"/>
      <c r="O263" s="219"/>
      <c r="P263" s="219"/>
      <c r="Q263" s="219"/>
      <c r="R263" s="219"/>
      <c r="S263" s="219"/>
      <c r="T263" s="220"/>
      <c r="AT263" s="221" t="s">
        <v>250</v>
      </c>
      <c r="AU263" s="221" t="s">
        <v>81</v>
      </c>
      <c r="AV263" s="13" t="s">
        <v>81</v>
      </c>
      <c r="AW263" s="13" t="s">
        <v>33</v>
      </c>
      <c r="AX263" s="13" t="s">
        <v>72</v>
      </c>
      <c r="AY263" s="221" t="s">
        <v>239</v>
      </c>
    </row>
    <row r="264" spans="1:65" s="2" customFormat="1" ht="16.5" customHeight="1">
      <c r="A264" s="36"/>
      <c r="B264" s="37"/>
      <c r="C264" s="240" t="s">
        <v>543</v>
      </c>
      <c r="D264" s="240" t="s">
        <v>653</v>
      </c>
      <c r="E264" s="241" t="s">
        <v>1977</v>
      </c>
      <c r="F264" s="242" t="s">
        <v>1978</v>
      </c>
      <c r="G264" s="243" t="s">
        <v>285</v>
      </c>
      <c r="H264" s="244">
        <v>1</v>
      </c>
      <c r="I264" s="245"/>
      <c r="J264" s="246">
        <f>ROUND(I264*H264,2)</f>
        <v>0</v>
      </c>
      <c r="K264" s="242" t="s">
        <v>245</v>
      </c>
      <c r="L264" s="247"/>
      <c r="M264" s="248" t="s">
        <v>19</v>
      </c>
      <c r="N264" s="249" t="s">
        <v>43</v>
      </c>
      <c r="O264" s="66"/>
      <c r="P264" s="203">
        <f>O264*H264</f>
        <v>0</v>
      </c>
      <c r="Q264" s="203">
        <v>8.5000000000000006E-2</v>
      </c>
      <c r="R264" s="203">
        <f>Q264*H264</f>
        <v>8.5000000000000006E-2</v>
      </c>
      <c r="S264" s="203">
        <v>0</v>
      </c>
      <c r="T264" s="204">
        <f>S264*H264</f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205" t="s">
        <v>314</v>
      </c>
      <c r="AT264" s="205" t="s">
        <v>653</v>
      </c>
      <c r="AU264" s="205" t="s">
        <v>81</v>
      </c>
      <c r="AY264" s="19" t="s">
        <v>239</v>
      </c>
      <c r="BE264" s="206">
        <f>IF(N264="základní",J264,0)</f>
        <v>0</v>
      </c>
      <c r="BF264" s="206">
        <f>IF(N264="snížená",J264,0)</f>
        <v>0</v>
      </c>
      <c r="BG264" s="206">
        <f>IF(N264="zákl. přenesená",J264,0)</f>
        <v>0</v>
      </c>
      <c r="BH264" s="206">
        <f>IF(N264="sníž. přenesená",J264,0)</f>
        <v>0</v>
      </c>
      <c r="BI264" s="206">
        <f>IF(N264="nulová",J264,0)</f>
        <v>0</v>
      </c>
      <c r="BJ264" s="19" t="s">
        <v>79</v>
      </c>
      <c r="BK264" s="206">
        <f>ROUND(I264*H264,2)</f>
        <v>0</v>
      </c>
      <c r="BL264" s="19" t="s">
        <v>246</v>
      </c>
      <c r="BM264" s="205" t="s">
        <v>1979</v>
      </c>
    </row>
    <row r="265" spans="1:65" s="2" customFormat="1" ht="11.25">
      <c r="A265" s="36"/>
      <c r="B265" s="37"/>
      <c r="C265" s="38"/>
      <c r="D265" s="207" t="s">
        <v>248</v>
      </c>
      <c r="E265" s="38"/>
      <c r="F265" s="208" t="s">
        <v>1978</v>
      </c>
      <c r="G265" s="38"/>
      <c r="H265" s="38"/>
      <c r="I265" s="117"/>
      <c r="J265" s="38"/>
      <c r="K265" s="38"/>
      <c r="L265" s="41"/>
      <c r="M265" s="209"/>
      <c r="N265" s="210"/>
      <c r="O265" s="66"/>
      <c r="P265" s="66"/>
      <c r="Q265" s="66"/>
      <c r="R265" s="66"/>
      <c r="S265" s="66"/>
      <c r="T265" s="67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T265" s="19" t="s">
        <v>248</v>
      </c>
      <c r="AU265" s="19" t="s">
        <v>81</v>
      </c>
    </row>
    <row r="266" spans="1:65" s="2" customFormat="1" ht="16.5" customHeight="1">
      <c r="A266" s="36"/>
      <c r="B266" s="37"/>
      <c r="C266" s="194" t="s">
        <v>549</v>
      </c>
      <c r="D266" s="194" t="s">
        <v>241</v>
      </c>
      <c r="E266" s="195" t="s">
        <v>1980</v>
      </c>
      <c r="F266" s="196" t="s">
        <v>1981</v>
      </c>
      <c r="G266" s="197" t="s">
        <v>285</v>
      </c>
      <c r="H266" s="198">
        <v>1</v>
      </c>
      <c r="I266" s="199"/>
      <c r="J266" s="200">
        <f>ROUND(I266*H266,2)</f>
        <v>0</v>
      </c>
      <c r="K266" s="196" t="s">
        <v>245</v>
      </c>
      <c r="L266" s="41"/>
      <c r="M266" s="201" t="s">
        <v>19</v>
      </c>
      <c r="N266" s="202" t="s">
        <v>43</v>
      </c>
      <c r="O266" s="66"/>
      <c r="P266" s="203">
        <f>O266*H266</f>
        <v>0</v>
      </c>
      <c r="Q266" s="203">
        <v>0.43786000000000003</v>
      </c>
      <c r="R266" s="203">
        <f>Q266*H266</f>
        <v>0.43786000000000003</v>
      </c>
      <c r="S266" s="203">
        <v>0</v>
      </c>
      <c r="T266" s="204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205" t="s">
        <v>246</v>
      </c>
      <c r="AT266" s="205" t="s">
        <v>241</v>
      </c>
      <c r="AU266" s="205" t="s">
        <v>81</v>
      </c>
      <c r="AY266" s="19" t="s">
        <v>239</v>
      </c>
      <c r="BE266" s="206">
        <f>IF(N266="základní",J266,0)</f>
        <v>0</v>
      </c>
      <c r="BF266" s="206">
        <f>IF(N266="snížená",J266,0)</f>
        <v>0</v>
      </c>
      <c r="BG266" s="206">
        <f>IF(N266="zákl. přenesená",J266,0)</f>
        <v>0</v>
      </c>
      <c r="BH266" s="206">
        <f>IF(N266="sníž. přenesená",J266,0)</f>
        <v>0</v>
      </c>
      <c r="BI266" s="206">
        <f>IF(N266="nulová",J266,0)</f>
        <v>0</v>
      </c>
      <c r="BJ266" s="19" t="s">
        <v>79</v>
      </c>
      <c r="BK266" s="206">
        <f>ROUND(I266*H266,2)</f>
        <v>0</v>
      </c>
      <c r="BL266" s="19" t="s">
        <v>246</v>
      </c>
      <c r="BM266" s="205" t="s">
        <v>1982</v>
      </c>
    </row>
    <row r="267" spans="1:65" s="2" customFormat="1" ht="19.5">
      <c r="A267" s="36"/>
      <c r="B267" s="37"/>
      <c r="C267" s="38"/>
      <c r="D267" s="207" t="s">
        <v>248</v>
      </c>
      <c r="E267" s="38"/>
      <c r="F267" s="208" t="s">
        <v>1983</v>
      </c>
      <c r="G267" s="38"/>
      <c r="H267" s="38"/>
      <c r="I267" s="117"/>
      <c r="J267" s="38"/>
      <c r="K267" s="38"/>
      <c r="L267" s="41"/>
      <c r="M267" s="209"/>
      <c r="N267" s="210"/>
      <c r="O267" s="66"/>
      <c r="P267" s="66"/>
      <c r="Q267" s="66"/>
      <c r="R267" s="66"/>
      <c r="S267" s="66"/>
      <c r="T267" s="67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T267" s="19" t="s">
        <v>248</v>
      </c>
      <c r="AU267" s="19" t="s">
        <v>81</v>
      </c>
    </row>
    <row r="268" spans="1:65" s="13" customFormat="1" ht="11.25">
      <c r="B268" s="211"/>
      <c r="C268" s="212"/>
      <c r="D268" s="207" t="s">
        <v>250</v>
      </c>
      <c r="E268" s="213" t="s">
        <v>19</v>
      </c>
      <c r="F268" s="214" t="s">
        <v>1954</v>
      </c>
      <c r="G268" s="212"/>
      <c r="H268" s="215">
        <v>1</v>
      </c>
      <c r="I268" s="216"/>
      <c r="J268" s="212"/>
      <c r="K268" s="212"/>
      <c r="L268" s="217"/>
      <c r="M268" s="218"/>
      <c r="N268" s="219"/>
      <c r="O268" s="219"/>
      <c r="P268" s="219"/>
      <c r="Q268" s="219"/>
      <c r="R268" s="219"/>
      <c r="S268" s="219"/>
      <c r="T268" s="220"/>
      <c r="AT268" s="221" t="s">
        <v>250</v>
      </c>
      <c r="AU268" s="221" t="s">
        <v>81</v>
      </c>
      <c r="AV268" s="13" t="s">
        <v>81</v>
      </c>
      <c r="AW268" s="13" t="s">
        <v>33</v>
      </c>
      <c r="AX268" s="13" t="s">
        <v>72</v>
      </c>
      <c r="AY268" s="221" t="s">
        <v>239</v>
      </c>
    </row>
    <row r="269" spans="1:65" s="2" customFormat="1" ht="16.5" customHeight="1">
      <c r="A269" s="36"/>
      <c r="B269" s="37"/>
      <c r="C269" s="240" t="s">
        <v>558</v>
      </c>
      <c r="D269" s="240" t="s">
        <v>653</v>
      </c>
      <c r="E269" s="241" t="s">
        <v>1984</v>
      </c>
      <c r="F269" s="242" t="s">
        <v>1985</v>
      </c>
      <c r="G269" s="243" t="s">
        <v>285</v>
      </c>
      <c r="H269" s="244">
        <v>1</v>
      </c>
      <c r="I269" s="245"/>
      <c r="J269" s="246">
        <f>ROUND(I269*H269,2)</f>
        <v>0</v>
      </c>
      <c r="K269" s="242" t="s">
        <v>245</v>
      </c>
      <c r="L269" s="247"/>
      <c r="M269" s="248" t="s">
        <v>19</v>
      </c>
      <c r="N269" s="249" t="s">
        <v>43</v>
      </c>
      <c r="O269" s="66"/>
      <c r="P269" s="203">
        <f>O269*H269</f>
        <v>0</v>
      </c>
      <c r="Q269" s="203">
        <v>5.5E-2</v>
      </c>
      <c r="R269" s="203">
        <f>Q269*H269</f>
        <v>5.5E-2</v>
      </c>
      <c r="S269" s="203">
        <v>0</v>
      </c>
      <c r="T269" s="204">
        <f>S269*H269</f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205" t="s">
        <v>314</v>
      </c>
      <c r="AT269" s="205" t="s">
        <v>653</v>
      </c>
      <c r="AU269" s="205" t="s">
        <v>81</v>
      </c>
      <c r="AY269" s="19" t="s">
        <v>239</v>
      </c>
      <c r="BE269" s="206">
        <f>IF(N269="základní",J269,0)</f>
        <v>0</v>
      </c>
      <c r="BF269" s="206">
        <f>IF(N269="snížená",J269,0)</f>
        <v>0</v>
      </c>
      <c r="BG269" s="206">
        <f>IF(N269="zákl. přenesená",J269,0)</f>
        <v>0</v>
      </c>
      <c r="BH269" s="206">
        <f>IF(N269="sníž. přenesená",J269,0)</f>
        <v>0</v>
      </c>
      <c r="BI269" s="206">
        <f>IF(N269="nulová",J269,0)</f>
        <v>0</v>
      </c>
      <c r="BJ269" s="19" t="s">
        <v>79</v>
      </c>
      <c r="BK269" s="206">
        <f>ROUND(I269*H269,2)</f>
        <v>0</v>
      </c>
      <c r="BL269" s="19" t="s">
        <v>246</v>
      </c>
      <c r="BM269" s="205" t="s">
        <v>1986</v>
      </c>
    </row>
    <row r="270" spans="1:65" s="2" customFormat="1" ht="11.25">
      <c r="A270" s="36"/>
      <c r="B270" s="37"/>
      <c r="C270" s="38"/>
      <c r="D270" s="207" t="s">
        <v>248</v>
      </c>
      <c r="E270" s="38"/>
      <c r="F270" s="208" t="s">
        <v>1985</v>
      </c>
      <c r="G270" s="38"/>
      <c r="H270" s="38"/>
      <c r="I270" s="117"/>
      <c r="J270" s="38"/>
      <c r="K270" s="38"/>
      <c r="L270" s="41"/>
      <c r="M270" s="209"/>
      <c r="N270" s="210"/>
      <c r="O270" s="66"/>
      <c r="P270" s="66"/>
      <c r="Q270" s="66"/>
      <c r="R270" s="66"/>
      <c r="S270" s="66"/>
      <c r="T270" s="67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T270" s="19" t="s">
        <v>248</v>
      </c>
      <c r="AU270" s="19" t="s">
        <v>81</v>
      </c>
    </row>
    <row r="271" spans="1:65" s="2" customFormat="1" ht="16.5" customHeight="1">
      <c r="A271" s="36"/>
      <c r="B271" s="37"/>
      <c r="C271" s="194" t="s">
        <v>566</v>
      </c>
      <c r="D271" s="194" t="s">
        <v>241</v>
      </c>
      <c r="E271" s="195" t="s">
        <v>1987</v>
      </c>
      <c r="F271" s="196" t="s">
        <v>1988</v>
      </c>
      <c r="G271" s="197" t="s">
        <v>285</v>
      </c>
      <c r="H271" s="198">
        <v>8</v>
      </c>
      <c r="I271" s="199"/>
      <c r="J271" s="200">
        <f>ROUND(I271*H271,2)</f>
        <v>0</v>
      </c>
      <c r="K271" s="196" t="s">
        <v>245</v>
      </c>
      <c r="L271" s="41"/>
      <c r="M271" s="201" t="s">
        <v>19</v>
      </c>
      <c r="N271" s="202" t="s">
        <v>43</v>
      </c>
      <c r="O271" s="66"/>
      <c r="P271" s="203">
        <f>O271*H271</f>
        <v>0</v>
      </c>
      <c r="Q271" s="203">
        <v>9.1800000000000007E-3</v>
      </c>
      <c r="R271" s="203">
        <f>Q271*H271</f>
        <v>7.3440000000000005E-2</v>
      </c>
      <c r="S271" s="203">
        <v>0</v>
      </c>
      <c r="T271" s="204">
        <f>S271*H271</f>
        <v>0</v>
      </c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R271" s="205" t="s">
        <v>246</v>
      </c>
      <c r="AT271" s="205" t="s">
        <v>241</v>
      </c>
      <c r="AU271" s="205" t="s">
        <v>81</v>
      </c>
      <c r="AY271" s="19" t="s">
        <v>239</v>
      </c>
      <c r="BE271" s="206">
        <f>IF(N271="základní",J271,0)</f>
        <v>0</v>
      </c>
      <c r="BF271" s="206">
        <f>IF(N271="snížená",J271,0)</f>
        <v>0</v>
      </c>
      <c r="BG271" s="206">
        <f>IF(N271="zákl. přenesená",J271,0)</f>
        <v>0</v>
      </c>
      <c r="BH271" s="206">
        <f>IF(N271="sníž. přenesená",J271,0)</f>
        <v>0</v>
      </c>
      <c r="BI271" s="206">
        <f>IF(N271="nulová",J271,0)</f>
        <v>0</v>
      </c>
      <c r="BJ271" s="19" t="s">
        <v>79</v>
      </c>
      <c r="BK271" s="206">
        <f>ROUND(I271*H271,2)</f>
        <v>0</v>
      </c>
      <c r="BL271" s="19" t="s">
        <v>246</v>
      </c>
      <c r="BM271" s="205" t="s">
        <v>1989</v>
      </c>
    </row>
    <row r="272" spans="1:65" s="2" customFormat="1" ht="11.25">
      <c r="A272" s="36"/>
      <c r="B272" s="37"/>
      <c r="C272" s="38"/>
      <c r="D272" s="207" t="s">
        <v>248</v>
      </c>
      <c r="E272" s="38"/>
      <c r="F272" s="208" t="s">
        <v>1988</v>
      </c>
      <c r="G272" s="38"/>
      <c r="H272" s="38"/>
      <c r="I272" s="117"/>
      <c r="J272" s="38"/>
      <c r="K272" s="38"/>
      <c r="L272" s="41"/>
      <c r="M272" s="209"/>
      <c r="N272" s="210"/>
      <c r="O272" s="66"/>
      <c r="P272" s="66"/>
      <c r="Q272" s="66"/>
      <c r="R272" s="66"/>
      <c r="S272" s="66"/>
      <c r="T272" s="67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T272" s="19" t="s">
        <v>248</v>
      </c>
      <c r="AU272" s="19" t="s">
        <v>81</v>
      </c>
    </row>
    <row r="273" spans="1:65" s="14" customFormat="1" ht="11.25">
      <c r="B273" s="230"/>
      <c r="C273" s="231"/>
      <c r="D273" s="207" t="s">
        <v>250</v>
      </c>
      <c r="E273" s="232" t="s">
        <v>19</v>
      </c>
      <c r="F273" s="233" t="s">
        <v>1990</v>
      </c>
      <c r="G273" s="231"/>
      <c r="H273" s="232" t="s">
        <v>19</v>
      </c>
      <c r="I273" s="234"/>
      <c r="J273" s="231"/>
      <c r="K273" s="231"/>
      <c r="L273" s="235"/>
      <c r="M273" s="236"/>
      <c r="N273" s="237"/>
      <c r="O273" s="237"/>
      <c r="P273" s="237"/>
      <c r="Q273" s="237"/>
      <c r="R273" s="237"/>
      <c r="S273" s="237"/>
      <c r="T273" s="238"/>
      <c r="AT273" s="239" t="s">
        <v>250</v>
      </c>
      <c r="AU273" s="239" t="s">
        <v>81</v>
      </c>
      <c r="AV273" s="14" t="s">
        <v>79</v>
      </c>
      <c r="AW273" s="14" t="s">
        <v>33</v>
      </c>
      <c r="AX273" s="14" t="s">
        <v>72</v>
      </c>
      <c r="AY273" s="239" t="s">
        <v>239</v>
      </c>
    </row>
    <row r="274" spans="1:65" s="13" customFormat="1" ht="11.25">
      <c r="B274" s="211"/>
      <c r="C274" s="212"/>
      <c r="D274" s="207" t="s">
        <v>250</v>
      </c>
      <c r="E274" s="213" t="s">
        <v>19</v>
      </c>
      <c r="F274" s="214" t="s">
        <v>1991</v>
      </c>
      <c r="G274" s="212"/>
      <c r="H274" s="215">
        <v>5</v>
      </c>
      <c r="I274" s="216"/>
      <c r="J274" s="212"/>
      <c r="K274" s="212"/>
      <c r="L274" s="217"/>
      <c r="M274" s="218"/>
      <c r="N274" s="219"/>
      <c r="O274" s="219"/>
      <c r="P274" s="219"/>
      <c r="Q274" s="219"/>
      <c r="R274" s="219"/>
      <c r="S274" s="219"/>
      <c r="T274" s="220"/>
      <c r="AT274" s="221" t="s">
        <v>250</v>
      </c>
      <c r="AU274" s="221" t="s">
        <v>81</v>
      </c>
      <c r="AV274" s="13" t="s">
        <v>81</v>
      </c>
      <c r="AW274" s="13" t="s">
        <v>33</v>
      </c>
      <c r="AX274" s="13" t="s">
        <v>72</v>
      </c>
      <c r="AY274" s="221" t="s">
        <v>239</v>
      </c>
    </row>
    <row r="275" spans="1:65" s="13" customFormat="1" ht="11.25">
      <c r="B275" s="211"/>
      <c r="C275" s="212"/>
      <c r="D275" s="207" t="s">
        <v>250</v>
      </c>
      <c r="E275" s="213" t="s">
        <v>19</v>
      </c>
      <c r="F275" s="214" t="s">
        <v>1992</v>
      </c>
      <c r="G275" s="212"/>
      <c r="H275" s="215">
        <v>3</v>
      </c>
      <c r="I275" s="216"/>
      <c r="J275" s="212"/>
      <c r="K275" s="212"/>
      <c r="L275" s="217"/>
      <c r="M275" s="218"/>
      <c r="N275" s="219"/>
      <c r="O275" s="219"/>
      <c r="P275" s="219"/>
      <c r="Q275" s="219"/>
      <c r="R275" s="219"/>
      <c r="S275" s="219"/>
      <c r="T275" s="220"/>
      <c r="AT275" s="221" t="s">
        <v>250</v>
      </c>
      <c r="AU275" s="221" t="s">
        <v>81</v>
      </c>
      <c r="AV275" s="13" t="s">
        <v>81</v>
      </c>
      <c r="AW275" s="13" t="s">
        <v>33</v>
      </c>
      <c r="AX275" s="13" t="s">
        <v>72</v>
      </c>
      <c r="AY275" s="221" t="s">
        <v>239</v>
      </c>
    </row>
    <row r="276" spans="1:65" s="2" customFormat="1" ht="16.5" customHeight="1">
      <c r="A276" s="36"/>
      <c r="B276" s="37"/>
      <c r="C276" s="240" t="s">
        <v>571</v>
      </c>
      <c r="D276" s="240" t="s">
        <v>653</v>
      </c>
      <c r="E276" s="241" t="s">
        <v>1993</v>
      </c>
      <c r="F276" s="242" t="s">
        <v>1994</v>
      </c>
      <c r="G276" s="243" t="s">
        <v>285</v>
      </c>
      <c r="H276" s="244">
        <v>4</v>
      </c>
      <c r="I276" s="245"/>
      <c r="J276" s="246">
        <f>ROUND(I276*H276,2)</f>
        <v>0</v>
      </c>
      <c r="K276" s="242" t="s">
        <v>245</v>
      </c>
      <c r="L276" s="247"/>
      <c r="M276" s="248" t="s">
        <v>19</v>
      </c>
      <c r="N276" s="249" t="s">
        <v>43</v>
      </c>
      <c r="O276" s="66"/>
      <c r="P276" s="203">
        <f>O276*H276</f>
        <v>0</v>
      </c>
      <c r="Q276" s="203">
        <v>1.0129999999999999</v>
      </c>
      <c r="R276" s="203">
        <f>Q276*H276</f>
        <v>4.0519999999999996</v>
      </c>
      <c r="S276" s="203">
        <v>0</v>
      </c>
      <c r="T276" s="204">
        <f>S276*H276</f>
        <v>0</v>
      </c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R276" s="205" t="s">
        <v>314</v>
      </c>
      <c r="AT276" s="205" t="s">
        <v>653</v>
      </c>
      <c r="AU276" s="205" t="s">
        <v>81</v>
      </c>
      <c r="AY276" s="19" t="s">
        <v>239</v>
      </c>
      <c r="BE276" s="206">
        <f>IF(N276="základní",J276,0)</f>
        <v>0</v>
      </c>
      <c r="BF276" s="206">
        <f>IF(N276="snížená",J276,0)</f>
        <v>0</v>
      </c>
      <c r="BG276" s="206">
        <f>IF(N276="zákl. přenesená",J276,0)</f>
        <v>0</v>
      </c>
      <c r="BH276" s="206">
        <f>IF(N276="sníž. přenesená",J276,0)</f>
        <v>0</v>
      </c>
      <c r="BI276" s="206">
        <f>IF(N276="nulová",J276,0)</f>
        <v>0</v>
      </c>
      <c r="BJ276" s="19" t="s">
        <v>79</v>
      </c>
      <c r="BK276" s="206">
        <f>ROUND(I276*H276,2)</f>
        <v>0</v>
      </c>
      <c r="BL276" s="19" t="s">
        <v>246</v>
      </c>
      <c r="BM276" s="205" t="s">
        <v>1995</v>
      </c>
    </row>
    <row r="277" spans="1:65" s="2" customFormat="1" ht="11.25">
      <c r="A277" s="36"/>
      <c r="B277" s="37"/>
      <c r="C277" s="38"/>
      <c r="D277" s="207" t="s">
        <v>248</v>
      </c>
      <c r="E277" s="38"/>
      <c r="F277" s="208" t="s">
        <v>1994</v>
      </c>
      <c r="G277" s="38"/>
      <c r="H277" s="38"/>
      <c r="I277" s="117"/>
      <c r="J277" s="38"/>
      <c r="K277" s="38"/>
      <c r="L277" s="41"/>
      <c r="M277" s="209"/>
      <c r="N277" s="210"/>
      <c r="O277" s="66"/>
      <c r="P277" s="66"/>
      <c r="Q277" s="66"/>
      <c r="R277" s="66"/>
      <c r="S277" s="66"/>
      <c r="T277" s="67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T277" s="19" t="s">
        <v>248</v>
      </c>
      <c r="AU277" s="19" t="s">
        <v>81</v>
      </c>
    </row>
    <row r="278" spans="1:65" s="2" customFormat="1" ht="16.5" customHeight="1">
      <c r="A278" s="36"/>
      <c r="B278" s="37"/>
      <c r="C278" s="240" t="s">
        <v>575</v>
      </c>
      <c r="D278" s="240" t="s">
        <v>653</v>
      </c>
      <c r="E278" s="241" t="s">
        <v>1996</v>
      </c>
      <c r="F278" s="242" t="s">
        <v>1997</v>
      </c>
      <c r="G278" s="243" t="s">
        <v>285</v>
      </c>
      <c r="H278" s="244">
        <v>1</v>
      </c>
      <c r="I278" s="245"/>
      <c r="J278" s="246">
        <f>ROUND(I278*H278,2)</f>
        <v>0</v>
      </c>
      <c r="K278" s="242" t="s">
        <v>19</v>
      </c>
      <c r="L278" s="247"/>
      <c r="M278" s="248" t="s">
        <v>19</v>
      </c>
      <c r="N278" s="249" t="s">
        <v>43</v>
      </c>
      <c r="O278" s="66"/>
      <c r="P278" s="203">
        <f>O278*H278</f>
        <v>0</v>
      </c>
      <c r="Q278" s="203">
        <v>1.0129999999999999</v>
      </c>
      <c r="R278" s="203">
        <f>Q278*H278</f>
        <v>1.0129999999999999</v>
      </c>
      <c r="S278" s="203">
        <v>0</v>
      </c>
      <c r="T278" s="204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205" t="s">
        <v>314</v>
      </c>
      <c r="AT278" s="205" t="s">
        <v>653</v>
      </c>
      <c r="AU278" s="205" t="s">
        <v>81</v>
      </c>
      <c r="AY278" s="19" t="s">
        <v>239</v>
      </c>
      <c r="BE278" s="206">
        <f>IF(N278="základní",J278,0)</f>
        <v>0</v>
      </c>
      <c r="BF278" s="206">
        <f>IF(N278="snížená",J278,0)</f>
        <v>0</v>
      </c>
      <c r="BG278" s="206">
        <f>IF(N278="zákl. přenesená",J278,0)</f>
        <v>0</v>
      </c>
      <c r="BH278" s="206">
        <f>IF(N278="sníž. přenesená",J278,0)</f>
        <v>0</v>
      </c>
      <c r="BI278" s="206">
        <f>IF(N278="nulová",J278,0)</f>
        <v>0</v>
      </c>
      <c r="BJ278" s="19" t="s">
        <v>79</v>
      </c>
      <c r="BK278" s="206">
        <f>ROUND(I278*H278,2)</f>
        <v>0</v>
      </c>
      <c r="BL278" s="19" t="s">
        <v>246</v>
      </c>
      <c r="BM278" s="205" t="s">
        <v>1998</v>
      </c>
    </row>
    <row r="279" spans="1:65" s="2" customFormat="1" ht="19.5">
      <c r="A279" s="36"/>
      <c r="B279" s="37"/>
      <c r="C279" s="38"/>
      <c r="D279" s="207" t="s">
        <v>248</v>
      </c>
      <c r="E279" s="38"/>
      <c r="F279" s="208" t="s">
        <v>1999</v>
      </c>
      <c r="G279" s="38"/>
      <c r="H279" s="38"/>
      <c r="I279" s="117"/>
      <c r="J279" s="38"/>
      <c r="K279" s="38"/>
      <c r="L279" s="41"/>
      <c r="M279" s="209"/>
      <c r="N279" s="210"/>
      <c r="O279" s="66"/>
      <c r="P279" s="66"/>
      <c r="Q279" s="66"/>
      <c r="R279" s="66"/>
      <c r="S279" s="66"/>
      <c r="T279" s="67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T279" s="19" t="s">
        <v>248</v>
      </c>
      <c r="AU279" s="19" t="s">
        <v>81</v>
      </c>
    </row>
    <row r="280" spans="1:65" s="2" customFormat="1" ht="16.5" customHeight="1">
      <c r="A280" s="36"/>
      <c r="B280" s="37"/>
      <c r="C280" s="240" t="s">
        <v>581</v>
      </c>
      <c r="D280" s="240" t="s">
        <v>653</v>
      </c>
      <c r="E280" s="241" t="s">
        <v>2000</v>
      </c>
      <c r="F280" s="242" t="s">
        <v>2001</v>
      </c>
      <c r="G280" s="243" t="s">
        <v>285</v>
      </c>
      <c r="H280" s="244">
        <v>3</v>
      </c>
      <c r="I280" s="245"/>
      <c r="J280" s="246">
        <f>ROUND(I280*H280,2)</f>
        <v>0</v>
      </c>
      <c r="K280" s="242" t="s">
        <v>245</v>
      </c>
      <c r="L280" s="247"/>
      <c r="M280" s="248" t="s">
        <v>19</v>
      </c>
      <c r="N280" s="249" t="s">
        <v>43</v>
      </c>
      <c r="O280" s="66"/>
      <c r="P280" s="203">
        <f>O280*H280</f>
        <v>0</v>
      </c>
      <c r="Q280" s="203">
        <v>2.1000000000000001E-2</v>
      </c>
      <c r="R280" s="203">
        <f>Q280*H280</f>
        <v>6.3E-2</v>
      </c>
      <c r="S280" s="203">
        <v>0</v>
      </c>
      <c r="T280" s="204">
        <f>S280*H280</f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205" t="s">
        <v>314</v>
      </c>
      <c r="AT280" s="205" t="s">
        <v>653</v>
      </c>
      <c r="AU280" s="205" t="s">
        <v>81</v>
      </c>
      <c r="AY280" s="19" t="s">
        <v>239</v>
      </c>
      <c r="BE280" s="206">
        <f>IF(N280="základní",J280,0)</f>
        <v>0</v>
      </c>
      <c r="BF280" s="206">
        <f>IF(N280="snížená",J280,0)</f>
        <v>0</v>
      </c>
      <c r="BG280" s="206">
        <f>IF(N280="zákl. přenesená",J280,0)</f>
        <v>0</v>
      </c>
      <c r="BH280" s="206">
        <f>IF(N280="sníž. přenesená",J280,0)</f>
        <v>0</v>
      </c>
      <c r="BI280" s="206">
        <f>IF(N280="nulová",J280,0)</f>
        <v>0</v>
      </c>
      <c r="BJ280" s="19" t="s">
        <v>79</v>
      </c>
      <c r="BK280" s="206">
        <f>ROUND(I280*H280,2)</f>
        <v>0</v>
      </c>
      <c r="BL280" s="19" t="s">
        <v>246</v>
      </c>
      <c r="BM280" s="205" t="s">
        <v>2002</v>
      </c>
    </row>
    <row r="281" spans="1:65" s="2" customFormat="1" ht="11.25">
      <c r="A281" s="36"/>
      <c r="B281" s="37"/>
      <c r="C281" s="38"/>
      <c r="D281" s="207" t="s">
        <v>248</v>
      </c>
      <c r="E281" s="38"/>
      <c r="F281" s="208" t="s">
        <v>2001</v>
      </c>
      <c r="G281" s="38"/>
      <c r="H281" s="38"/>
      <c r="I281" s="117"/>
      <c r="J281" s="38"/>
      <c r="K281" s="38"/>
      <c r="L281" s="41"/>
      <c r="M281" s="209"/>
      <c r="N281" s="210"/>
      <c r="O281" s="66"/>
      <c r="P281" s="66"/>
      <c r="Q281" s="66"/>
      <c r="R281" s="66"/>
      <c r="S281" s="66"/>
      <c r="T281" s="67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T281" s="19" t="s">
        <v>248</v>
      </c>
      <c r="AU281" s="19" t="s">
        <v>81</v>
      </c>
    </row>
    <row r="282" spans="1:65" s="14" customFormat="1" ht="11.25">
      <c r="B282" s="230"/>
      <c r="C282" s="231"/>
      <c r="D282" s="207" t="s">
        <v>250</v>
      </c>
      <c r="E282" s="232" t="s">
        <v>19</v>
      </c>
      <c r="F282" s="233" t="s">
        <v>1990</v>
      </c>
      <c r="G282" s="231"/>
      <c r="H282" s="232" t="s">
        <v>19</v>
      </c>
      <c r="I282" s="234"/>
      <c r="J282" s="231"/>
      <c r="K282" s="231"/>
      <c r="L282" s="235"/>
      <c r="M282" s="236"/>
      <c r="N282" s="237"/>
      <c r="O282" s="237"/>
      <c r="P282" s="237"/>
      <c r="Q282" s="237"/>
      <c r="R282" s="237"/>
      <c r="S282" s="237"/>
      <c r="T282" s="238"/>
      <c r="AT282" s="239" t="s">
        <v>250</v>
      </c>
      <c r="AU282" s="239" t="s">
        <v>81</v>
      </c>
      <c r="AV282" s="14" t="s">
        <v>79</v>
      </c>
      <c r="AW282" s="14" t="s">
        <v>33</v>
      </c>
      <c r="AX282" s="14" t="s">
        <v>72</v>
      </c>
      <c r="AY282" s="239" t="s">
        <v>239</v>
      </c>
    </row>
    <row r="283" spans="1:65" s="13" customFormat="1" ht="11.25">
      <c r="B283" s="211"/>
      <c r="C283" s="212"/>
      <c r="D283" s="207" t="s">
        <v>250</v>
      </c>
      <c r="E283" s="213" t="s">
        <v>19</v>
      </c>
      <c r="F283" s="214" t="s">
        <v>1992</v>
      </c>
      <c r="G283" s="212"/>
      <c r="H283" s="215">
        <v>3</v>
      </c>
      <c r="I283" s="216"/>
      <c r="J283" s="212"/>
      <c r="K283" s="212"/>
      <c r="L283" s="217"/>
      <c r="M283" s="218"/>
      <c r="N283" s="219"/>
      <c r="O283" s="219"/>
      <c r="P283" s="219"/>
      <c r="Q283" s="219"/>
      <c r="R283" s="219"/>
      <c r="S283" s="219"/>
      <c r="T283" s="220"/>
      <c r="AT283" s="221" t="s">
        <v>250</v>
      </c>
      <c r="AU283" s="221" t="s">
        <v>81</v>
      </c>
      <c r="AV283" s="13" t="s">
        <v>81</v>
      </c>
      <c r="AW283" s="13" t="s">
        <v>33</v>
      </c>
      <c r="AX283" s="13" t="s">
        <v>72</v>
      </c>
      <c r="AY283" s="221" t="s">
        <v>239</v>
      </c>
    </row>
    <row r="284" spans="1:65" s="2" customFormat="1" ht="16.5" customHeight="1">
      <c r="A284" s="36"/>
      <c r="B284" s="37"/>
      <c r="C284" s="194" t="s">
        <v>587</v>
      </c>
      <c r="D284" s="194" t="s">
        <v>241</v>
      </c>
      <c r="E284" s="195" t="s">
        <v>2003</v>
      </c>
      <c r="F284" s="196" t="s">
        <v>2004</v>
      </c>
      <c r="G284" s="197" t="s">
        <v>285</v>
      </c>
      <c r="H284" s="198">
        <v>1</v>
      </c>
      <c r="I284" s="199"/>
      <c r="J284" s="200">
        <f>ROUND(I284*H284,2)</f>
        <v>0</v>
      </c>
      <c r="K284" s="196" t="s">
        <v>245</v>
      </c>
      <c r="L284" s="41"/>
      <c r="M284" s="201" t="s">
        <v>19</v>
      </c>
      <c r="N284" s="202" t="s">
        <v>43</v>
      </c>
      <c r="O284" s="66"/>
      <c r="P284" s="203">
        <f>O284*H284</f>
        <v>0</v>
      </c>
      <c r="Q284" s="203">
        <v>1.1469999999999999E-2</v>
      </c>
      <c r="R284" s="203">
        <f>Q284*H284</f>
        <v>1.1469999999999999E-2</v>
      </c>
      <c r="S284" s="203">
        <v>0</v>
      </c>
      <c r="T284" s="204">
        <f>S284*H284</f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205" t="s">
        <v>246</v>
      </c>
      <c r="AT284" s="205" t="s">
        <v>241</v>
      </c>
      <c r="AU284" s="205" t="s">
        <v>81</v>
      </c>
      <c r="AY284" s="19" t="s">
        <v>239</v>
      </c>
      <c r="BE284" s="206">
        <f>IF(N284="základní",J284,0)</f>
        <v>0</v>
      </c>
      <c r="BF284" s="206">
        <f>IF(N284="snížená",J284,0)</f>
        <v>0</v>
      </c>
      <c r="BG284" s="206">
        <f>IF(N284="zákl. přenesená",J284,0)</f>
        <v>0</v>
      </c>
      <c r="BH284" s="206">
        <f>IF(N284="sníž. přenesená",J284,0)</f>
        <v>0</v>
      </c>
      <c r="BI284" s="206">
        <f>IF(N284="nulová",J284,0)</f>
        <v>0</v>
      </c>
      <c r="BJ284" s="19" t="s">
        <v>79</v>
      </c>
      <c r="BK284" s="206">
        <f>ROUND(I284*H284,2)</f>
        <v>0</v>
      </c>
      <c r="BL284" s="19" t="s">
        <v>246</v>
      </c>
      <c r="BM284" s="205" t="s">
        <v>2005</v>
      </c>
    </row>
    <row r="285" spans="1:65" s="2" customFormat="1" ht="11.25">
      <c r="A285" s="36"/>
      <c r="B285" s="37"/>
      <c r="C285" s="38"/>
      <c r="D285" s="207" t="s">
        <v>248</v>
      </c>
      <c r="E285" s="38"/>
      <c r="F285" s="208" t="s">
        <v>2004</v>
      </c>
      <c r="G285" s="38"/>
      <c r="H285" s="38"/>
      <c r="I285" s="117"/>
      <c r="J285" s="38"/>
      <c r="K285" s="38"/>
      <c r="L285" s="41"/>
      <c r="M285" s="209"/>
      <c r="N285" s="210"/>
      <c r="O285" s="66"/>
      <c r="P285" s="66"/>
      <c r="Q285" s="66"/>
      <c r="R285" s="66"/>
      <c r="S285" s="66"/>
      <c r="T285" s="67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T285" s="19" t="s">
        <v>248</v>
      </c>
      <c r="AU285" s="19" t="s">
        <v>81</v>
      </c>
    </row>
    <row r="286" spans="1:65" s="14" customFormat="1" ht="11.25">
      <c r="B286" s="230"/>
      <c r="C286" s="231"/>
      <c r="D286" s="207" t="s">
        <v>250</v>
      </c>
      <c r="E286" s="232" t="s">
        <v>19</v>
      </c>
      <c r="F286" s="233" t="s">
        <v>1990</v>
      </c>
      <c r="G286" s="231"/>
      <c r="H286" s="232" t="s">
        <v>19</v>
      </c>
      <c r="I286" s="234"/>
      <c r="J286" s="231"/>
      <c r="K286" s="231"/>
      <c r="L286" s="235"/>
      <c r="M286" s="236"/>
      <c r="N286" s="237"/>
      <c r="O286" s="237"/>
      <c r="P286" s="237"/>
      <c r="Q286" s="237"/>
      <c r="R286" s="237"/>
      <c r="S286" s="237"/>
      <c r="T286" s="238"/>
      <c r="AT286" s="239" t="s">
        <v>250</v>
      </c>
      <c r="AU286" s="239" t="s">
        <v>81</v>
      </c>
      <c r="AV286" s="14" t="s">
        <v>79</v>
      </c>
      <c r="AW286" s="14" t="s">
        <v>33</v>
      </c>
      <c r="AX286" s="14" t="s">
        <v>72</v>
      </c>
      <c r="AY286" s="239" t="s">
        <v>239</v>
      </c>
    </row>
    <row r="287" spans="1:65" s="13" customFormat="1" ht="11.25">
      <c r="B287" s="211"/>
      <c r="C287" s="212"/>
      <c r="D287" s="207" t="s">
        <v>250</v>
      </c>
      <c r="E287" s="213" t="s">
        <v>19</v>
      </c>
      <c r="F287" s="214" t="s">
        <v>2006</v>
      </c>
      <c r="G287" s="212"/>
      <c r="H287" s="215">
        <v>1</v>
      </c>
      <c r="I287" s="216"/>
      <c r="J287" s="212"/>
      <c r="K287" s="212"/>
      <c r="L287" s="217"/>
      <c r="M287" s="218"/>
      <c r="N287" s="219"/>
      <c r="O287" s="219"/>
      <c r="P287" s="219"/>
      <c r="Q287" s="219"/>
      <c r="R287" s="219"/>
      <c r="S287" s="219"/>
      <c r="T287" s="220"/>
      <c r="AT287" s="221" t="s">
        <v>250</v>
      </c>
      <c r="AU287" s="221" t="s">
        <v>81</v>
      </c>
      <c r="AV287" s="13" t="s">
        <v>81</v>
      </c>
      <c r="AW287" s="13" t="s">
        <v>33</v>
      </c>
      <c r="AX287" s="13" t="s">
        <v>72</v>
      </c>
      <c r="AY287" s="221" t="s">
        <v>239</v>
      </c>
    </row>
    <row r="288" spans="1:65" s="2" customFormat="1" ht="16.5" customHeight="1">
      <c r="A288" s="36"/>
      <c r="B288" s="37"/>
      <c r="C288" s="240" t="s">
        <v>596</v>
      </c>
      <c r="D288" s="240" t="s">
        <v>653</v>
      </c>
      <c r="E288" s="241" t="s">
        <v>2007</v>
      </c>
      <c r="F288" s="242" t="s">
        <v>2008</v>
      </c>
      <c r="G288" s="243" t="s">
        <v>285</v>
      </c>
      <c r="H288" s="244">
        <v>1</v>
      </c>
      <c r="I288" s="245"/>
      <c r="J288" s="246">
        <f>ROUND(I288*H288,2)</f>
        <v>0</v>
      </c>
      <c r="K288" s="242" t="s">
        <v>19</v>
      </c>
      <c r="L288" s="247"/>
      <c r="M288" s="248" t="s">
        <v>19</v>
      </c>
      <c r="N288" s="249" t="s">
        <v>43</v>
      </c>
      <c r="O288" s="66"/>
      <c r="P288" s="203">
        <f>O288*H288</f>
        <v>0</v>
      </c>
      <c r="Q288" s="203">
        <v>0.54800000000000004</v>
      </c>
      <c r="R288" s="203">
        <f>Q288*H288</f>
        <v>0.54800000000000004</v>
      </c>
      <c r="S288" s="203">
        <v>0</v>
      </c>
      <c r="T288" s="204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205" t="s">
        <v>314</v>
      </c>
      <c r="AT288" s="205" t="s">
        <v>653</v>
      </c>
      <c r="AU288" s="205" t="s">
        <v>81</v>
      </c>
      <c r="AY288" s="19" t="s">
        <v>239</v>
      </c>
      <c r="BE288" s="206">
        <f>IF(N288="základní",J288,0)</f>
        <v>0</v>
      </c>
      <c r="BF288" s="206">
        <f>IF(N288="snížená",J288,0)</f>
        <v>0</v>
      </c>
      <c r="BG288" s="206">
        <f>IF(N288="zákl. přenesená",J288,0)</f>
        <v>0</v>
      </c>
      <c r="BH288" s="206">
        <f>IF(N288="sníž. přenesená",J288,0)</f>
        <v>0</v>
      </c>
      <c r="BI288" s="206">
        <f>IF(N288="nulová",J288,0)</f>
        <v>0</v>
      </c>
      <c r="BJ288" s="19" t="s">
        <v>79</v>
      </c>
      <c r="BK288" s="206">
        <f>ROUND(I288*H288,2)</f>
        <v>0</v>
      </c>
      <c r="BL288" s="19" t="s">
        <v>246</v>
      </c>
      <c r="BM288" s="205" t="s">
        <v>2009</v>
      </c>
    </row>
    <row r="289" spans="1:65" s="2" customFormat="1" ht="11.25">
      <c r="A289" s="36"/>
      <c r="B289" s="37"/>
      <c r="C289" s="38"/>
      <c r="D289" s="207" t="s">
        <v>248</v>
      </c>
      <c r="E289" s="38"/>
      <c r="F289" s="208" t="s">
        <v>2008</v>
      </c>
      <c r="G289" s="38"/>
      <c r="H289" s="38"/>
      <c r="I289" s="117"/>
      <c r="J289" s="38"/>
      <c r="K289" s="38"/>
      <c r="L289" s="41"/>
      <c r="M289" s="209"/>
      <c r="N289" s="210"/>
      <c r="O289" s="66"/>
      <c r="P289" s="66"/>
      <c r="Q289" s="66"/>
      <c r="R289" s="66"/>
      <c r="S289" s="66"/>
      <c r="T289" s="67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T289" s="19" t="s">
        <v>248</v>
      </c>
      <c r="AU289" s="19" t="s">
        <v>81</v>
      </c>
    </row>
    <row r="290" spans="1:65" s="2" customFormat="1" ht="16.5" customHeight="1">
      <c r="A290" s="36"/>
      <c r="B290" s="37"/>
      <c r="C290" s="194" t="s">
        <v>602</v>
      </c>
      <c r="D290" s="194" t="s">
        <v>241</v>
      </c>
      <c r="E290" s="195" t="s">
        <v>2010</v>
      </c>
      <c r="F290" s="196" t="s">
        <v>2011</v>
      </c>
      <c r="G290" s="197" t="s">
        <v>285</v>
      </c>
      <c r="H290" s="198">
        <v>1</v>
      </c>
      <c r="I290" s="199"/>
      <c r="J290" s="200">
        <f>ROUND(I290*H290,2)</f>
        <v>0</v>
      </c>
      <c r="K290" s="196" t="s">
        <v>245</v>
      </c>
      <c r="L290" s="41"/>
      <c r="M290" s="201" t="s">
        <v>19</v>
      </c>
      <c r="N290" s="202" t="s">
        <v>43</v>
      </c>
      <c r="O290" s="66"/>
      <c r="P290" s="203">
        <f>O290*H290</f>
        <v>0</v>
      </c>
      <c r="Q290" s="203">
        <v>2.7529999999999999E-2</v>
      </c>
      <c r="R290" s="203">
        <f>Q290*H290</f>
        <v>2.7529999999999999E-2</v>
      </c>
      <c r="S290" s="203">
        <v>0</v>
      </c>
      <c r="T290" s="204">
        <f>S290*H290</f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205" t="s">
        <v>246</v>
      </c>
      <c r="AT290" s="205" t="s">
        <v>241</v>
      </c>
      <c r="AU290" s="205" t="s">
        <v>81</v>
      </c>
      <c r="AY290" s="19" t="s">
        <v>239</v>
      </c>
      <c r="BE290" s="206">
        <f>IF(N290="základní",J290,0)</f>
        <v>0</v>
      </c>
      <c r="BF290" s="206">
        <f>IF(N290="snížená",J290,0)</f>
        <v>0</v>
      </c>
      <c r="BG290" s="206">
        <f>IF(N290="zákl. přenesená",J290,0)</f>
        <v>0</v>
      </c>
      <c r="BH290" s="206">
        <f>IF(N290="sníž. přenesená",J290,0)</f>
        <v>0</v>
      </c>
      <c r="BI290" s="206">
        <f>IF(N290="nulová",J290,0)</f>
        <v>0</v>
      </c>
      <c r="BJ290" s="19" t="s">
        <v>79</v>
      </c>
      <c r="BK290" s="206">
        <f>ROUND(I290*H290,2)</f>
        <v>0</v>
      </c>
      <c r="BL290" s="19" t="s">
        <v>246</v>
      </c>
      <c r="BM290" s="205" t="s">
        <v>2012</v>
      </c>
    </row>
    <row r="291" spans="1:65" s="2" customFormat="1" ht="11.25">
      <c r="A291" s="36"/>
      <c r="B291" s="37"/>
      <c r="C291" s="38"/>
      <c r="D291" s="207" t="s">
        <v>248</v>
      </c>
      <c r="E291" s="38"/>
      <c r="F291" s="208" t="s">
        <v>2011</v>
      </c>
      <c r="G291" s="38"/>
      <c r="H291" s="38"/>
      <c r="I291" s="117"/>
      <c r="J291" s="38"/>
      <c r="K291" s="38"/>
      <c r="L291" s="41"/>
      <c r="M291" s="209"/>
      <c r="N291" s="210"/>
      <c r="O291" s="66"/>
      <c r="P291" s="66"/>
      <c r="Q291" s="66"/>
      <c r="R291" s="66"/>
      <c r="S291" s="66"/>
      <c r="T291" s="67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T291" s="19" t="s">
        <v>248</v>
      </c>
      <c r="AU291" s="19" t="s">
        <v>81</v>
      </c>
    </row>
    <row r="292" spans="1:65" s="14" customFormat="1" ht="11.25">
      <c r="B292" s="230"/>
      <c r="C292" s="231"/>
      <c r="D292" s="207" t="s">
        <v>250</v>
      </c>
      <c r="E292" s="232" t="s">
        <v>19</v>
      </c>
      <c r="F292" s="233" t="s">
        <v>1990</v>
      </c>
      <c r="G292" s="231"/>
      <c r="H292" s="232" t="s">
        <v>19</v>
      </c>
      <c r="I292" s="234"/>
      <c r="J292" s="231"/>
      <c r="K292" s="231"/>
      <c r="L292" s="235"/>
      <c r="M292" s="236"/>
      <c r="N292" s="237"/>
      <c r="O292" s="237"/>
      <c r="P292" s="237"/>
      <c r="Q292" s="237"/>
      <c r="R292" s="237"/>
      <c r="S292" s="237"/>
      <c r="T292" s="238"/>
      <c r="AT292" s="239" t="s">
        <v>250</v>
      </c>
      <c r="AU292" s="239" t="s">
        <v>81</v>
      </c>
      <c r="AV292" s="14" t="s">
        <v>79</v>
      </c>
      <c r="AW292" s="14" t="s">
        <v>33</v>
      </c>
      <c r="AX292" s="14" t="s">
        <v>72</v>
      </c>
      <c r="AY292" s="239" t="s">
        <v>239</v>
      </c>
    </row>
    <row r="293" spans="1:65" s="14" customFormat="1" ht="11.25">
      <c r="B293" s="230"/>
      <c r="C293" s="231"/>
      <c r="D293" s="207" t="s">
        <v>250</v>
      </c>
      <c r="E293" s="232" t="s">
        <v>19</v>
      </c>
      <c r="F293" s="233" t="s">
        <v>2013</v>
      </c>
      <c r="G293" s="231"/>
      <c r="H293" s="232" t="s">
        <v>19</v>
      </c>
      <c r="I293" s="234"/>
      <c r="J293" s="231"/>
      <c r="K293" s="231"/>
      <c r="L293" s="235"/>
      <c r="M293" s="236"/>
      <c r="N293" s="237"/>
      <c r="O293" s="237"/>
      <c r="P293" s="237"/>
      <c r="Q293" s="237"/>
      <c r="R293" s="237"/>
      <c r="S293" s="237"/>
      <c r="T293" s="238"/>
      <c r="AT293" s="239" t="s">
        <v>250</v>
      </c>
      <c r="AU293" s="239" t="s">
        <v>81</v>
      </c>
      <c r="AV293" s="14" t="s">
        <v>79</v>
      </c>
      <c r="AW293" s="14" t="s">
        <v>33</v>
      </c>
      <c r="AX293" s="14" t="s">
        <v>72</v>
      </c>
      <c r="AY293" s="239" t="s">
        <v>239</v>
      </c>
    </row>
    <row r="294" spans="1:65" s="13" customFormat="1" ht="11.25">
      <c r="B294" s="211"/>
      <c r="C294" s="212"/>
      <c r="D294" s="207" t="s">
        <v>250</v>
      </c>
      <c r="E294" s="213" t="s">
        <v>19</v>
      </c>
      <c r="F294" s="214" t="s">
        <v>79</v>
      </c>
      <c r="G294" s="212"/>
      <c r="H294" s="215">
        <v>1</v>
      </c>
      <c r="I294" s="216"/>
      <c r="J294" s="212"/>
      <c r="K294" s="212"/>
      <c r="L294" s="217"/>
      <c r="M294" s="218"/>
      <c r="N294" s="219"/>
      <c r="O294" s="219"/>
      <c r="P294" s="219"/>
      <c r="Q294" s="219"/>
      <c r="R294" s="219"/>
      <c r="S294" s="219"/>
      <c r="T294" s="220"/>
      <c r="AT294" s="221" t="s">
        <v>250</v>
      </c>
      <c r="AU294" s="221" t="s">
        <v>81</v>
      </c>
      <c r="AV294" s="13" t="s">
        <v>81</v>
      </c>
      <c r="AW294" s="13" t="s">
        <v>33</v>
      </c>
      <c r="AX294" s="13" t="s">
        <v>72</v>
      </c>
      <c r="AY294" s="221" t="s">
        <v>239</v>
      </c>
    </row>
    <row r="295" spans="1:65" s="2" customFormat="1" ht="16.5" customHeight="1">
      <c r="A295" s="36"/>
      <c r="B295" s="37"/>
      <c r="C295" s="240" t="s">
        <v>610</v>
      </c>
      <c r="D295" s="240" t="s">
        <v>653</v>
      </c>
      <c r="E295" s="241" t="s">
        <v>2014</v>
      </c>
      <c r="F295" s="242" t="s">
        <v>2015</v>
      </c>
      <c r="G295" s="243" t="s">
        <v>285</v>
      </c>
      <c r="H295" s="244">
        <v>1</v>
      </c>
      <c r="I295" s="245"/>
      <c r="J295" s="246">
        <f>ROUND(I295*H295,2)</f>
        <v>0</v>
      </c>
      <c r="K295" s="242" t="s">
        <v>245</v>
      </c>
      <c r="L295" s="247"/>
      <c r="M295" s="248" t="s">
        <v>19</v>
      </c>
      <c r="N295" s="249" t="s">
        <v>43</v>
      </c>
      <c r="O295" s="66"/>
      <c r="P295" s="203">
        <f>O295*H295</f>
        <v>0</v>
      </c>
      <c r="Q295" s="203">
        <v>2.1</v>
      </c>
      <c r="R295" s="203">
        <f>Q295*H295</f>
        <v>2.1</v>
      </c>
      <c r="S295" s="203">
        <v>0</v>
      </c>
      <c r="T295" s="204">
        <f>S295*H295</f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205" t="s">
        <v>314</v>
      </c>
      <c r="AT295" s="205" t="s">
        <v>653</v>
      </c>
      <c r="AU295" s="205" t="s">
        <v>81</v>
      </c>
      <c r="AY295" s="19" t="s">
        <v>239</v>
      </c>
      <c r="BE295" s="206">
        <f>IF(N295="základní",J295,0)</f>
        <v>0</v>
      </c>
      <c r="BF295" s="206">
        <f>IF(N295="snížená",J295,0)</f>
        <v>0</v>
      </c>
      <c r="BG295" s="206">
        <f>IF(N295="zákl. přenesená",J295,0)</f>
        <v>0</v>
      </c>
      <c r="BH295" s="206">
        <f>IF(N295="sníž. přenesená",J295,0)</f>
        <v>0</v>
      </c>
      <c r="BI295" s="206">
        <f>IF(N295="nulová",J295,0)</f>
        <v>0</v>
      </c>
      <c r="BJ295" s="19" t="s">
        <v>79</v>
      </c>
      <c r="BK295" s="206">
        <f>ROUND(I295*H295,2)</f>
        <v>0</v>
      </c>
      <c r="BL295" s="19" t="s">
        <v>246</v>
      </c>
      <c r="BM295" s="205" t="s">
        <v>2016</v>
      </c>
    </row>
    <row r="296" spans="1:65" s="2" customFormat="1" ht="11.25">
      <c r="A296" s="36"/>
      <c r="B296" s="37"/>
      <c r="C296" s="38"/>
      <c r="D296" s="207" t="s">
        <v>248</v>
      </c>
      <c r="E296" s="38"/>
      <c r="F296" s="208" t="s">
        <v>2015</v>
      </c>
      <c r="G296" s="38"/>
      <c r="H296" s="38"/>
      <c r="I296" s="117"/>
      <c r="J296" s="38"/>
      <c r="K296" s="38"/>
      <c r="L296" s="41"/>
      <c r="M296" s="209"/>
      <c r="N296" s="210"/>
      <c r="O296" s="66"/>
      <c r="P296" s="66"/>
      <c r="Q296" s="66"/>
      <c r="R296" s="66"/>
      <c r="S296" s="66"/>
      <c r="T296" s="67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T296" s="19" t="s">
        <v>248</v>
      </c>
      <c r="AU296" s="19" t="s">
        <v>81</v>
      </c>
    </row>
    <row r="297" spans="1:65" s="14" customFormat="1" ht="11.25">
      <c r="B297" s="230"/>
      <c r="C297" s="231"/>
      <c r="D297" s="207" t="s">
        <v>250</v>
      </c>
      <c r="E297" s="232" t="s">
        <v>19</v>
      </c>
      <c r="F297" s="233" t="s">
        <v>2013</v>
      </c>
      <c r="G297" s="231"/>
      <c r="H297" s="232" t="s">
        <v>19</v>
      </c>
      <c r="I297" s="234"/>
      <c r="J297" s="231"/>
      <c r="K297" s="231"/>
      <c r="L297" s="235"/>
      <c r="M297" s="236"/>
      <c r="N297" s="237"/>
      <c r="O297" s="237"/>
      <c r="P297" s="237"/>
      <c r="Q297" s="237"/>
      <c r="R297" s="237"/>
      <c r="S297" s="237"/>
      <c r="T297" s="238"/>
      <c r="AT297" s="239" t="s">
        <v>250</v>
      </c>
      <c r="AU297" s="239" t="s">
        <v>81</v>
      </c>
      <c r="AV297" s="14" t="s">
        <v>79</v>
      </c>
      <c r="AW297" s="14" t="s">
        <v>33</v>
      </c>
      <c r="AX297" s="14" t="s">
        <v>72</v>
      </c>
      <c r="AY297" s="239" t="s">
        <v>239</v>
      </c>
    </row>
    <row r="298" spans="1:65" s="13" customFormat="1" ht="11.25">
      <c r="B298" s="211"/>
      <c r="C298" s="212"/>
      <c r="D298" s="207" t="s">
        <v>250</v>
      </c>
      <c r="E298" s="213" t="s">
        <v>19</v>
      </c>
      <c r="F298" s="214" t="s">
        <v>79</v>
      </c>
      <c r="G298" s="212"/>
      <c r="H298" s="215">
        <v>1</v>
      </c>
      <c r="I298" s="216"/>
      <c r="J298" s="212"/>
      <c r="K298" s="212"/>
      <c r="L298" s="217"/>
      <c r="M298" s="218"/>
      <c r="N298" s="219"/>
      <c r="O298" s="219"/>
      <c r="P298" s="219"/>
      <c r="Q298" s="219"/>
      <c r="R298" s="219"/>
      <c r="S298" s="219"/>
      <c r="T298" s="220"/>
      <c r="AT298" s="221" t="s">
        <v>250</v>
      </c>
      <c r="AU298" s="221" t="s">
        <v>81</v>
      </c>
      <c r="AV298" s="13" t="s">
        <v>81</v>
      </c>
      <c r="AW298" s="13" t="s">
        <v>33</v>
      </c>
      <c r="AX298" s="13" t="s">
        <v>72</v>
      </c>
      <c r="AY298" s="221" t="s">
        <v>239</v>
      </c>
    </row>
    <row r="299" spans="1:65" s="2" customFormat="1" ht="16.5" customHeight="1">
      <c r="A299" s="36"/>
      <c r="B299" s="37"/>
      <c r="C299" s="194" t="s">
        <v>615</v>
      </c>
      <c r="D299" s="194" t="s">
        <v>241</v>
      </c>
      <c r="E299" s="195" t="s">
        <v>2017</v>
      </c>
      <c r="F299" s="196" t="s">
        <v>2018</v>
      </c>
      <c r="G299" s="197" t="s">
        <v>285</v>
      </c>
      <c r="H299" s="198">
        <v>1</v>
      </c>
      <c r="I299" s="199"/>
      <c r="J299" s="200">
        <f>ROUND(I299*H299,2)</f>
        <v>0</v>
      </c>
      <c r="K299" s="196" t="s">
        <v>245</v>
      </c>
      <c r="L299" s="41"/>
      <c r="M299" s="201" t="s">
        <v>19</v>
      </c>
      <c r="N299" s="202" t="s">
        <v>43</v>
      </c>
      <c r="O299" s="66"/>
      <c r="P299" s="203">
        <f>O299*H299</f>
        <v>0</v>
      </c>
      <c r="Q299" s="203">
        <v>0.21734000000000001</v>
      </c>
      <c r="R299" s="203">
        <f>Q299*H299</f>
        <v>0.21734000000000001</v>
      </c>
      <c r="S299" s="203">
        <v>0</v>
      </c>
      <c r="T299" s="204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205" t="s">
        <v>246</v>
      </c>
      <c r="AT299" s="205" t="s">
        <v>241</v>
      </c>
      <c r="AU299" s="205" t="s">
        <v>81</v>
      </c>
      <c r="AY299" s="19" t="s">
        <v>239</v>
      </c>
      <c r="BE299" s="206">
        <f>IF(N299="základní",J299,0)</f>
        <v>0</v>
      </c>
      <c r="BF299" s="206">
        <f>IF(N299="snížená",J299,0)</f>
        <v>0</v>
      </c>
      <c r="BG299" s="206">
        <f>IF(N299="zákl. přenesená",J299,0)</f>
        <v>0</v>
      </c>
      <c r="BH299" s="206">
        <f>IF(N299="sníž. přenesená",J299,0)</f>
        <v>0</v>
      </c>
      <c r="BI299" s="206">
        <f>IF(N299="nulová",J299,0)</f>
        <v>0</v>
      </c>
      <c r="BJ299" s="19" t="s">
        <v>79</v>
      </c>
      <c r="BK299" s="206">
        <f>ROUND(I299*H299,2)</f>
        <v>0</v>
      </c>
      <c r="BL299" s="19" t="s">
        <v>246</v>
      </c>
      <c r="BM299" s="205" t="s">
        <v>2019</v>
      </c>
    </row>
    <row r="300" spans="1:65" s="2" customFormat="1" ht="11.25">
      <c r="A300" s="36"/>
      <c r="B300" s="37"/>
      <c r="C300" s="38"/>
      <c r="D300" s="207" t="s">
        <v>248</v>
      </c>
      <c r="E300" s="38"/>
      <c r="F300" s="208" t="s">
        <v>2020</v>
      </c>
      <c r="G300" s="38"/>
      <c r="H300" s="38"/>
      <c r="I300" s="117"/>
      <c r="J300" s="38"/>
      <c r="K300" s="38"/>
      <c r="L300" s="41"/>
      <c r="M300" s="209"/>
      <c r="N300" s="210"/>
      <c r="O300" s="66"/>
      <c r="P300" s="66"/>
      <c r="Q300" s="66"/>
      <c r="R300" s="66"/>
      <c r="S300" s="66"/>
      <c r="T300" s="67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T300" s="19" t="s">
        <v>248</v>
      </c>
      <c r="AU300" s="19" t="s">
        <v>81</v>
      </c>
    </row>
    <row r="301" spans="1:65" s="14" customFormat="1" ht="11.25">
      <c r="B301" s="230"/>
      <c r="C301" s="231"/>
      <c r="D301" s="207" t="s">
        <v>250</v>
      </c>
      <c r="E301" s="232" t="s">
        <v>19</v>
      </c>
      <c r="F301" s="233" t="s">
        <v>2021</v>
      </c>
      <c r="G301" s="231"/>
      <c r="H301" s="232" t="s">
        <v>19</v>
      </c>
      <c r="I301" s="234"/>
      <c r="J301" s="231"/>
      <c r="K301" s="231"/>
      <c r="L301" s="235"/>
      <c r="M301" s="236"/>
      <c r="N301" s="237"/>
      <c r="O301" s="237"/>
      <c r="P301" s="237"/>
      <c r="Q301" s="237"/>
      <c r="R301" s="237"/>
      <c r="S301" s="237"/>
      <c r="T301" s="238"/>
      <c r="AT301" s="239" t="s">
        <v>250</v>
      </c>
      <c r="AU301" s="239" t="s">
        <v>81</v>
      </c>
      <c r="AV301" s="14" t="s">
        <v>79</v>
      </c>
      <c r="AW301" s="14" t="s">
        <v>33</v>
      </c>
      <c r="AX301" s="14" t="s">
        <v>72</v>
      </c>
      <c r="AY301" s="239" t="s">
        <v>239</v>
      </c>
    </row>
    <row r="302" spans="1:65" s="13" customFormat="1" ht="11.25">
      <c r="B302" s="211"/>
      <c r="C302" s="212"/>
      <c r="D302" s="207" t="s">
        <v>250</v>
      </c>
      <c r="E302" s="213" t="s">
        <v>19</v>
      </c>
      <c r="F302" s="214" t="s">
        <v>2022</v>
      </c>
      <c r="G302" s="212"/>
      <c r="H302" s="215">
        <v>1</v>
      </c>
      <c r="I302" s="216"/>
      <c r="J302" s="212"/>
      <c r="K302" s="212"/>
      <c r="L302" s="217"/>
      <c r="M302" s="218"/>
      <c r="N302" s="219"/>
      <c r="O302" s="219"/>
      <c r="P302" s="219"/>
      <c r="Q302" s="219"/>
      <c r="R302" s="219"/>
      <c r="S302" s="219"/>
      <c r="T302" s="220"/>
      <c r="AT302" s="221" t="s">
        <v>250</v>
      </c>
      <c r="AU302" s="221" t="s">
        <v>81</v>
      </c>
      <c r="AV302" s="13" t="s">
        <v>81</v>
      </c>
      <c r="AW302" s="13" t="s">
        <v>33</v>
      </c>
      <c r="AX302" s="13" t="s">
        <v>72</v>
      </c>
      <c r="AY302" s="221" t="s">
        <v>239</v>
      </c>
    </row>
    <row r="303" spans="1:65" s="2" customFormat="1" ht="16.5" customHeight="1">
      <c r="A303" s="36"/>
      <c r="B303" s="37"/>
      <c r="C303" s="240" t="s">
        <v>620</v>
      </c>
      <c r="D303" s="240" t="s">
        <v>653</v>
      </c>
      <c r="E303" s="241" t="s">
        <v>2023</v>
      </c>
      <c r="F303" s="242" t="s">
        <v>2024</v>
      </c>
      <c r="G303" s="243" t="s">
        <v>285</v>
      </c>
      <c r="H303" s="244">
        <v>1</v>
      </c>
      <c r="I303" s="245"/>
      <c r="J303" s="246">
        <f>ROUND(I303*H303,2)</f>
        <v>0</v>
      </c>
      <c r="K303" s="242" t="s">
        <v>245</v>
      </c>
      <c r="L303" s="247"/>
      <c r="M303" s="248" t="s">
        <v>19</v>
      </c>
      <c r="N303" s="249" t="s">
        <v>43</v>
      </c>
      <c r="O303" s="66"/>
      <c r="P303" s="203">
        <f>O303*H303</f>
        <v>0</v>
      </c>
      <c r="Q303" s="203">
        <v>0.10199999999999999</v>
      </c>
      <c r="R303" s="203">
        <f>Q303*H303</f>
        <v>0.10199999999999999</v>
      </c>
      <c r="S303" s="203">
        <v>0</v>
      </c>
      <c r="T303" s="204">
        <f>S303*H303</f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205" t="s">
        <v>314</v>
      </c>
      <c r="AT303" s="205" t="s">
        <v>653</v>
      </c>
      <c r="AU303" s="205" t="s">
        <v>81</v>
      </c>
      <c r="AY303" s="19" t="s">
        <v>239</v>
      </c>
      <c r="BE303" s="206">
        <f>IF(N303="základní",J303,0)</f>
        <v>0</v>
      </c>
      <c r="BF303" s="206">
        <f>IF(N303="snížená",J303,0)</f>
        <v>0</v>
      </c>
      <c r="BG303" s="206">
        <f>IF(N303="zákl. přenesená",J303,0)</f>
        <v>0</v>
      </c>
      <c r="BH303" s="206">
        <f>IF(N303="sníž. přenesená",J303,0)</f>
        <v>0</v>
      </c>
      <c r="BI303" s="206">
        <f>IF(N303="nulová",J303,0)</f>
        <v>0</v>
      </c>
      <c r="BJ303" s="19" t="s">
        <v>79</v>
      </c>
      <c r="BK303" s="206">
        <f>ROUND(I303*H303,2)</f>
        <v>0</v>
      </c>
      <c r="BL303" s="19" t="s">
        <v>246</v>
      </c>
      <c r="BM303" s="205" t="s">
        <v>2025</v>
      </c>
    </row>
    <row r="304" spans="1:65" s="2" customFormat="1" ht="11.25">
      <c r="A304" s="36"/>
      <c r="B304" s="37"/>
      <c r="C304" s="38"/>
      <c r="D304" s="207" t="s">
        <v>248</v>
      </c>
      <c r="E304" s="38"/>
      <c r="F304" s="208" t="s">
        <v>2024</v>
      </c>
      <c r="G304" s="38"/>
      <c r="H304" s="38"/>
      <c r="I304" s="117"/>
      <c r="J304" s="38"/>
      <c r="K304" s="38"/>
      <c r="L304" s="41"/>
      <c r="M304" s="209"/>
      <c r="N304" s="210"/>
      <c r="O304" s="66"/>
      <c r="P304" s="66"/>
      <c r="Q304" s="66"/>
      <c r="R304" s="66"/>
      <c r="S304" s="66"/>
      <c r="T304" s="67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T304" s="19" t="s">
        <v>248</v>
      </c>
      <c r="AU304" s="19" t="s">
        <v>81</v>
      </c>
    </row>
    <row r="305" spans="1:65" s="2" customFormat="1" ht="16.5" customHeight="1">
      <c r="A305" s="36"/>
      <c r="B305" s="37"/>
      <c r="C305" s="194" t="s">
        <v>624</v>
      </c>
      <c r="D305" s="194" t="s">
        <v>241</v>
      </c>
      <c r="E305" s="195" t="s">
        <v>2026</v>
      </c>
      <c r="F305" s="196" t="s">
        <v>2027</v>
      </c>
      <c r="G305" s="197" t="s">
        <v>327</v>
      </c>
      <c r="H305" s="198">
        <v>140</v>
      </c>
      <c r="I305" s="199"/>
      <c r="J305" s="200">
        <f>ROUND(I305*H305,2)</f>
        <v>0</v>
      </c>
      <c r="K305" s="196" t="s">
        <v>245</v>
      </c>
      <c r="L305" s="41"/>
      <c r="M305" s="201" t="s">
        <v>19</v>
      </c>
      <c r="N305" s="202" t="s">
        <v>43</v>
      </c>
      <c r="O305" s="66"/>
      <c r="P305" s="203">
        <f>O305*H305</f>
        <v>0</v>
      </c>
      <c r="Q305" s="203">
        <v>1.9000000000000001E-4</v>
      </c>
      <c r="R305" s="203">
        <f>Q305*H305</f>
        <v>2.6600000000000002E-2</v>
      </c>
      <c r="S305" s="203">
        <v>0</v>
      </c>
      <c r="T305" s="204">
        <f>S305*H305</f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205" t="s">
        <v>246</v>
      </c>
      <c r="AT305" s="205" t="s">
        <v>241</v>
      </c>
      <c r="AU305" s="205" t="s">
        <v>81</v>
      </c>
      <c r="AY305" s="19" t="s">
        <v>239</v>
      </c>
      <c r="BE305" s="206">
        <f>IF(N305="základní",J305,0)</f>
        <v>0</v>
      </c>
      <c r="BF305" s="206">
        <f>IF(N305="snížená",J305,0)</f>
        <v>0</v>
      </c>
      <c r="BG305" s="206">
        <f>IF(N305="zákl. přenesená",J305,0)</f>
        <v>0</v>
      </c>
      <c r="BH305" s="206">
        <f>IF(N305="sníž. přenesená",J305,0)</f>
        <v>0</v>
      </c>
      <c r="BI305" s="206">
        <f>IF(N305="nulová",J305,0)</f>
        <v>0</v>
      </c>
      <c r="BJ305" s="19" t="s">
        <v>79</v>
      </c>
      <c r="BK305" s="206">
        <f>ROUND(I305*H305,2)</f>
        <v>0</v>
      </c>
      <c r="BL305" s="19" t="s">
        <v>246</v>
      </c>
      <c r="BM305" s="205" t="s">
        <v>2028</v>
      </c>
    </row>
    <row r="306" spans="1:65" s="2" customFormat="1" ht="11.25">
      <c r="A306" s="36"/>
      <c r="B306" s="37"/>
      <c r="C306" s="38"/>
      <c r="D306" s="207" t="s">
        <v>248</v>
      </c>
      <c r="E306" s="38"/>
      <c r="F306" s="208" t="s">
        <v>2029</v>
      </c>
      <c r="G306" s="38"/>
      <c r="H306" s="38"/>
      <c r="I306" s="117"/>
      <c r="J306" s="38"/>
      <c r="K306" s="38"/>
      <c r="L306" s="41"/>
      <c r="M306" s="209"/>
      <c r="N306" s="210"/>
      <c r="O306" s="66"/>
      <c r="P306" s="66"/>
      <c r="Q306" s="66"/>
      <c r="R306" s="66"/>
      <c r="S306" s="66"/>
      <c r="T306" s="67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T306" s="19" t="s">
        <v>248</v>
      </c>
      <c r="AU306" s="19" t="s">
        <v>81</v>
      </c>
    </row>
    <row r="307" spans="1:65" s="13" customFormat="1" ht="11.25">
      <c r="B307" s="211"/>
      <c r="C307" s="212"/>
      <c r="D307" s="207" t="s">
        <v>250</v>
      </c>
      <c r="E307" s="213" t="s">
        <v>19</v>
      </c>
      <c r="F307" s="214" t="s">
        <v>2030</v>
      </c>
      <c r="G307" s="212"/>
      <c r="H307" s="215">
        <v>140</v>
      </c>
      <c r="I307" s="216"/>
      <c r="J307" s="212"/>
      <c r="K307" s="212"/>
      <c r="L307" s="217"/>
      <c r="M307" s="218"/>
      <c r="N307" s="219"/>
      <c r="O307" s="219"/>
      <c r="P307" s="219"/>
      <c r="Q307" s="219"/>
      <c r="R307" s="219"/>
      <c r="S307" s="219"/>
      <c r="T307" s="220"/>
      <c r="AT307" s="221" t="s">
        <v>250</v>
      </c>
      <c r="AU307" s="221" t="s">
        <v>81</v>
      </c>
      <c r="AV307" s="13" t="s">
        <v>81</v>
      </c>
      <c r="AW307" s="13" t="s">
        <v>33</v>
      </c>
      <c r="AX307" s="13" t="s">
        <v>72</v>
      </c>
      <c r="AY307" s="221" t="s">
        <v>239</v>
      </c>
    </row>
    <row r="308" spans="1:65" s="2" customFormat="1" ht="16.5" customHeight="1">
      <c r="A308" s="36"/>
      <c r="B308" s="37"/>
      <c r="C308" s="194" t="s">
        <v>626</v>
      </c>
      <c r="D308" s="194" t="s">
        <v>241</v>
      </c>
      <c r="E308" s="195" t="s">
        <v>2031</v>
      </c>
      <c r="F308" s="196" t="s">
        <v>2032</v>
      </c>
      <c r="G308" s="197" t="s">
        <v>327</v>
      </c>
      <c r="H308" s="198">
        <v>110</v>
      </c>
      <c r="I308" s="199"/>
      <c r="J308" s="200">
        <f>ROUND(I308*H308,2)</f>
        <v>0</v>
      </c>
      <c r="K308" s="196" t="s">
        <v>245</v>
      </c>
      <c r="L308" s="41"/>
      <c r="M308" s="201" t="s">
        <v>19</v>
      </c>
      <c r="N308" s="202" t="s">
        <v>43</v>
      </c>
      <c r="O308" s="66"/>
      <c r="P308" s="203">
        <f>O308*H308</f>
        <v>0</v>
      </c>
      <c r="Q308" s="203">
        <v>9.0000000000000006E-5</v>
      </c>
      <c r="R308" s="203">
        <f>Q308*H308</f>
        <v>9.9000000000000008E-3</v>
      </c>
      <c r="S308" s="203">
        <v>0</v>
      </c>
      <c r="T308" s="204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205" t="s">
        <v>246</v>
      </c>
      <c r="AT308" s="205" t="s">
        <v>241</v>
      </c>
      <c r="AU308" s="205" t="s">
        <v>81</v>
      </c>
      <c r="AY308" s="19" t="s">
        <v>239</v>
      </c>
      <c r="BE308" s="206">
        <f>IF(N308="základní",J308,0)</f>
        <v>0</v>
      </c>
      <c r="BF308" s="206">
        <f>IF(N308="snížená",J308,0)</f>
        <v>0</v>
      </c>
      <c r="BG308" s="206">
        <f>IF(N308="zákl. přenesená",J308,0)</f>
        <v>0</v>
      </c>
      <c r="BH308" s="206">
        <f>IF(N308="sníž. přenesená",J308,0)</f>
        <v>0</v>
      </c>
      <c r="BI308" s="206">
        <f>IF(N308="nulová",J308,0)</f>
        <v>0</v>
      </c>
      <c r="BJ308" s="19" t="s">
        <v>79</v>
      </c>
      <c r="BK308" s="206">
        <f>ROUND(I308*H308,2)</f>
        <v>0</v>
      </c>
      <c r="BL308" s="19" t="s">
        <v>246</v>
      </c>
      <c r="BM308" s="205" t="s">
        <v>2033</v>
      </c>
    </row>
    <row r="309" spans="1:65" s="2" customFormat="1" ht="11.25">
      <c r="A309" s="36"/>
      <c r="B309" s="37"/>
      <c r="C309" s="38"/>
      <c r="D309" s="207" t="s">
        <v>248</v>
      </c>
      <c r="E309" s="38"/>
      <c r="F309" s="208" t="s">
        <v>2034</v>
      </c>
      <c r="G309" s="38"/>
      <c r="H309" s="38"/>
      <c r="I309" s="117"/>
      <c r="J309" s="38"/>
      <c r="K309" s="38"/>
      <c r="L309" s="41"/>
      <c r="M309" s="209"/>
      <c r="N309" s="210"/>
      <c r="O309" s="66"/>
      <c r="P309" s="66"/>
      <c r="Q309" s="66"/>
      <c r="R309" s="66"/>
      <c r="S309" s="66"/>
      <c r="T309" s="67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T309" s="19" t="s">
        <v>248</v>
      </c>
      <c r="AU309" s="19" t="s">
        <v>81</v>
      </c>
    </row>
    <row r="310" spans="1:65" s="13" customFormat="1" ht="11.25">
      <c r="B310" s="211"/>
      <c r="C310" s="212"/>
      <c r="D310" s="207" t="s">
        <v>250</v>
      </c>
      <c r="E310" s="213" t="s">
        <v>19</v>
      </c>
      <c r="F310" s="214" t="s">
        <v>2035</v>
      </c>
      <c r="G310" s="212"/>
      <c r="H310" s="215">
        <v>110</v>
      </c>
      <c r="I310" s="216"/>
      <c r="J310" s="212"/>
      <c r="K310" s="212"/>
      <c r="L310" s="217"/>
      <c r="M310" s="218"/>
      <c r="N310" s="219"/>
      <c r="O310" s="219"/>
      <c r="P310" s="219"/>
      <c r="Q310" s="219"/>
      <c r="R310" s="219"/>
      <c r="S310" s="219"/>
      <c r="T310" s="220"/>
      <c r="AT310" s="221" t="s">
        <v>250</v>
      </c>
      <c r="AU310" s="221" t="s">
        <v>81</v>
      </c>
      <c r="AV310" s="13" t="s">
        <v>81</v>
      </c>
      <c r="AW310" s="13" t="s">
        <v>33</v>
      </c>
      <c r="AX310" s="13" t="s">
        <v>72</v>
      </c>
      <c r="AY310" s="221" t="s">
        <v>239</v>
      </c>
    </row>
    <row r="311" spans="1:65" s="2" customFormat="1" ht="16.5" customHeight="1">
      <c r="A311" s="36"/>
      <c r="B311" s="37"/>
      <c r="C311" s="194" t="s">
        <v>629</v>
      </c>
      <c r="D311" s="194" t="s">
        <v>241</v>
      </c>
      <c r="E311" s="195" t="s">
        <v>2036</v>
      </c>
      <c r="F311" s="196" t="s">
        <v>2037</v>
      </c>
      <c r="G311" s="197" t="s">
        <v>285</v>
      </c>
      <c r="H311" s="198">
        <v>4</v>
      </c>
      <c r="I311" s="199"/>
      <c r="J311" s="200">
        <f>ROUND(I311*H311,2)</f>
        <v>0</v>
      </c>
      <c r="K311" s="196" t="s">
        <v>19</v>
      </c>
      <c r="L311" s="41"/>
      <c r="M311" s="201" t="s">
        <v>19</v>
      </c>
      <c r="N311" s="202" t="s">
        <v>43</v>
      </c>
      <c r="O311" s="66"/>
      <c r="P311" s="203">
        <f>O311*H311</f>
        <v>0</v>
      </c>
      <c r="Q311" s="203">
        <v>4.6800000000000001E-3</v>
      </c>
      <c r="R311" s="203">
        <f>Q311*H311</f>
        <v>1.8720000000000001E-2</v>
      </c>
      <c r="S311" s="203">
        <v>0</v>
      </c>
      <c r="T311" s="204">
        <f>S311*H311</f>
        <v>0</v>
      </c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R311" s="205" t="s">
        <v>246</v>
      </c>
      <c r="AT311" s="205" t="s">
        <v>241</v>
      </c>
      <c r="AU311" s="205" t="s">
        <v>81</v>
      </c>
      <c r="AY311" s="19" t="s">
        <v>239</v>
      </c>
      <c r="BE311" s="206">
        <f>IF(N311="základní",J311,0)</f>
        <v>0</v>
      </c>
      <c r="BF311" s="206">
        <f>IF(N311="snížená",J311,0)</f>
        <v>0</v>
      </c>
      <c r="BG311" s="206">
        <f>IF(N311="zákl. přenesená",J311,0)</f>
        <v>0</v>
      </c>
      <c r="BH311" s="206">
        <f>IF(N311="sníž. přenesená",J311,0)</f>
        <v>0</v>
      </c>
      <c r="BI311" s="206">
        <f>IF(N311="nulová",J311,0)</f>
        <v>0</v>
      </c>
      <c r="BJ311" s="19" t="s">
        <v>79</v>
      </c>
      <c r="BK311" s="206">
        <f>ROUND(I311*H311,2)</f>
        <v>0</v>
      </c>
      <c r="BL311" s="19" t="s">
        <v>246</v>
      </c>
      <c r="BM311" s="205" t="s">
        <v>2038</v>
      </c>
    </row>
    <row r="312" spans="1:65" s="2" customFormat="1" ht="11.25">
      <c r="A312" s="36"/>
      <c r="B312" s="37"/>
      <c r="C312" s="38"/>
      <c r="D312" s="207" t="s">
        <v>248</v>
      </c>
      <c r="E312" s="38"/>
      <c r="F312" s="208" t="s">
        <v>2039</v>
      </c>
      <c r="G312" s="38"/>
      <c r="H312" s="38"/>
      <c r="I312" s="117"/>
      <c r="J312" s="38"/>
      <c r="K312" s="38"/>
      <c r="L312" s="41"/>
      <c r="M312" s="209"/>
      <c r="N312" s="210"/>
      <c r="O312" s="66"/>
      <c r="P312" s="66"/>
      <c r="Q312" s="66"/>
      <c r="R312" s="66"/>
      <c r="S312" s="66"/>
      <c r="T312" s="67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T312" s="19" t="s">
        <v>248</v>
      </c>
      <c r="AU312" s="19" t="s">
        <v>81</v>
      </c>
    </row>
    <row r="313" spans="1:65" s="12" customFormat="1" ht="22.9" customHeight="1">
      <c r="B313" s="178"/>
      <c r="C313" s="179"/>
      <c r="D313" s="180" t="s">
        <v>71</v>
      </c>
      <c r="E313" s="192" t="s">
        <v>338</v>
      </c>
      <c r="F313" s="192" t="s">
        <v>339</v>
      </c>
      <c r="G313" s="179"/>
      <c r="H313" s="179"/>
      <c r="I313" s="182"/>
      <c r="J313" s="193">
        <f>BK313</f>
        <v>0</v>
      </c>
      <c r="K313" s="179"/>
      <c r="L313" s="184"/>
      <c r="M313" s="185"/>
      <c r="N313" s="186"/>
      <c r="O313" s="186"/>
      <c r="P313" s="187">
        <f>SUM(P314:P315)</f>
        <v>0</v>
      </c>
      <c r="Q313" s="186"/>
      <c r="R313" s="187">
        <f>SUM(R314:R315)</f>
        <v>0</v>
      </c>
      <c r="S313" s="186"/>
      <c r="T313" s="188">
        <f>SUM(T314:T315)</f>
        <v>0</v>
      </c>
      <c r="AR313" s="189" t="s">
        <v>79</v>
      </c>
      <c r="AT313" s="190" t="s">
        <v>71</v>
      </c>
      <c r="AU313" s="190" t="s">
        <v>79</v>
      </c>
      <c r="AY313" s="189" t="s">
        <v>239</v>
      </c>
      <c r="BK313" s="191">
        <f>SUM(BK314:BK315)</f>
        <v>0</v>
      </c>
    </row>
    <row r="314" spans="1:65" s="2" customFormat="1" ht="16.5" customHeight="1">
      <c r="A314" s="36"/>
      <c r="B314" s="37"/>
      <c r="C314" s="194" t="s">
        <v>638</v>
      </c>
      <c r="D314" s="194" t="s">
        <v>241</v>
      </c>
      <c r="E314" s="195" t="s">
        <v>1835</v>
      </c>
      <c r="F314" s="196" t="s">
        <v>1836</v>
      </c>
      <c r="G314" s="197" t="s">
        <v>265</v>
      </c>
      <c r="H314" s="198">
        <v>205.98599999999999</v>
      </c>
      <c r="I314" s="199"/>
      <c r="J314" s="200">
        <f>ROUND(I314*H314,2)</f>
        <v>0</v>
      </c>
      <c r="K314" s="196" t="s">
        <v>245</v>
      </c>
      <c r="L314" s="41"/>
      <c r="M314" s="201" t="s">
        <v>19</v>
      </c>
      <c r="N314" s="202" t="s">
        <v>43</v>
      </c>
      <c r="O314" s="66"/>
      <c r="P314" s="203">
        <f>O314*H314</f>
        <v>0</v>
      </c>
      <c r="Q314" s="203">
        <v>0</v>
      </c>
      <c r="R314" s="203">
        <f>Q314*H314</f>
        <v>0</v>
      </c>
      <c r="S314" s="203">
        <v>0</v>
      </c>
      <c r="T314" s="204">
        <f>S314*H314</f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205" t="s">
        <v>246</v>
      </c>
      <c r="AT314" s="205" t="s">
        <v>241</v>
      </c>
      <c r="AU314" s="205" t="s">
        <v>81</v>
      </c>
      <c r="AY314" s="19" t="s">
        <v>239</v>
      </c>
      <c r="BE314" s="206">
        <f>IF(N314="základní",J314,0)</f>
        <v>0</v>
      </c>
      <c r="BF314" s="206">
        <f>IF(N314="snížená",J314,0)</f>
        <v>0</v>
      </c>
      <c r="BG314" s="206">
        <f>IF(N314="zákl. přenesená",J314,0)</f>
        <v>0</v>
      </c>
      <c r="BH314" s="206">
        <f>IF(N314="sníž. přenesená",J314,0)</f>
        <v>0</v>
      </c>
      <c r="BI314" s="206">
        <f>IF(N314="nulová",J314,0)</f>
        <v>0</v>
      </c>
      <c r="BJ314" s="19" t="s">
        <v>79</v>
      </c>
      <c r="BK314" s="206">
        <f>ROUND(I314*H314,2)</f>
        <v>0</v>
      </c>
      <c r="BL314" s="19" t="s">
        <v>246</v>
      </c>
      <c r="BM314" s="205" t="s">
        <v>1837</v>
      </c>
    </row>
    <row r="315" spans="1:65" s="2" customFormat="1" ht="19.5">
      <c r="A315" s="36"/>
      <c r="B315" s="37"/>
      <c r="C315" s="38"/>
      <c r="D315" s="207" t="s">
        <v>248</v>
      </c>
      <c r="E315" s="38"/>
      <c r="F315" s="208" t="s">
        <v>1838</v>
      </c>
      <c r="G315" s="38"/>
      <c r="H315" s="38"/>
      <c r="I315" s="117"/>
      <c r="J315" s="38"/>
      <c r="K315" s="38"/>
      <c r="L315" s="41"/>
      <c r="M315" s="226"/>
      <c r="N315" s="227"/>
      <c r="O315" s="228"/>
      <c r="P315" s="228"/>
      <c r="Q315" s="228"/>
      <c r="R315" s="228"/>
      <c r="S315" s="228"/>
      <c r="T315" s="229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T315" s="19" t="s">
        <v>248</v>
      </c>
      <c r="AU315" s="19" t="s">
        <v>81</v>
      </c>
    </row>
    <row r="316" spans="1:65" s="2" customFormat="1" ht="6.95" customHeight="1">
      <c r="A316" s="36"/>
      <c r="B316" s="49"/>
      <c r="C316" s="50"/>
      <c r="D316" s="50"/>
      <c r="E316" s="50"/>
      <c r="F316" s="50"/>
      <c r="G316" s="50"/>
      <c r="H316" s="50"/>
      <c r="I316" s="144"/>
      <c r="J316" s="50"/>
      <c r="K316" s="50"/>
      <c r="L316" s="41"/>
      <c r="M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</row>
  </sheetData>
  <sheetProtection algorithmName="SHA-512" hashValue="05Af2EYk95CHbT6QQwV6AWCNR3PqvLt1WN4lQhHc0wlPIA2N/32ZmLJzdLK/5xnWLNWep6jSZ62OJOaaKSwFZA==" saltValue="zuZMlCpdQRvxVhnI3nxvX0aH3FC+oaByWVHdT6Pv4BhIJ/8u0VV2go/0rgHUWKqqS3ob6T13j/kNPyKK5QTmwQ==" spinCount="100000" sheet="1" objects="1" scenarios="1" formatColumns="0" formatRows="0" autoFilter="0"/>
  <autoFilter ref="C91:K315" xr:uid="{00000000-0009-0000-0000-000018000000}"/>
  <mergeCells count="12">
    <mergeCell ref="E84:H84"/>
    <mergeCell ref="L2:V2"/>
    <mergeCell ref="E50:H50"/>
    <mergeCell ref="E52:H52"/>
    <mergeCell ref="E54:H54"/>
    <mergeCell ref="E80:H80"/>
    <mergeCell ref="E82:H8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702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174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2040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175</v>
      </c>
      <c r="G11" s="36"/>
      <c r="H11" s="36"/>
      <c r="I11" s="119" t="s">
        <v>20</v>
      </c>
      <c r="J11" s="105" t="s">
        <v>2041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21.75" customHeight="1">
      <c r="A13" s="36"/>
      <c r="B13" s="41"/>
      <c r="C13" s="36"/>
      <c r="D13" s="36"/>
      <c r="E13" s="36"/>
      <c r="F13" s="36"/>
      <c r="G13" s="36"/>
      <c r="H13" s="36"/>
      <c r="I13" s="250" t="s">
        <v>2042</v>
      </c>
      <c r="J13" s="251" t="s">
        <v>2043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2044</v>
      </c>
      <c r="F24" s="36"/>
      <c r="G24" s="36"/>
      <c r="H24" s="36"/>
      <c r="I24" s="119" t="s">
        <v>28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21"/>
      <c r="B27" s="122"/>
      <c r="C27" s="121"/>
      <c r="D27" s="121"/>
      <c r="E27" s="403" t="s">
        <v>19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ROUND(J95,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ROUND((SUM(BE95:BE701)),  2)</f>
        <v>0</v>
      </c>
      <c r="G33" s="36"/>
      <c r="H33" s="36"/>
      <c r="I33" s="133">
        <v>0.21</v>
      </c>
      <c r="J33" s="132">
        <f>ROUND(((SUM(BE95:BE701))*I33),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ROUND((SUM(BF95:BF701)),  2)</f>
        <v>0</v>
      </c>
      <c r="G34" s="36"/>
      <c r="H34" s="36"/>
      <c r="I34" s="133">
        <v>0.15</v>
      </c>
      <c r="J34" s="132">
        <f>ROUND(((SUM(BF95:BF701))*I34),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ROUND((SUM(BG95:BG701)),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ROUND((SUM(BH95:BH701)),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ROUND((SUM(BI95:BI701)),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SO 10 - Most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>B.Gruntorádová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J95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222</v>
      </c>
      <c r="E60" s="156"/>
      <c r="F60" s="156"/>
      <c r="G60" s="156"/>
      <c r="H60" s="156"/>
      <c r="I60" s="157"/>
      <c r="J60" s="158">
        <f>J96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223</v>
      </c>
      <c r="E61" s="162"/>
      <c r="F61" s="162"/>
      <c r="G61" s="162"/>
      <c r="H61" s="162"/>
      <c r="I61" s="163"/>
      <c r="J61" s="164">
        <f>J97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1841</v>
      </c>
      <c r="E62" s="162"/>
      <c r="F62" s="162"/>
      <c r="G62" s="162"/>
      <c r="H62" s="162"/>
      <c r="I62" s="163"/>
      <c r="J62" s="164">
        <f>J218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2045</v>
      </c>
      <c r="E63" s="162"/>
      <c r="F63" s="162"/>
      <c r="G63" s="162"/>
      <c r="H63" s="162"/>
      <c r="I63" s="163"/>
      <c r="J63" s="164">
        <f>J279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1588</v>
      </c>
      <c r="E64" s="162"/>
      <c r="F64" s="162"/>
      <c r="G64" s="162"/>
      <c r="H64" s="162"/>
      <c r="I64" s="163"/>
      <c r="J64" s="164">
        <f>J402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1842</v>
      </c>
      <c r="E65" s="162"/>
      <c r="F65" s="162"/>
      <c r="G65" s="162"/>
      <c r="H65" s="162"/>
      <c r="I65" s="163"/>
      <c r="J65" s="164">
        <f>J445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2046</v>
      </c>
      <c r="E66" s="162"/>
      <c r="F66" s="162"/>
      <c r="G66" s="162"/>
      <c r="H66" s="162"/>
      <c r="I66" s="163"/>
      <c r="J66" s="164">
        <f>J455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346</v>
      </c>
      <c r="E67" s="162"/>
      <c r="F67" s="162"/>
      <c r="G67" s="162"/>
      <c r="H67" s="162"/>
      <c r="I67" s="163"/>
      <c r="J67" s="164">
        <f>J484</f>
        <v>0</v>
      </c>
      <c r="K67" s="99"/>
      <c r="L67" s="165"/>
    </row>
    <row r="68" spans="1:31" s="10" customFormat="1" ht="19.899999999999999" customHeight="1">
      <c r="B68" s="160"/>
      <c r="C68" s="99"/>
      <c r="D68" s="161" t="s">
        <v>347</v>
      </c>
      <c r="E68" s="162"/>
      <c r="F68" s="162"/>
      <c r="G68" s="162"/>
      <c r="H68" s="162"/>
      <c r="I68" s="163"/>
      <c r="J68" s="164">
        <f>J507</f>
        <v>0</v>
      </c>
      <c r="K68" s="99"/>
      <c r="L68" s="165"/>
    </row>
    <row r="69" spans="1:31" s="10" customFormat="1" ht="19.899999999999999" customHeight="1">
      <c r="B69" s="160"/>
      <c r="C69" s="99"/>
      <c r="D69" s="161" t="s">
        <v>348</v>
      </c>
      <c r="E69" s="162"/>
      <c r="F69" s="162"/>
      <c r="G69" s="162"/>
      <c r="H69" s="162"/>
      <c r="I69" s="163"/>
      <c r="J69" s="164">
        <f>J573</f>
        <v>0</v>
      </c>
      <c r="K69" s="99"/>
      <c r="L69" s="165"/>
    </row>
    <row r="70" spans="1:31" s="10" customFormat="1" ht="19.899999999999999" customHeight="1">
      <c r="B70" s="160"/>
      <c r="C70" s="99"/>
      <c r="D70" s="161" t="s">
        <v>270</v>
      </c>
      <c r="E70" s="162"/>
      <c r="F70" s="162"/>
      <c r="G70" s="162"/>
      <c r="H70" s="162"/>
      <c r="I70" s="163"/>
      <c r="J70" s="164">
        <f>J586</f>
        <v>0</v>
      </c>
      <c r="K70" s="99"/>
      <c r="L70" s="165"/>
    </row>
    <row r="71" spans="1:31" s="9" customFormat="1" ht="24.95" customHeight="1">
      <c r="B71" s="153"/>
      <c r="C71" s="154"/>
      <c r="D71" s="155" t="s">
        <v>349</v>
      </c>
      <c r="E71" s="156"/>
      <c r="F71" s="156"/>
      <c r="G71" s="156"/>
      <c r="H71" s="156"/>
      <c r="I71" s="157"/>
      <c r="J71" s="158">
        <f>J591</f>
        <v>0</v>
      </c>
      <c r="K71" s="154"/>
      <c r="L71" s="159"/>
    </row>
    <row r="72" spans="1:31" s="10" customFormat="1" ht="19.899999999999999" customHeight="1">
      <c r="B72" s="160"/>
      <c r="C72" s="99"/>
      <c r="D72" s="161" t="s">
        <v>2047</v>
      </c>
      <c r="E72" s="162"/>
      <c r="F72" s="162"/>
      <c r="G72" s="162"/>
      <c r="H72" s="162"/>
      <c r="I72" s="163"/>
      <c r="J72" s="164">
        <f>J592</f>
        <v>0</v>
      </c>
      <c r="K72" s="99"/>
      <c r="L72" s="165"/>
    </row>
    <row r="73" spans="1:31" s="9" customFormat="1" ht="24.95" customHeight="1">
      <c r="B73" s="153"/>
      <c r="C73" s="154"/>
      <c r="D73" s="155" t="s">
        <v>1594</v>
      </c>
      <c r="E73" s="156"/>
      <c r="F73" s="156"/>
      <c r="G73" s="156"/>
      <c r="H73" s="156"/>
      <c r="I73" s="157"/>
      <c r="J73" s="158">
        <f>J691</f>
        <v>0</v>
      </c>
      <c r="K73" s="154"/>
      <c r="L73" s="159"/>
    </row>
    <row r="74" spans="1:31" s="10" customFormat="1" ht="19.899999999999999" customHeight="1">
      <c r="B74" s="160"/>
      <c r="C74" s="99"/>
      <c r="D74" s="161" t="s">
        <v>2048</v>
      </c>
      <c r="E74" s="162"/>
      <c r="F74" s="162"/>
      <c r="G74" s="162"/>
      <c r="H74" s="162"/>
      <c r="I74" s="163"/>
      <c r="J74" s="164">
        <f>J692</f>
        <v>0</v>
      </c>
      <c r="K74" s="99"/>
      <c r="L74" s="165"/>
    </row>
    <row r="75" spans="1:31" s="10" customFormat="1" ht="19.899999999999999" customHeight="1">
      <c r="B75" s="160"/>
      <c r="C75" s="99"/>
      <c r="D75" s="161" t="s">
        <v>2049</v>
      </c>
      <c r="E75" s="162"/>
      <c r="F75" s="162"/>
      <c r="G75" s="162"/>
      <c r="H75" s="162"/>
      <c r="I75" s="163"/>
      <c r="J75" s="164">
        <f>J698</f>
        <v>0</v>
      </c>
      <c r="K75" s="99"/>
      <c r="L75" s="165"/>
    </row>
    <row r="76" spans="1:31" s="2" customFormat="1" ht="21.75" customHeight="1">
      <c r="A76" s="36"/>
      <c r="B76" s="37"/>
      <c r="C76" s="38"/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6.95" customHeight="1">
      <c r="A77" s="36"/>
      <c r="B77" s="49"/>
      <c r="C77" s="50"/>
      <c r="D77" s="50"/>
      <c r="E77" s="50"/>
      <c r="F77" s="50"/>
      <c r="G77" s="50"/>
      <c r="H77" s="50"/>
      <c r="I77" s="144"/>
      <c r="J77" s="50"/>
      <c r="K77" s="50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81" spans="1:63" s="2" customFormat="1" ht="6.95" customHeight="1">
      <c r="A81" s="36"/>
      <c r="B81" s="51"/>
      <c r="C81" s="52"/>
      <c r="D81" s="52"/>
      <c r="E81" s="52"/>
      <c r="F81" s="52"/>
      <c r="G81" s="52"/>
      <c r="H81" s="52"/>
      <c r="I81" s="147"/>
      <c r="J81" s="52"/>
      <c r="K81" s="52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2" customFormat="1" ht="24.95" customHeight="1">
      <c r="A82" s="36"/>
      <c r="B82" s="37"/>
      <c r="C82" s="25" t="s">
        <v>224</v>
      </c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3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3" s="2" customFormat="1" ht="12" customHeight="1">
      <c r="A84" s="36"/>
      <c r="B84" s="37"/>
      <c r="C84" s="31" t="s">
        <v>16</v>
      </c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3" s="2" customFormat="1" ht="16.5" customHeight="1">
      <c r="A85" s="36"/>
      <c r="B85" s="37"/>
      <c r="C85" s="38"/>
      <c r="D85" s="38"/>
      <c r="E85" s="404" t="str">
        <f>E7</f>
        <v>Horoměřická S 071 - most, Praha 6, č. akce 999615</v>
      </c>
      <c r="F85" s="405"/>
      <c r="G85" s="405"/>
      <c r="H85" s="405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2" customHeight="1">
      <c r="A86" s="36"/>
      <c r="B86" s="37"/>
      <c r="C86" s="31" t="s">
        <v>214</v>
      </c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6.5" customHeight="1">
      <c r="A87" s="36"/>
      <c r="B87" s="37"/>
      <c r="C87" s="38"/>
      <c r="D87" s="38"/>
      <c r="E87" s="378" t="str">
        <f>E9</f>
        <v>SO 10 - Most</v>
      </c>
      <c r="F87" s="406"/>
      <c r="G87" s="406"/>
      <c r="H87" s="406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12" customHeight="1">
      <c r="A89" s="36"/>
      <c r="B89" s="37"/>
      <c r="C89" s="31" t="s">
        <v>21</v>
      </c>
      <c r="D89" s="38"/>
      <c r="E89" s="38"/>
      <c r="F89" s="29" t="str">
        <f>F12</f>
        <v>ul. Horoměřická / Pod Habrovkou</v>
      </c>
      <c r="G89" s="38"/>
      <c r="H89" s="38"/>
      <c r="I89" s="119" t="s">
        <v>23</v>
      </c>
      <c r="J89" s="61" t="str">
        <f>IF(J12="","",J12)</f>
        <v>12. 6. 2020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25.7" customHeight="1">
      <c r="A91" s="36"/>
      <c r="B91" s="37"/>
      <c r="C91" s="31" t="s">
        <v>25</v>
      </c>
      <c r="D91" s="38"/>
      <c r="E91" s="38"/>
      <c r="F91" s="29" t="str">
        <f>E15</f>
        <v>TSK hl.m. Prahy, a.s.</v>
      </c>
      <c r="G91" s="38"/>
      <c r="H91" s="38"/>
      <c r="I91" s="119" t="s">
        <v>31</v>
      </c>
      <c r="J91" s="34" t="str">
        <f>E21</f>
        <v>AGA Letiště, spol. s r.o.</v>
      </c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15.2" customHeight="1">
      <c r="A92" s="36"/>
      <c r="B92" s="37"/>
      <c r="C92" s="31" t="s">
        <v>29</v>
      </c>
      <c r="D92" s="38"/>
      <c r="E92" s="38"/>
      <c r="F92" s="29" t="str">
        <f>IF(E18="","",E18)</f>
        <v>Vyplň údaj</v>
      </c>
      <c r="G92" s="38"/>
      <c r="H92" s="38"/>
      <c r="I92" s="119" t="s">
        <v>34</v>
      </c>
      <c r="J92" s="34" t="str">
        <f>E24</f>
        <v>B.Gruntorádová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0.35" customHeight="1">
      <c r="A93" s="36"/>
      <c r="B93" s="37"/>
      <c r="C93" s="38"/>
      <c r="D93" s="38"/>
      <c r="E93" s="38"/>
      <c r="F93" s="38"/>
      <c r="G93" s="38"/>
      <c r="H93" s="38"/>
      <c r="I93" s="117"/>
      <c r="J93" s="38"/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11" customFormat="1" ht="29.25" customHeight="1">
      <c r="A94" s="166"/>
      <c r="B94" s="167"/>
      <c r="C94" s="168" t="s">
        <v>225</v>
      </c>
      <c r="D94" s="169" t="s">
        <v>57</v>
      </c>
      <c r="E94" s="169" t="s">
        <v>53</v>
      </c>
      <c r="F94" s="169" t="s">
        <v>54</v>
      </c>
      <c r="G94" s="169" t="s">
        <v>226</v>
      </c>
      <c r="H94" s="169" t="s">
        <v>227</v>
      </c>
      <c r="I94" s="170" t="s">
        <v>228</v>
      </c>
      <c r="J94" s="169" t="s">
        <v>220</v>
      </c>
      <c r="K94" s="171" t="s">
        <v>229</v>
      </c>
      <c r="L94" s="172"/>
      <c r="M94" s="70" t="s">
        <v>19</v>
      </c>
      <c r="N94" s="71" t="s">
        <v>42</v>
      </c>
      <c r="O94" s="71" t="s">
        <v>230</v>
      </c>
      <c r="P94" s="71" t="s">
        <v>231</v>
      </c>
      <c r="Q94" s="71" t="s">
        <v>232</v>
      </c>
      <c r="R94" s="71" t="s">
        <v>233</v>
      </c>
      <c r="S94" s="71" t="s">
        <v>234</v>
      </c>
      <c r="T94" s="72" t="s">
        <v>235</v>
      </c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</row>
    <row r="95" spans="1:63" s="2" customFormat="1" ht="22.9" customHeight="1">
      <c r="A95" s="36"/>
      <c r="B95" s="37"/>
      <c r="C95" s="77" t="s">
        <v>236</v>
      </c>
      <c r="D95" s="38"/>
      <c r="E95" s="38"/>
      <c r="F95" s="38"/>
      <c r="G95" s="38"/>
      <c r="H95" s="38"/>
      <c r="I95" s="117"/>
      <c r="J95" s="173">
        <f>BK95</f>
        <v>0</v>
      </c>
      <c r="K95" s="38"/>
      <c r="L95" s="41"/>
      <c r="M95" s="73"/>
      <c r="N95" s="174"/>
      <c r="O95" s="74"/>
      <c r="P95" s="175">
        <f>P96+P591+P691</f>
        <v>0</v>
      </c>
      <c r="Q95" s="74"/>
      <c r="R95" s="175">
        <f>R96+R591+R691</f>
        <v>461.92896249</v>
      </c>
      <c r="S95" s="74"/>
      <c r="T95" s="176">
        <f>T96+T591+T691</f>
        <v>22.047999999999998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71</v>
      </c>
      <c r="AU95" s="19" t="s">
        <v>221</v>
      </c>
      <c r="BK95" s="177">
        <f>BK96+BK591+BK691</f>
        <v>0</v>
      </c>
    </row>
    <row r="96" spans="1:63" s="12" customFormat="1" ht="25.9" customHeight="1">
      <c r="B96" s="178"/>
      <c r="C96" s="179"/>
      <c r="D96" s="180" t="s">
        <v>71</v>
      </c>
      <c r="E96" s="181" t="s">
        <v>237</v>
      </c>
      <c r="F96" s="181" t="s">
        <v>238</v>
      </c>
      <c r="G96" s="179"/>
      <c r="H96" s="179"/>
      <c r="I96" s="182"/>
      <c r="J96" s="183">
        <f>BK96</f>
        <v>0</v>
      </c>
      <c r="K96" s="179"/>
      <c r="L96" s="184"/>
      <c r="M96" s="185"/>
      <c r="N96" s="186"/>
      <c r="O96" s="186"/>
      <c r="P96" s="187">
        <f>P97+P218+P279+P402+P445+P455+P484+P507+P573+P586</f>
        <v>0</v>
      </c>
      <c r="Q96" s="186"/>
      <c r="R96" s="187">
        <f>R97+R218+R279+R402+R445+R455+R484+R507+R573+R586</f>
        <v>460.78914629000002</v>
      </c>
      <c r="S96" s="186"/>
      <c r="T96" s="188">
        <f>T97+T218+T279+T402+T445+T455+T484+T507+T573+T586</f>
        <v>22.047999999999998</v>
      </c>
      <c r="AR96" s="189" t="s">
        <v>79</v>
      </c>
      <c r="AT96" s="190" t="s">
        <v>71</v>
      </c>
      <c r="AU96" s="190" t="s">
        <v>72</v>
      </c>
      <c r="AY96" s="189" t="s">
        <v>239</v>
      </c>
      <c r="BK96" s="191">
        <f>BK97+BK218+BK279+BK402+BK445+BK455+BK484+BK507+BK573+BK586</f>
        <v>0</v>
      </c>
    </row>
    <row r="97" spans="1:65" s="12" customFormat="1" ht="22.9" customHeight="1">
      <c r="B97" s="178"/>
      <c r="C97" s="179"/>
      <c r="D97" s="180" t="s">
        <v>71</v>
      </c>
      <c r="E97" s="192" t="s">
        <v>79</v>
      </c>
      <c r="F97" s="192" t="s">
        <v>240</v>
      </c>
      <c r="G97" s="179"/>
      <c r="H97" s="179"/>
      <c r="I97" s="182"/>
      <c r="J97" s="193">
        <f>BK97</f>
        <v>0</v>
      </c>
      <c r="K97" s="179"/>
      <c r="L97" s="184"/>
      <c r="M97" s="185"/>
      <c r="N97" s="186"/>
      <c r="O97" s="186"/>
      <c r="P97" s="187">
        <f>SUM(P98:P217)</f>
        <v>0</v>
      </c>
      <c r="Q97" s="186"/>
      <c r="R97" s="187">
        <f>SUM(R98:R217)</f>
        <v>58.709242000000003</v>
      </c>
      <c r="S97" s="186"/>
      <c r="T97" s="188">
        <f>SUM(T98:T217)</f>
        <v>21.299999999999997</v>
      </c>
      <c r="AR97" s="189" t="s">
        <v>79</v>
      </c>
      <c r="AT97" s="190" t="s">
        <v>71</v>
      </c>
      <c r="AU97" s="190" t="s">
        <v>79</v>
      </c>
      <c r="AY97" s="189" t="s">
        <v>239</v>
      </c>
      <c r="BK97" s="191">
        <f>SUM(BK98:BK217)</f>
        <v>0</v>
      </c>
    </row>
    <row r="98" spans="1:65" s="2" customFormat="1" ht="16.5" customHeight="1">
      <c r="A98" s="36"/>
      <c r="B98" s="37"/>
      <c r="C98" s="194" t="s">
        <v>79</v>
      </c>
      <c r="D98" s="194" t="s">
        <v>241</v>
      </c>
      <c r="E98" s="195" t="s">
        <v>2050</v>
      </c>
      <c r="F98" s="196" t="s">
        <v>2051</v>
      </c>
      <c r="G98" s="197" t="s">
        <v>244</v>
      </c>
      <c r="H98" s="198">
        <v>60</v>
      </c>
      <c r="I98" s="199"/>
      <c r="J98" s="200">
        <f>ROUND(I98*H98,2)</f>
        <v>0</v>
      </c>
      <c r="K98" s="196" t="s">
        <v>245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0.35499999999999998</v>
      </c>
      <c r="T98" s="204">
        <f>S98*H98</f>
        <v>21.299999999999997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246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2052</v>
      </c>
    </row>
    <row r="99" spans="1:65" s="2" customFormat="1" ht="19.5">
      <c r="A99" s="36"/>
      <c r="B99" s="37"/>
      <c r="C99" s="38"/>
      <c r="D99" s="207" t="s">
        <v>248</v>
      </c>
      <c r="E99" s="38"/>
      <c r="F99" s="208" t="s">
        <v>2053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2" customFormat="1" ht="19.5">
      <c r="A100" s="36"/>
      <c r="B100" s="37"/>
      <c r="C100" s="38"/>
      <c r="D100" s="207" t="s">
        <v>275</v>
      </c>
      <c r="E100" s="38"/>
      <c r="F100" s="225" t="s">
        <v>2054</v>
      </c>
      <c r="G100" s="38"/>
      <c r="H100" s="38"/>
      <c r="I100" s="117"/>
      <c r="J100" s="38"/>
      <c r="K100" s="38"/>
      <c r="L100" s="41"/>
      <c r="M100" s="209"/>
      <c r="N100" s="210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275</v>
      </c>
      <c r="AU100" s="19" t="s">
        <v>81</v>
      </c>
    </row>
    <row r="101" spans="1:65" s="2" customFormat="1" ht="16.5" customHeight="1">
      <c r="A101" s="36"/>
      <c r="B101" s="37"/>
      <c r="C101" s="194" t="s">
        <v>81</v>
      </c>
      <c r="D101" s="194" t="s">
        <v>241</v>
      </c>
      <c r="E101" s="195" t="s">
        <v>1843</v>
      </c>
      <c r="F101" s="196" t="s">
        <v>1844</v>
      </c>
      <c r="G101" s="197" t="s">
        <v>814</v>
      </c>
      <c r="H101" s="198">
        <v>1120</v>
      </c>
      <c r="I101" s="199"/>
      <c r="J101" s="200">
        <f>ROUND(I101*H101,2)</f>
        <v>0</v>
      </c>
      <c r="K101" s="196" t="s">
        <v>245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246</v>
      </c>
      <c r="AT101" s="205" t="s">
        <v>241</v>
      </c>
      <c r="AU101" s="205" t="s">
        <v>81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246</v>
      </c>
      <c r="BM101" s="205" t="s">
        <v>2055</v>
      </c>
    </row>
    <row r="102" spans="1:65" s="2" customFormat="1" ht="11.25">
      <c r="A102" s="36"/>
      <c r="B102" s="37"/>
      <c r="C102" s="38"/>
      <c r="D102" s="207" t="s">
        <v>248</v>
      </c>
      <c r="E102" s="38"/>
      <c r="F102" s="208" t="s">
        <v>1846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81</v>
      </c>
    </row>
    <row r="103" spans="1:65" s="2" customFormat="1" ht="19.5">
      <c r="A103" s="36"/>
      <c r="B103" s="37"/>
      <c r="C103" s="38"/>
      <c r="D103" s="207" t="s">
        <v>275</v>
      </c>
      <c r="E103" s="38"/>
      <c r="F103" s="225" t="s">
        <v>2056</v>
      </c>
      <c r="G103" s="38"/>
      <c r="H103" s="38"/>
      <c r="I103" s="117"/>
      <c r="J103" s="38"/>
      <c r="K103" s="38"/>
      <c r="L103" s="41"/>
      <c r="M103" s="209"/>
      <c r="N103" s="210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275</v>
      </c>
      <c r="AU103" s="19" t="s">
        <v>81</v>
      </c>
    </row>
    <row r="104" spans="1:65" s="13" customFormat="1" ht="11.25">
      <c r="B104" s="211"/>
      <c r="C104" s="212"/>
      <c r="D104" s="207" t="s">
        <v>250</v>
      </c>
      <c r="E104" s="213" t="s">
        <v>19</v>
      </c>
      <c r="F104" s="214" t="s">
        <v>2057</v>
      </c>
      <c r="G104" s="212"/>
      <c r="H104" s="215">
        <v>1120</v>
      </c>
      <c r="I104" s="216"/>
      <c r="J104" s="212"/>
      <c r="K104" s="212"/>
      <c r="L104" s="217"/>
      <c r="M104" s="218"/>
      <c r="N104" s="219"/>
      <c r="O104" s="219"/>
      <c r="P104" s="219"/>
      <c r="Q104" s="219"/>
      <c r="R104" s="219"/>
      <c r="S104" s="219"/>
      <c r="T104" s="220"/>
      <c r="AT104" s="221" t="s">
        <v>250</v>
      </c>
      <c r="AU104" s="221" t="s">
        <v>81</v>
      </c>
      <c r="AV104" s="13" t="s">
        <v>81</v>
      </c>
      <c r="AW104" s="13" t="s">
        <v>33</v>
      </c>
      <c r="AX104" s="13" t="s">
        <v>79</v>
      </c>
      <c r="AY104" s="221" t="s">
        <v>239</v>
      </c>
    </row>
    <row r="105" spans="1:65" s="2" customFormat="1" ht="16.5" customHeight="1">
      <c r="A105" s="36"/>
      <c r="B105" s="37"/>
      <c r="C105" s="194" t="s">
        <v>101</v>
      </c>
      <c r="D105" s="194" t="s">
        <v>241</v>
      </c>
      <c r="E105" s="195" t="s">
        <v>2058</v>
      </c>
      <c r="F105" s="196" t="s">
        <v>2059</v>
      </c>
      <c r="G105" s="197" t="s">
        <v>254</v>
      </c>
      <c r="H105" s="198">
        <v>773.33</v>
      </c>
      <c r="I105" s="199"/>
      <c r="J105" s="200">
        <f>ROUND(I105*H105,2)</f>
        <v>0</v>
      </c>
      <c r="K105" s="196" t="s">
        <v>245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246</v>
      </c>
      <c r="AT105" s="205" t="s">
        <v>241</v>
      </c>
      <c r="AU105" s="205" t="s">
        <v>81</v>
      </c>
      <c r="AY105" s="19" t="s">
        <v>239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246</v>
      </c>
      <c r="BM105" s="205" t="s">
        <v>2060</v>
      </c>
    </row>
    <row r="106" spans="1:65" s="2" customFormat="1" ht="11.25">
      <c r="A106" s="36"/>
      <c r="B106" s="37"/>
      <c r="C106" s="38"/>
      <c r="D106" s="207" t="s">
        <v>248</v>
      </c>
      <c r="E106" s="38"/>
      <c r="F106" s="208" t="s">
        <v>2061</v>
      </c>
      <c r="G106" s="38"/>
      <c r="H106" s="38"/>
      <c r="I106" s="117"/>
      <c r="J106" s="38"/>
      <c r="K106" s="38"/>
      <c r="L106" s="41"/>
      <c r="M106" s="209"/>
      <c r="N106" s="210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248</v>
      </c>
      <c r="AU106" s="19" t="s">
        <v>81</v>
      </c>
    </row>
    <row r="107" spans="1:65" s="2" customFormat="1" ht="19.5">
      <c r="A107" s="36"/>
      <c r="B107" s="37"/>
      <c r="C107" s="38"/>
      <c r="D107" s="207" t="s">
        <v>275</v>
      </c>
      <c r="E107" s="38"/>
      <c r="F107" s="225" t="s">
        <v>2062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275</v>
      </c>
      <c r="AU107" s="19" t="s">
        <v>81</v>
      </c>
    </row>
    <row r="108" spans="1:65" s="2" customFormat="1" ht="16.5" customHeight="1">
      <c r="A108" s="36"/>
      <c r="B108" s="37"/>
      <c r="C108" s="194" t="s">
        <v>246</v>
      </c>
      <c r="D108" s="194" t="s">
        <v>241</v>
      </c>
      <c r="E108" s="195" t="s">
        <v>2063</v>
      </c>
      <c r="F108" s="196" t="s">
        <v>2064</v>
      </c>
      <c r="G108" s="197" t="s">
        <v>265</v>
      </c>
      <c r="H108" s="198">
        <v>1391.9939999999999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246</v>
      </c>
      <c r="AT108" s="205" t="s">
        <v>241</v>
      </c>
      <c r="AU108" s="205" t="s">
        <v>81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246</v>
      </c>
      <c r="BM108" s="205" t="s">
        <v>2065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2066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81</v>
      </c>
    </row>
    <row r="110" spans="1:65" s="2" customFormat="1" ht="19.5">
      <c r="A110" s="36"/>
      <c r="B110" s="37"/>
      <c r="C110" s="38"/>
      <c r="D110" s="207" t="s">
        <v>275</v>
      </c>
      <c r="E110" s="38"/>
      <c r="F110" s="225" t="s">
        <v>2067</v>
      </c>
      <c r="G110" s="38"/>
      <c r="H110" s="38"/>
      <c r="I110" s="117"/>
      <c r="J110" s="38"/>
      <c r="K110" s="38"/>
      <c r="L110" s="41"/>
      <c r="M110" s="209"/>
      <c r="N110" s="210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275</v>
      </c>
      <c r="AU110" s="19" t="s">
        <v>81</v>
      </c>
    </row>
    <row r="111" spans="1:65" s="13" customFormat="1" ht="11.25">
      <c r="B111" s="211"/>
      <c r="C111" s="212"/>
      <c r="D111" s="207" t="s">
        <v>250</v>
      </c>
      <c r="E111" s="212"/>
      <c r="F111" s="214" t="s">
        <v>2068</v>
      </c>
      <c r="G111" s="212"/>
      <c r="H111" s="215">
        <v>1391.9939999999999</v>
      </c>
      <c r="I111" s="216"/>
      <c r="J111" s="212"/>
      <c r="K111" s="212"/>
      <c r="L111" s="217"/>
      <c r="M111" s="218"/>
      <c r="N111" s="219"/>
      <c r="O111" s="219"/>
      <c r="P111" s="219"/>
      <c r="Q111" s="219"/>
      <c r="R111" s="219"/>
      <c r="S111" s="219"/>
      <c r="T111" s="220"/>
      <c r="AT111" s="221" t="s">
        <v>250</v>
      </c>
      <c r="AU111" s="221" t="s">
        <v>81</v>
      </c>
      <c r="AV111" s="13" t="s">
        <v>81</v>
      </c>
      <c r="AW111" s="13" t="s">
        <v>4</v>
      </c>
      <c r="AX111" s="13" t="s">
        <v>79</v>
      </c>
      <c r="AY111" s="221" t="s">
        <v>239</v>
      </c>
    </row>
    <row r="112" spans="1:65" s="2" customFormat="1" ht="16.5" customHeight="1">
      <c r="A112" s="36"/>
      <c r="B112" s="37"/>
      <c r="C112" s="194" t="s">
        <v>295</v>
      </c>
      <c r="D112" s="194" t="s">
        <v>241</v>
      </c>
      <c r="E112" s="195" t="s">
        <v>2069</v>
      </c>
      <c r="F112" s="196" t="s">
        <v>2070</v>
      </c>
      <c r="G112" s="197" t="s">
        <v>254</v>
      </c>
      <c r="H112" s="198">
        <v>939.97400000000005</v>
      </c>
      <c r="I112" s="199"/>
      <c r="J112" s="200">
        <f>ROUND(I112*H112,2)</f>
        <v>0</v>
      </c>
      <c r="K112" s="196" t="s">
        <v>245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246</v>
      </c>
      <c r="AT112" s="205" t="s">
        <v>241</v>
      </c>
      <c r="AU112" s="205" t="s">
        <v>81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246</v>
      </c>
      <c r="BM112" s="205" t="s">
        <v>2071</v>
      </c>
    </row>
    <row r="113" spans="1:65" s="2" customFormat="1" ht="19.5">
      <c r="A113" s="36"/>
      <c r="B113" s="37"/>
      <c r="C113" s="38"/>
      <c r="D113" s="207" t="s">
        <v>248</v>
      </c>
      <c r="E113" s="38"/>
      <c r="F113" s="208" t="s">
        <v>2072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81</v>
      </c>
    </row>
    <row r="114" spans="1:65" s="2" customFormat="1" ht="19.5">
      <c r="A114" s="36"/>
      <c r="B114" s="37"/>
      <c r="C114" s="38"/>
      <c r="D114" s="207" t="s">
        <v>275</v>
      </c>
      <c r="E114" s="38"/>
      <c r="F114" s="225" t="s">
        <v>2073</v>
      </c>
      <c r="G114" s="38"/>
      <c r="H114" s="38"/>
      <c r="I114" s="117"/>
      <c r="J114" s="38"/>
      <c r="K114" s="38"/>
      <c r="L114" s="41"/>
      <c r="M114" s="209"/>
      <c r="N114" s="210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275</v>
      </c>
      <c r="AU114" s="19" t="s">
        <v>81</v>
      </c>
    </row>
    <row r="115" spans="1:65" s="13" customFormat="1" ht="11.25">
      <c r="B115" s="211"/>
      <c r="C115" s="212"/>
      <c r="D115" s="207" t="s">
        <v>250</v>
      </c>
      <c r="E115" s="213" t="s">
        <v>19</v>
      </c>
      <c r="F115" s="214" t="s">
        <v>2074</v>
      </c>
      <c r="G115" s="212"/>
      <c r="H115" s="215">
        <v>421</v>
      </c>
      <c r="I115" s="216"/>
      <c r="J115" s="212"/>
      <c r="K115" s="212"/>
      <c r="L115" s="217"/>
      <c r="M115" s="218"/>
      <c r="N115" s="219"/>
      <c r="O115" s="219"/>
      <c r="P115" s="219"/>
      <c r="Q115" s="219"/>
      <c r="R115" s="219"/>
      <c r="S115" s="219"/>
      <c r="T115" s="220"/>
      <c r="AT115" s="221" t="s">
        <v>250</v>
      </c>
      <c r="AU115" s="221" t="s">
        <v>81</v>
      </c>
      <c r="AV115" s="13" t="s">
        <v>81</v>
      </c>
      <c r="AW115" s="13" t="s">
        <v>33</v>
      </c>
      <c r="AX115" s="13" t="s">
        <v>72</v>
      </c>
      <c r="AY115" s="221" t="s">
        <v>239</v>
      </c>
    </row>
    <row r="116" spans="1:65" s="13" customFormat="1" ht="11.25">
      <c r="B116" s="211"/>
      <c r="C116" s="212"/>
      <c r="D116" s="207" t="s">
        <v>250</v>
      </c>
      <c r="E116" s="213" t="s">
        <v>19</v>
      </c>
      <c r="F116" s="214" t="s">
        <v>2075</v>
      </c>
      <c r="G116" s="212"/>
      <c r="H116" s="215">
        <v>509</v>
      </c>
      <c r="I116" s="216"/>
      <c r="J116" s="212"/>
      <c r="K116" s="212"/>
      <c r="L116" s="217"/>
      <c r="M116" s="218"/>
      <c r="N116" s="219"/>
      <c r="O116" s="219"/>
      <c r="P116" s="219"/>
      <c r="Q116" s="219"/>
      <c r="R116" s="219"/>
      <c r="S116" s="219"/>
      <c r="T116" s="220"/>
      <c r="AT116" s="221" t="s">
        <v>250</v>
      </c>
      <c r="AU116" s="221" t="s">
        <v>81</v>
      </c>
      <c r="AV116" s="13" t="s">
        <v>81</v>
      </c>
      <c r="AW116" s="13" t="s">
        <v>33</v>
      </c>
      <c r="AX116" s="13" t="s">
        <v>72</v>
      </c>
      <c r="AY116" s="221" t="s">
        <v>239</v>
      </c>
    </row>
    <row r="117" spans="1:65" s="15" customFormat="1" ht="11.25">
      <c r="B117" s="252"/>
      <c r="C117" s="253"/>
      <c r="D117" s="207" t="s">
        <v>250</v>
      </c>
      <c r="E117" s="254" t="s">
        <v>19</v>
      </c>
      <c r="F117" s="255" t="s">
        <v>2076</v>
      </c>
      <c r="G117" s="253"/>
      <c r="H117" s="256">
        <v>930</v>
      </c>
      <c r="I117" s="257"/>
      <c r="J117" s="253"/>
      <c r="K117" s="253"/>
      <c r="L117" s="258"/>
      <c r="M117" s="259"/>
      <c r="N117" s="260"/>
      <c r="O117" s="260"/>
      <c r="P117" s="260"/>
      <c r="Q117" s="260"/>
      <c r="R117" s="260"/>
      <c r="S117" s="260"/>
      <c r="T117" s="261"/>
      <c r="AT117" s="262" t="s">
        <v>250</v>
      </c>
      <c r="AU117" s="262" t="s">
        <v>81</v>
      </c>
      <c r="AV117" s="15" t="s">
        <v>101</v>
      </c>
      <c r="AW117" s="15" t="s">
        <v>33</v>
      </c>
      <c r="AX117" s="15" t="s">
        <v>72</v>
      </c>
      <c r="AY117" s="262" t="s">
        <v>239</v>
      </c>
    </row>
    <row r="118" spans="1:65" s="13" customFormat="1" ht="11.25">
      <c r="B118" s="211"/>
      <c r="C118" s="212"/>
      <c r="D118" s="207" t="s">
        <v>250</v>
      </c>
      <c r="E118" s="213" t="s">
        <v>19</v>
      </c>
      <c r="F118" s="214" t="s">
        <v>2077</v>
      </c>
      <c r="G118" s="212"/>
      <c r="H118" s="215">
        <v>9.9740000000000002</v>
      </c>
      <c r="I118" s="216"/>
      <c r="J118" s="212"/>
      <c r="K118" s="212"/>
      <c r="L118" s="217"/>
      <c r="M118" s="218"/>
      <c r="N118" s="219"/>
      <c r="O118" s="219"/>
      <c r="P118" s="219"/>
      <c r="Q118" s="219"/>
      <c r="R118" s="219"/>
      <c r="S118" s="219"/>
      <c r="T118" s="220"/>
      <c r="AT118" s="221" t="s">
        <v>250</v>
      </c>
      <c r="AU118" s="221" t="s">
        <v>81</v>
      </c>
      <c r="AV118" s="13" t="s">
        <v>81</v>
      </c>
      <c r="AW118" s="13" t="s">
        <v>33</v>
      </c>
      <c r="AX118" s="13" t="s">
        <v>72</v>
      </c>
      <c r="AY118" s="221" t="s">
        <v>239</v>
      </c>
    </row>
    <row r="119" spans="1:65" s="16" customFormat="1" ht="11.25">
      <c r="B119" s="263"/>
      <c r="C119" s="264"/>
      <c r="D119" s="207" t="s">
        <v>250</v>
      </c>
      <c r="E119" s="265" t="s">
        <v>19</v>
      </c>
      <c r="F119" s="266" t="s">
        <v>2078</v>
      </c>
      <c r="G119" s="264"/>
      <c r="H119" s="267">
        <v>939.97400000000005</v>
      </c>
      <c r="I119" s="268"/>
      <c r="J119" s="264"/>
      <c r="K119" s="264"/>
      <c r="L119" s="269"/>
      <c r="M119" s="270"/>
      <c r="N119" s="271"/>
      <c r="O119" s="271"/>
      <c r="P119" s="271"/>
      <c r="Q119" s="271"/>
      <c r="R119" s="271"/>
      <c r="S119" s="271"/>
      <c r="T119" s="272"/>
      <c r="AT119" s="273" t="s">
        <v>250</v>
      </c>
      <c r="AU119" s="273" t="s">
        <v>81</v>
      </c>
      <c r="AV119" s="16" t="s">
        <v>246</v>
      </c>
      <c r="AW119" s="16" t="s">
        <v>33</v>
      </c>
      <c r="AX119" s="16" t="s">
        <v>79</v>
      </c>
      <c r="AY119" s="273" t="s">
        <v>239</v>
      </c>
    </row>
    <row r="120" spans="1:65" s="2" customFormat="1" ht="16.5" customHeight="1">
      <c r="A120" s="36"/>
      <c r="B120" s="37"/>
      <c r="C120" s="194" t="s">
        <v>301</v>
      </c>
      <c r="D120" s="194" t="s">
        <v>241</v>
      </c>
      <c r="E120" s="195" t="s">
        <v>2079</v>
      </c>
      <c r="F120" s="196" t="s">
        <v>2080</v>
      </c>
      <c r="G120" s="197" t="s">
        <v>254</v>
      </c>
      <c r="H120" s="198">
        <v>0.33900000000000002</v>
      </c>
      <c r="I120" s="199"/>
      <c r="J120" s="200">
        <f>ROUND(I120*H120,2)</f>
        <v>0</v>
      </c>
      <c r="K120" s="196" t="s">
        <v>245</v>
      </c>
      <c r="L120" s="41"/>
      <c r="M120" s="201" t="s">
        <v>19</v>
      </c>
      <c r="N120" s="202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246</v>
      </c>
      <c r="AT120" s="205" t="s">
        <v>241</v>
      </c>
      <c r="AU120" s="205" t="s">
        <v>81</v>
      </c>
      <c r="AY120" s="19" t="s">
        <v>239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246</v>
      </c>
      <c r="BM120" s="205" t="s">
        <v>2081</v>
      </c>
    </row>
    <row r="121" spans="1:65" s="2" customFormat="1" ht="11.25">
      <c r="A121" s="36"/>
      <c r="B121" s="37"/>
      <c r="C121" s="38"/>
      <c r="D121" s="207" t="s">
        <v>248</v>
      </c>
      <c r="E121" s="38"/>
      <c r="F121" s="208" t="s">
        <v>2082</v>
      </c>
      <c r="G121" s="38"/>
      <c r="H121" s="38"/>
      <c r="I121" s="117"/>
      <c r="J121" s="38"/>
      <c r="K121" s="38"/>
      <c r="L121" s="41"/>
      <c r="M121" s="209"/>
      <c r="N121" s="210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248</v>
      </c>
      <c r="AU121" s="19" t="s">
        <v>81</v>
      </c>
    </row>
    <row r="122" spans="1:65" s="13" customFormat="1" ht="11.25">
      <c r="B122" s="211"/>
      <c r="C122" s="212"/>
      <c r="D122" s="207" t="s">
        <v>250</v>
      </c>
      <c r="E122" s="213" t="s">
        <v>19</v>
      </c>
      <c r="F122" s="214" t="s">
        <v>2083</v>
      </c>
      <c r="G122" s="212"/>
      <c r="H122" s="215">
        <v>0.33900000000000002</v>
      </c>
      <c r="I122" s="216"/>
      <c r="J122" s="212"/>
      <c r="K122" s="212"/>
      <c r="L122" s="217"/>
      <c r="M122" s="218"/>
      <c r="N122" s="219"/>
      <c r="O122" s="219"/>
      <c r="P122" s="219"/>
      <c r="Q122" s="219"/>
      <c r="R122" s="219"/>
      <c r="S122" s="219"/>
      <c r="T122" s="220"/>
      <c r="AT122" s="221" t="s">
        <v>250</v>
      </c>
      <c r="AU122" s="221" t="s">
        <v>81</v>
      </c>
      <c r="AV122" s="13" t="s">
        <v>81</v>
      </c>
      <c r="AW122" s="13" t="s">
        <v>33</v>
      </c>
      <c r="AX122" s="13" t="s">
        <v>79</v>
      </c>
      <c r="AY122" s="221" t="s">
        <v>239</v>
      </c>
    </row>
    <row r="123" spans="1:65" s="2" customFormat="1" ht="16.5" customHeight="1">
      <c r="A123" s="36"/>
      <c r="B123" s="37"/>
      <c r="C123" s="194" t="s">
        <v>309</v>
      </c>
      <c r="D123" s="194" t="s">
        <v>241</v>
      </c>
      <c r="E123" s="195" t="s">
        <v>2084</v>
      </c>
      <c r="F123" s="196" t="s">
        <v>2085</v>
      </c>
      <c r="G123" s="197" t="s">
        <v>327</v>
      </c>
      <c r="H123" s="198">
        <v>30</v>
      </c>
      <c r="I123" s="199"/>
      <c r="J123" s="200">
        <f>ROUND(I123*H123,2)</f>
        <v>0</v>
      </c>
      <c r="K123" s="196" t="s">
        <v>245</v>
      </c>
      <c r="L123" s="41"/>
      <c r="M123" s="201" t="s">
        <v>19</v>
      </c>
      <c r="N123" s="202" t="s">
        <v>43</v>
      </c>
      <c r="O123" s="66"/>
      <c r="P123" s="203">
        <f>O123*H123</f>
        <v>0</v>
      </c>
      <c r="Q123" s="203">
        <v>1.33E-3</v>
      </c>
      <c r="R123" s="203">
        <f>Q123*H123</f>
        <v>3.9899999999999998E-2</v>
      </c>
      <c r="S123" s="203">
        <v>0</v>
      </c>
      <c r="T123" s="204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205" t="s">
        <v>246</v>
      </c>
      <c r="AT123" s="205" t="s">
        <v>241</v>
      </c>
      <c r="AU123" s="205" t="s">
        <v>81</v>
      </c>
      <c r="AY123" s="19" t="s">
        <v>239</v>
      </c>
      <c r="BE123" s="206">
        <f>IF(N123="základní",J123,0)</f>
        <v>0</v>
      </c>
      <c r="BF123" s="206">
        <f>IF(N123="snížená",J123,0)</f>
        <v>0</v>
      </c>
      <c r="BG123" s="206">
        <f>IF(N123="zákl. přenesená",J123,0)</f>
        <v>0</v>
      </c>
      <c r="BH123" s="206">
        <f>IF(N123="sníž. přenesená",J123,0)</f>
        <v>0</v>
      </c>
      <c r="BI123" s="206">
        <f>IF(N123="nulová",J123,0)</f>
        <v>0</v>
      </c>
      <c r="BJ123" s="19" t="s">
        <v>79</v>
      </c>
      <c r="BK123" s="206">
        <f>ROUND(I123*H123,2)</f>
        <v>0</v>
      </c>
      <c r="BL123" s="19" t="s">
        <v>246</v>
      </c>
      <c r="BM123" s="205" t="s">
        <v>2086</v>
      </c>
    </row>
    <row r="124" spans="1:65" s="2" customFormat="1" ht="19.5">
      <c r="A124" s="36"/>
      <c r="B124" s="37"/>
      <c r="C124" s="38"/>
      <c r="D124" s="207" t="s">
        <v>248</v>
      </c>
      <c r="E124" s="38"/>
      <c r="F124" s="208" t="s">
        <v>2087</v>
      </c>
      <c r="G124" s="38"/>
      <c r="H124" s="38"/>
      <c r="I124" s="117"/>
      <c r="J124" s="38"/>
      <c r="K124" s="38"/>
      <c r="L124" s="41"/>
      <c r="M124" s="209"/>
      <c r="N124" s="210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248</v>
      </c>
      <c r="AU124" s="19" t="s">
        <v>81</v>
      </c>
    </row>
    <row r="125" spans="1:65" s="13" customFormat="1" ht="11.25">
      <c r="B125" s="211"/>
      <c r="C125" s="212"/>
      <c r="D125" s="207" t="s">
        <v>250</v>
      </c>
      <c r="E125" s="213" t="s">
        <v>19</v>
      </c>
      <c r="F125" s="214" t="s">
        <v>2088</v>
      </c>
      <c r="G125" s="212"/>
      <c r="H125" s="215">
        <v>15</v>
      </c>
      <c r="I125" s="216"/>
      <c r="J125" s="212"/>
      <c r="K125" s="212"/>
      <c r="L125" s="217"/>
      <c r="M125" s="218"/>
      <c r="N125" s="219"/>
      <c r="O125" s="219"/>
      <c r="P125" s="219"/>
      <c r="Q125" s="219"/>
      <c r="R125" s="219"/>
      <c r="S125" s="219"/>
      <c r="T125" s="220"/>
      <c r="AT125" s="221" t="s">
        <v>250</v>
      </c>
      <c r="AU125" s="221" t="s">
        <v>81</v>
      </c>
      <c r="AV125" s="13" t="s">
        <v>81</v>
      </c>
      <c r="AW125" s="13" t="s">
        <v>33</v>
      </c>
      <c r="AX125" s="13" t="s">
        <v>72</v>
      </c>
      <c r="AY125" s="221" t="s">
        <v>239</v>
      </c>
    </row>
    <row r="126" spans="1:65" s="13" customFormat="1" ht="11.25">
      <c r="B126" s="211"/>
      <c r="C126" s="212"/>
      <c r="D126" s="207" t="s">
        <v>250</v>
      </c>
      <c r="E126" s="213" t="s">
        <v>19</v>
      </c>
      <c r="F126" s="214" t="s">
        <v>2089</v>
      </c>
      <c r="G126" s="212"/>
      <c r="H126" s="215">
        <v>15</v>
      </c>
      <c r="I126" s="216"/>
      <c r="J126" s="212"/>
      <c r="K126" s="212"/>
      <c r="L126" s="217"/>
      <c r="M126" s="218"/>
      <c r="N126" s="219"/>
      <c r="O126" s="219"/>
      <c r="P126" s="219"/>
      <c r="Q126" s="219"/>
      <c r="R126" s="219"/>
      <c r="S126" s="219"/>
      <c r="T126" s="220"/>
      <c r="AT126" s="221" t="s">
        <v>250</v>
      </c>
      <c r="AU126" s="221" t="s">
        <v>81</v>
      </c>
      <c r="AV126" s="13" t="s">
        <v>81</v>
      </c>
      <c r="AW126" s="13" t="s">
        <v>33</v>
      </c>
      <c r="AX126" s="13" t="s">
        <v>72</v>
      </c>
      <c r="AY126" s="221" t="s">
        <v>239</v>
      </c>
    </row>
    <row r="127" spans="1:65" s="16" customFormat="1" ht="11.25">
      <c r="B127" s="263"/>
      <c r="C127" s="264"/>
      <c r="D127" s="207" t="s">
        <v>250</v>
      </c>
      <c r="E127" s="265" t="s">
        <v>19</v>
      </c>
      <c r="F127" s="266" t="s">
        <v>2078</v>
      </c>
      <c r="G127" s="264"/>
      <c r="H127" s="267">
        <v>30</v>
      </c>
      <c r="I127" s="268"/>
      <c r="J127" s="264"/>
      <c r="K127" s="264"/>
      <c r="L127" s="269"/>
      <c r="M127" s="270"/>
      <c r="N127" s="271"/>
      <c r="O127" s="271"/>
      <c r="P127" s="271"/>
      <c r="Q127" s="271"/>
      <c r="R127" s="271"/>
      <c r="S127" s="271"/>
      <c r="T127" s="272"/>
      <c r="AT127" s="273" t="s">
        <v>250</v>
      </c>
      <c r="AU127" s="273" t="s">
        <v>81</v>
      </c>
      <c r="AV127" s="16" t="s">
        <v>246</v>
      </c>
      <c r="AW127" s="16" t="s">
        <v>33</v>
      </c>
      <c r="AX127" s="16" t="s">
        <v>79</v>
      </c>
      <c r="AY127" s="273" t="s">
        <v>239</v>
      </c>
    </row>
    <row r="128" spans="1:65" s="2" customFormat="1" ht="16.5" customHeight="1">
      <c r="A128" s="36"/>
      <c r="B128" s="37"/>
      <c r="C128" s="194" t="s">
        <v>314</v>
      </c>
      <c r="D128" s="194" t="s">
        <v>241</v>
      </c>
      <c r="E128" s="195" t="s">
        <v>2090</v>
      </c>
      <c r="F128" s="196" t="s">
        <v>2091</v>
      </c>
      <c r="G128" s="197" t="s">
        <v>327</v>
      </c>
      <c r="H128" s="198">
        <v>70</v>
      </c>
      <c r="I128" s="199"/>
      <c r="J128" s="200">
        <f>ROUND(I128*H128,2)</f>
        <v>0</v>
      </c>
      <c r="K128" s="196" t="s">
        <v>245</v>
      </c>
      <c r="L128" s="41"/>
      <c r="M128" s="201" t="s">
        <v>19</v>
      </c>
      <c r="N128" s="202" t="s">
        <v>43</v>
      </c>
      <c r="O128" s="66"/>
      <c r="P128" s="203">
        <f>O128*H128</f>
        <v>0</v>
      </c>
      <c r="Q128" s="203">
        <v>1.1900000000000001E-3</v>
      </c>
      <c r="R128" s="203">
        <f>Q128*H128</f>
        <v>8.3300000000000013E-2</v>
      </c>
      <c r="S128" s="203">
        <v>0</v>
      </c>
      <c r="T128" s="204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246</v>
      </c>
      <c r="AT128" s="205" t="s">
        <v>241</v>
      </c>
      <c r="AU128" s="205" t="s">
        <v>81</v>
      </c>
      <c r="AY128" s="19" t="s">
        <v>239</v>
      </c>
      <c r="BE128" s="206">
        <f>IF(N128="základní",J128,0)</f>
        <v>0</v>
      </c>
      <c r="BF128" s="206">
        <f>IF(N128="snížená",J128,0)</f>
        <v>0</v>
      </c>
      <c r="BG128" s="206">
        <f>IF(N128="zákl. přenesená",J128,0)</f>
        <v>0</v>
      </c>
      <c r="BH128" s="206">
        <f>IF(N128="sníž. přenesená",J128,0)</f>
        <v>0</v>
      </c>
      <c r="BI128" s="206">
        <f>IF(N128="nulová",J128,0)</f>
        <v>0</v>
      </c>
      <c r="BJ128" s="19" t="s">
        <v>79</v>
      </c>
      <c r="BK128" s="206">
        <f>ROUND(I128*H128,2)</f>
        <v>0</v>
      </c>
      <c r="BL128" s="19" t="s">
        <v>246</v>
      </c>
      <c r="BM128" s="205" t="s">
        <v>2092</v>
      </c>
    </row>
    <row r="129" spans="1:65" s="2" customFormat="1" ht="19.5">
      <c r="A129" s="36"/>
      <c r="B129" s="37"/>
      <c r="C129" s="38"/>
      <c r="D129" s="207" t="s">
        <v>248</v>
      </c>
      <c r="E129" s="38"/>
      <c r="F129" s="208" t="s">
        <v>2093</v>
      </c>
      <c r="G129" s="38"/>
      <c r="H129" s="38"/>
      <c r="I129" s="117"/>
      <c r="J129" s="38"/>
      <c r="K129" s="38"/>
      <c r="L129" s="41"/>
      <c r="M129" s="209"/>
      <c r="N129" s="210"/>
      <c r="O129" s="66"/>
      <c r="P129" s="66"/>
      <c r="Q129" s="66"/>
      <c r="R129" s="66"/>
      <c r="S129" s="66"/>
      <c r="T129" s="67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T129" s="19" t="s">
        <v>248</v>
      </c>
      <c r="AU129" s="19" t="s">
        <v>81</v>
      </c>
    </row>
    <row r="130" spans="1:65" s="13" customFormat="1" ht="11.25">
      <c r="B130" s="211"/>
      <c r="C130" s="212"/>
      <c r="D130" s="207" t="s">
        <v>250</v>
      </c>
      <c r="E130" s="213" t="s">
        <v>19</v>
      </c>
      <c r="F130" s="214" t="s">
        <v>2094</v>
      </c>
      <c r="G130" s="212"/>
      <c r="H130" s="215">
        <v>70</v>
      </c>
      <c r="I130" s="216"/>
      <c r="J130" s="212"/>
      <c r="K130" s="212"/>
      <c r="L130" s="217"/>
      <c r="M130" s="218"/>
      <c r="N130" s="219"/>
      <c r="O130" s="219"/>
      <c r="P130" s="219"/>
      <c r="Q130" s="219"/>
      <c r="R130" s="219"/>
      <c r="S130" s="219"/>
      <c r="T130" s="220"/>
      <c r="AT130" s="221" t="s">
        <v>250</v>
      </c>
      <c r="AU130" s="221" t="s">
        <v>81</v>
      </c>
      <c r="AV130" s="13" t="s">
        <v>81</v>
      </c>
      <c r="AW130" s="13" t="s">
        <v>33</v>
      </c>
      <c r="AX130" s="13" t="s">
        <v>79</v>
      </c>
      <c r="AY130" s="221" t="s">
        <v>239</v>
      </c>
    </row>
    <row r="131" spans="1:65" s="2" customFormat="1" ht="16.5" customHeight="1">
      <c r="A131" s="36"/>
      <c r="B131" s="37"/>
      <c r="C131" s="240" t="s">
        <v>319</v>
      </c>
      <c r="D131" s="240" t="s">
        <v>653</v>
      </c>
      <c r="E131" s="241" t="s">
        <v>2095</v>
      </c>
      <c r="F131" s="242" t="s">
        <v>2096</v>
      </c>
      <c r="G131" s="243" t="s">
        <v>265</v>
      </c>
      <c r="H131" s="244">
        <v>12.5</v>
      </c>
      <c r="I131" s="245"/>
      <c r="J131" s="246">
        <f>ROUND(I131*H131,2)</f>
        <v>0</v>
      </c>
      <c r="K131" s="242" t="s">
        <v>245</v>
      </c>
      <c r="L131" s="247"/>
      <c r="M131" s="248" t="s">
        <v>19</v>
      </c>
      <c r="N131" s="249" t="s">
        <v>43</v>
      </c>
      <c r="O131" s="66"/>
      <c r="P131" s="203">
        <f>O131*H131</f>
        <v>0</v>
      </c>
      <c r="Q131" s="203">
        <v>1</v>
      </c>
      <c r="R131" s="203">
        <f>Q131*H131</f>
        <v>12.5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314</v>
      </c>
      <c r="AT131" s="205" t="s">
        <v>653</v>
      </c>
      <c r="AU131" s="205" t="s">
        <v>81</v>
      </c>
      <c r="AY131" s="19" t="s">
        <v>239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246</v>
      </c>
      <c r="BM131" s="205" t="s">
        <v>2097</v>
      </c>
    </row>
    <row r="132" spans="1:65" s="2" customFormat="1" ht="11.25">
      <c r="A132" s="36"/>
      <c r="B132" s="37"/>
      <c r="C132" s="38"/>
      <c r="D132" s="207" t="s">
        <v>248</v>
      </c>
      <c r="E132" s="38"/>
      <c r="F132" s="208" t="s">
        <v>2096</v>
      </c>
      <c r="G132" s="38"/>
      <c r="H132" s="38"/>
      <c r="I132" s="117"/>
      <c r="J132" s="38"/>
      <c r="K132" s="38"/>
      <c r="L132" s="41"/>
      <c r="M132" s="209"/>
      <c r="N132" s="210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248</v>
      </c>
      <c r="AU132" s="19" t="s">
        <v>81</v>
      </c>
    </row>
    <row r="133" spans="1:65" s="2" customFormat="1" ht="19.5">
      <c r="A133" s="36"/>
      <c r="B133" s="37"/>
      <c r="C133" s="38"/>
      <c r="D133" s="207" t="s">
        <v>275</v>
      </c>
      <c r="E133" s="38"/>
      <c r="F133" s="225" t="s">
        <v>2098</v>
      </c>
      <c r="G133" s="38"/>
      <c r="H133" s="38"/>
      <c r="I133" s="117"/>
      <c r="J133" s="38"/>
      <c r="K133" s="38"/>
      <c r="L133" s="41"/>
      <c r="M133" s="209"/>
      <c r="N133" s="210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275</v>
      </c>
      <c r="AU133" s="19" t="s">
        <v>81</v>
      </c>
    </row>
    <row r="134" spans="1:65" s="13" customFormat="1" ht="11.25">
      <c r="B134" s="211"/>
      <c r="C134" s="212"/>
      <c r="D134" s="207" t="s">
        <v>250</v>
      </c>
      <c r="E134" s="212"/>
      <c r="F134" s="214" t="s">
        <v>2099</v>
      </c>
      <c r="G134" s="212"/>
      <c r="H134" s="215">
        <v>12.5</v>
      </c>
      <c r="I134" s="216"/>
      <c r="J134" s="212"/>
      <c r="K134" s="212"/>
      <c r="L134" s="217"/>
      <c r="M134" s="218"/>
      <c r="N134" s="219"/>
      <c r="O134" s="219"/>
      <c r="P134" s="219"/>
      <c r="Q134" s="219"/>
      <c r="R134" s="219"/>
      <c r="S134" s="219"/>
      <c r="T134" s="220"/>
      <c r="AT134" s="221" t="s">
        <v>250</v>
      </c>
      <c r="AU134" s="221" t="s">
        <v>81</v>
      </c>
      <c r="AV134" s="13" t="s">
        <v>81</v>
      </c>
      <c r="AW134" s="13" t="s">
        <v>4</v>
      </c>
      <c r="AX134" s="13" t="s">
        <v>79</v>
      </c>
      <c r="AY134" s="221" t="s">
        <v>239</v>
      </c>
    </row>
    <row r="135" spans="1:65" s="2" customFormat="1" ht="16.5" customHeight="1">
      <c r="A135" s="36"/>
      <c r="B135" s="37"/>
      <c r="C135" s="240" t="s">
        <v>324</v>
      </c>
      <c r="D135" s="240" t="s">
        <v>653</v>
      </c>
      <c r="E135" s="241" t="s">
        <v>2100</v>
      </c>
      <c r="F135" s="242" t="s">
        <v>2101</v>
      </c>
      <c r="G135" s="243" t="s">
        <v>254</v>
      </c>
      <c r="H135" s="244">
        <v>15.6</v>
      </c>
      <c r="I135" s="245"/>
      <c r="J135" s="246">
        <f>ROUND(I135*H135,2)</f>
        <v>0</v>
      </c>
      <c r="K135" s="242" t="s">
        <v>245</v>
      </c>
      <c r="L135" s="247"/>
      <c r="M135" s="248" t="s">
        <v>19</v>
      </c>
      <c r="N135" s="249" t="s">
        <v>43</v>
      </c>
      <c r="O135" s="66"/>
      <c r="P135" s="203">
        <f>O135*H135</f>
        <v>0</v>
      </c>
      <c r="Q135" s="203">
        <v>2.234</v>
      </c>
      <c r="R135" s="203">
        <f>Q135*H135</f>
        <v>34.8504</v>
      </c>
      <c r="S135" s="203">
        <v>0</v>
      </c>
      <c r="T135" s="204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314</v>
      </c>
      <c r="AT135" s="205" t="s">
        <v>653</v>
      </c>
      <c r="AU135" s="205" t="s">
        <v>81</v>
      </c>
      <c r="AY135" s="19" t="s">
        <v>239</v>
      </c>
      <c r="BE135" s="206">
        <f>IF(N135="základní",J135,0)</f>
        <v>0</v>
      </c>
      <c r="BF135" s="206">
        <f>IF(N135="snížená",J135,0)</f>
        <v>0</v>
      </c>
      <c r="BG135" s="206">
        <f>IF(N135="zákl. přenesená",J135,0)</f>
        <v>0</v>
      </c>
      <c r="BH135" s="206">
        <f>IF(N135="sníž. přenesená",J135,0)</f>
        <v>0</v>
      </c>
      <c r="BI135" s="206">
        <f>IF(N135="nulová",J135,0)</f>
        <v>0</v>
      </c>
      <c r="BJ135" s="19" t="s">
        <v>79</v>
      </c>
      <c r="BK135" s="206">
        <f>ROUND(I135*H135,2)</f>
        <v>0</v>
      </c>
      <c r="BL135" s="19" t="s">
        <v>246</v>
      </c>
      <c r="BM135" s="205" t="s">
        <v>2102</v>
      </c>
    </row>
    <row r="136" spans="1:65" s="2" customFormat="1" ht="11.25">
      <c r="A136" s="36"/>
      <c r="B136" s="37"/>
      <c r="C136" s="38"/>
      <c r="D136" s="207" t="s">
        <v>248</v>
      </c>
      <c r="E136" s="38"/>
      <c r="F136" s="208" t="s">
        <v>2101</v>
      </c>
      <c r="G136" s="38"/>
      <c r="H136" s="38"/>
      <c r="I136" s="117"/>
      <c r="J136" s="38"/>
      <c r="K136" s="38"/>
      <c r="L136" s="41"/>
      <c r="M136" s="209"/>
      <c r="N136" s="210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248</v>
      </c>
      <c r="AU136" s="19" t="s">
        <v>81</v>
      </c>
    </row>
    <row r="137" spans="1:65" s="2" customFormat="1" ht="19.5">
      <c r="A137" s="36"/>
      <c r="B137" s="37"/>
      <c r="C137" s="38"/>
      <c r="D137" s="207" t="s">
        <v>275</v>
      </c>
      <c r="E137" s="38"/>
      <c r="F137" s="225" t="s">
        <v>2103</v>
      </c>
      <c r="G137" s="38"/>
      <c r="H137" s="38"/>
      <c r="I137" s="117"/>
      <c r="J137" s="38"/>
      <c r="K137" s="38"/>
      <c r="L137" s="41"/>
      <c r="M137" s="209"/>
      <c r="N137" s="210"/>
      <c r="O137" s="66"/>
      <c r="P137" s="66"/>
      <c r="Q137" s="66"/>
      <c r="R137" s="66"/>
      <c r="S137" s="66"/>
      <c r="T137" s="67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T137" s="19" t="s">
        <v>275</v>
      </c>
      <c r="AU137" s="19" t="s">
        <v>81</v>
      </c>
    </row>
    <row r="138" spans="1:65" s="13" customFormat="1" ht="11.25">
      <c r="B138" s="211"/>
      <c r="C138" s="212"/>
      <c r="D138" s="207" t="s">
        <v>250</v>
      </c>
      <c r="E138" s="213" t="s">
        <v>19</v>
      </c>
      <c r="F138" s="214" t="s">
        <v>2104</v>
      </c>
      <c r="G138" s="212"/>
      <c r="H138" s="215">
        <v>13.565</v>
      </c>
      <c r="I138" s="216"/>
      <c r="J138" s="212"/>
      <c r="K138" s="212"/>
      <c r="L138" s="217"/>
      <c r="M138" s="218"/>
      <c r="N138" s="219"/>
      <c r="O138" s="219"/>
      <c r="P138" s="219"/>
      <c r="Q138" s="219"/>
      <c r="R138" s="219"/>
      <c r="S138" s="219"/>
      <c r="T138" s="220"/>
      <c r="AT138" s="221" t="s">
        <v>250</v>
      </c>
      <c r="AU138" s="221" t="s">
        <v>81</v>
      </c>
      <c r="AV138" s="13" t="s">
        <v>81</v>
      </c>
      <c r="AW138" s="13" t="s">
        <v>33</v>
      </c>
      <c r="AX138" s="13" t="s">
        <v>79</v>
      </c>
      <c r="AY138" s="221" t="s">
        <v>239</v>
      </c>
    </row>
    <row r="139" spans="1:65" s="13" customFormat="1" ht="11.25">
      <c r="B139" s="211"/>
      <c r="C139" s="212"/>
      <c r="D139" s="207" t="s">
        <v>250</v>
      </c>
      <c r="E139" s="212"/>
      <c r="F139" s="214" t="s">
        <v>2105</v>
      </c>
      <c r="G139" s="212"/>
      <c r="H139" s="215">
        <v>15.6</v>
      </c>
      <c r="I139" s="216"/>
      <c r="J139" s="212"/>
      <c r="K139" s="212"/>
      <c r="L139" s="217"/>
      <c r="M139" s="218"/>
      <c r="N139" s="219"/>
      <c r="O139" s="219"/>
      <c r="P139" s="219"/>
      <c r="Q139" s="219"/>
      <c r="R139" s="219"/>
      <c r="S139" s="219"/>
      <c r="T139" s="220"/>
      <c r="AT139" s="221" t="s">
        <v>250</v>
      </c>
      <c r="AU139" s="221" t="s">
        <v>81</v>
      </c>
      <c r="AV139" s="13" t="s">
        <v>81</v>
      </c>
      <c r="AW139" s="13" t="s">
        <v>4</v>
      </c>
      <c r="AX139" s="13" t="s">
        <v>79</v>
      </c>
      <c r="AY139" s="221" t="s">
        <v>239</v>
      </c>
    </row>
    <row r="140" spans="1:65" s="2" customFormat="1" ht="16.5" customHeight="1">
      <c r="A140" s="36"/>
      <c r="B140" s="37"/>
      <c r="C140" s="194" t="s">
        <v>333</v>
      </c>
      <c r="D140" s="194" t="s">
        <v>241</v>
      </c>
      <c r="E140" s="195" t="s">
        <v>2106</v>
      </c>
      <c r="F140" s="196" t="s">
        <v>2107</v>
      </c>
      <c r="G140" s="197" t="s">
        <v>244</v>
      </c>
      <c r="H140" s="198">
        <v>80.5</v>
      </c>
      <c r="I140" s="199"/>
      <c r="J140" s="200">
        <f>ROUND(I140*H140,2)</f>
        <v>0</v>
      </c>
      <c r="K140" s="196" t="s">
        <v>245</v>
      </c>
      <c r="L140" s="41"/>
      <c r="M140" s="201" t="s">
        <v>19</v>
      </c>
      <c r="N140" s="202" t="s">
        <v>43</v>
      </c>
      <c r="O140" s="66"/>
      <c r="P140" s="203">
        <f>O140*H140</f>
        <v>0</v>
      </c>
      <c r="Q140" s="203">
        <v>2.9440000000000001E-2</v>
      </c>
      <c r="R140" s="203">
        <f>Q140*H140</f>
        <v>2.36992</v>
      </c>
      <c r="S140" s="203">
        <v>0</v>
      </c>
      <c r="T140" s="204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246</v>
      </c>
      <c r="AT140" s="205" t="s">
        <v>241</v>
      </c>
      <c r="AU140" s="205" t="s">
        <v>81</v>
      </c>
      <c r="AY140" s="19" t="s">
        <v>239</v>
      </c>
      <c r="BE140" s="206">
        <f>IF(N140="základní",J140,0)</f>
        <v>0</v>
      </c>
      <c r="BF140" s="206">
        <f>IF(N140="snížená",J140,0)</f>
        <v>0</v>
      </c>
      <c r="BG140" s="206">
        <f>IF(N140="zákl. přenesená",J140,0)</f>
        <v>0</v>
      </c>
      <c r="BH140" s="206">
        <f>IF(N140="sníž. přenesená",J140,0)</f>
        <v>0</v>
      </c>
      <c r="BI140" s="206">
        <f>IF(N140="nulová",J140,0)</f>
        <v>0</v>
      </c>
      <c r="BJ140" s="19" t="s">
        <v>79</v>
      </c>
      <c r="BK140" s="206">
        <f>ROUND(I140*H140,2)</f>
        <v>0</v>
      </c>
      <c r="BL140" s="19" t="s">
        <v>246</v>
      </c>
      <c r="BM140" s="205" t="s">
        <v>2108</v>
      </c>
    </row>
    <row r="141" spans="1:65" s="2" customFormat="1" ht="11.25">
      <c r="A141" s="36"/>
      <c r="B141" s="37"/>
      <c r="C141" s="38"/>
      <c r="D141" s="207" t="s">
        <v>248</v>
      </c>
      <c r="E141" s="38"/>
      <c r="F141" s="208" t="s">
        <v>2109</v>
      </c>
      <c r="G141" s="38"/>
      <c r="H141" s="38"/>
      <c r="I141" s="117"/>
      <c r="J141" s="38"/>
      <c r="K141" s="38"/>
      <c r="L141" s="41"/>
      <c r="M141" s="209"/>
      <c r="N141" s="210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248</v>
      </c>
      <c r="AU141" s="19" t="s">
        <v>81</v>
      </c>
    </row>
    <row r="142" spans="1:65" s="2" customFormat="1" ht="19.5">
      <c r="A142" s="36"/>
      <c r="B142" s="37"/>
      <c r="C142" s="38"/>
      <c r="D142" s="207" t="s">
        <v>275</v>
      </c>
      <c r="E142" s="38"/>
      <c r="F142" s="225" t="s">
        <v>2110</v>
      </c>
      <c r="G142" s="38"/>
      <c r="H142" s="38"/>
      <c r="I142" s="117"/>
      <c r="J142" s="38"/>
      <c r="K142" s="38"/>
      <c r="L142" s="41"/>
      <c r="M142" s="209"/>
      <c r="N142" s="210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275</v>
      </c>
      <c r="AU142" s="19" t="s">
        <v>81</v>
      </c>
    </row>
    <row r="143" spans="1:65" s="13" customFormat="1" ht="11.25">
      <c r="B143" s="211"/>
      <c r="C143" s="212"/>
      <c r="D143" s="207" t="s">
        <v>250</v>
      </c>
      <c r="E143" s="213" t="s">
        <v>19</v>
      </c>
      <c r="F143" s="214" t="s">
        <v>2111</v>
      </c>
      <c r="G143" s="212"/>
      <c r="H143" s="215">
        <v>70</v>
      </c>
      <c r="I143" s="216"/>
      <c r="J143" s="212"/>
      <c r="K143" s="212"/>
      <c r="L143" s="217"/>
      <c r="M143" s="218"/>
      <c r="N143" s="219"/>
      <c r="O143" s="219"/>
      <c r="P143" s="219"/>
      <c r="Q143" s="219"/>
      <c r="R143" s="219"/>
      <c r="S143" s="219"/>
      <c r="T143" s="220"/>
      <c r="AT143" s="221" t="s">
        <v>250</v>
      </c>
      <c r="AU143" s="221" t="s">
        <v>81</v>
      </c>
      <c r="AV143" s="13" t="s">
        <v>81</v>
      </c>
      <c r="AW143" s="13" t="s">
        <v>33</v>
      </c>
      <c r="AX143" s="13" t="s">
        <v>79</v>
      </c>
      <c r="AY143" s="221" t="s">
        <v>239</v>
      </c>
    </row>
    <row r="144" spans="1:65" s="13" customFormat="1" ht="11.25">
      <c r="B144" s="211"/>
      <c r="C144" s="212"/>
      <c r="D144" s="207" t="s">
        <v>250</v>
      </c>
      <c r="E144" s="212"/>
      <c r="F144" s="214" t="s">
        <v>2112</v>
      </c>
      <c r="G144" s="212"/>
      <c r="H144" s="215">
        <v>80.5</v>
      </c>
      <c r="I144" s="216"/>
      <c r="J144" s="212"/>
      <c r="K144" s="212"/>
      <c r="L144" s="217"/>
      <c r="M144" s="218"/>
      <c r="N144" s="219"/>
      <c r="O144" s="219"/>
      <c r="P144" s="219"/>
      <c r="Q144" s="219"/>
      <c r="R144" s="219"/>
      <c r="S144" s="219"/>
      <c r="T144" s="220"/>
      <c r="AT144" s="221" t="s">
        <v>250</v>
      </c>
      <c r="AU144" s="221" t="s">
        <v>81</v>
      </c>
      <c r="AV144" s="13" t="s">
        <v>81</v>
      </c>
      <c r="AW144" s="13" t="s">
        <v>4</v>
      </c>
      <c r="AX144" s="13" t="s">
        <v>79</v>
      </c>
      <c r="AY144" s="221" t="s">
        <v>239</v>
      </c>
    </row>
    <row r="145" spans="1:65" s="2" customFormat="1" ht="16.5" customHeight="1">
      <c r="A145" s="36"/>
      <c r="B145" s="37"/>
      <c r="C145" s="194" t="s">
        <v>340</v>
      </c>
      <c r="D145" s="194" t="s">
        <v>241</v>
      </c>
      <c r="E145" s="195" t="s">
        <v>2113</v>
      </c>
      <c r="F145" s="196" t="s">
        <v>2114</v>
      </c>
      <c r="G145" s="197" t="s">
        <v>285</v>
      </c>
      <c r="H145" s="198">
        <v>12</v>
      </c>
      <c r="I145" s="199"/>
      <c r="J145" s="200">
        <f>ROUND(I145*H145,2)</f>
        <v>0</v>
      </c>
      <c r="K145" s="196" t="s">
        <v>245</v>
      </c>
      <c r="L145" s="41"/>
      <c r="M145" s="201" t="s">
        <v>19</v>
      </c>
      <c r="N145" s="202" t="s">
        <v>43</v>
      </c>
      <c r="O145" s="66"/>
      <c r="P145" s="203">
        <f>O145*H145</f>
        <v>0</v>
      </c>
      <c r="Q145" s="203">
        <v>2.0000000000000001E-4</v>
      </c>
      <c r="R145" s="203">
        <f>Q145*H145</f>
        <v>2.4000000000000002E-3</v>
      </c>
      <c r="S145" s="203">
        <v>0</v>
      </c>
      <c r="T145" s="204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246</v>
      </c>
      <c r="AT145" s="205" t="s">
        <v>241</v>
      </c>
      <c r="AU145" s="205" t="s">
        <v>81</v>
      </c>
      <c r="AY145" s="19" t="s">
        <v>239</v>
      </c>
      <c r="BE145" s="206">
        <f>IF(N145="základní",J145,0)</f>
        <v>0</v>
      </c>
      <c r="BF145" s="206">
        <f>IF(N145="snížená",J145,0)</f>
        <v>0</v>
      </c>
      <c r="BG145" s="206">
        <f>IF(N145="zákl. přenesená",J145,0)</f>
        <v>0</v>
      </c>
      <c r="BH145" s="206">
        <f>IF(N145="sníž. přenesená",J145,0)</f>
        <v>0</v>
      </c>
      <c r="BI145" s="206">
        <f>IF(N145="nulová",J145,0)</f>
        <v>0</v>
      </c>
      <c r="BJ145" s="19" t="s">
        <v>79</v>
      </c>
      <c r="BK145" s="206">
        <f>ROUND(I145*H145,2)</f>
        <v>0</v>
      </c>
      <c r="BL145" s="19" t="s">
        <v>246</v>
      </c>
      <c r="BM145" s="205" t="s">
        <v>2115</v>
      </c>
    </row>
    <row r="146" spans="1:65" s="2" customFormat="1" ht="11.25">
      <c r="A146" s="36"/>
      <c r="B146" s="37"/>
      <c r="C146" s="38"/>
      <c r="D146" s="207" t="s">
        <v>248</v>
      </c>
      <c r="E146" s="38"/>
      <c r="F146" s="208" t="s">
        <v>2116</v>
      </c>
      <c r="G146" s="38"/>
      <c r="H146" s="38"/>
      <c r="I146" s="117"/>
      <c r="J146" s="38"/>
      <c r="K146" s="38"/>
      <c r="L146" s="41"/>
      <c r="M146" s="209"/>
      <c r="N146" s="210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248</v>
      </c>
      <c r="AU146" s="19" t="s">
        <v>81</v>
      </c>
    </row>
    <row r="147" spans="1:65" s="2" customFormat="1" ht="19.5">
      <c r="A147" s="36"/>
      <c r="B147" s="37"/>
      <c r="C147" s="38"/>
      <c r="D147" s="207" t="s">
        <v>275</v>
      </c>
      <c r="E147" s="38"/>
      <c r="F147" s="225" t="s">
        <v>2117</v>
      </c>
      <c r="G147" s="38"/>
      <c r="H147" s="38"/>
      <c r="I147" s="117"/>
      <c r="J147" s="38"/>
      <c r="K147" s="38"/>
      <c r="L147" s="41"/>
      <c r="M147" s="209"/>
      <c r="N147" s="210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275</v>
      </c>
      <c r="AU147" s="19" t="s">
        <v>81</v>
      </c>
    </row>
    <row r="148" spans="1:65" s="2" customFormat="1" ht="16.5" customHeight="1">
      <c r="A148" s="36"/>
      <c r="B148" s="37"/>
      <c r="C148" s="194" t="s">
        <v>408</v>
      </c>
      <c r="D148" s="194" t="s">
        <v>241</v>
      </c>
      <c r="E148" s="195" t="s">
        <v>2118</v>
      </c>
      <c r="F148" s="196" t="s">
        <v>2119</v>
      </c>
      <c r="G148" s="197" t="s">
        <v>244</v>
      </c>
      <c r="H148" s="198">
        <v>34.32</v>
      </c>
      <c r="I148" s="199"/>
      <c r="J148" s="200">
        <f>ROUND(I148*H148,2)</f>
        <v>0</v>
      </c>
      <c r="K148" s="196" t="s">
        <v>245</v>
      </c>
      <c r="L148" s="41"/>
      <c r="M148" s="201" t="s">
        <v>19</v>
      </c>
      <c r="N148" s="202" t="s">
        <v>43</v>
      </c>
      <c r="O148" s="66"/>
      <c r="P148" s="203">
        <f>O148*H148</f>
        <v>0</v>
      </c>
      <c r="Q148" s="203">
        <v>0</v>
      </c>
      <c r="R148" s="203">
        <f>Q148*H148</f>
        <v>0</v>
      </c>
      <c r="S148" s="203">
        <v>0</v>
      </c>
      <c r="T148" s="204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246</v>
      </c>
      <c r="AT148" s="205" t="s">
        <v>241</v>
      </c>
      <c r="AU148" s="205" t="s">
        <v>81</v>
      </c>
      <c r="AY148" s="19" t="s">
        <v>239</v>
      </c>
      <c r="BE148" s="206">
        <f>IF(N148="základní",J148,0)</f>
        <v>0</v>
      </c>
      <c r="BF148" s="206">
        <f>IF(N148="snížená",J148,0)</f>
        <v>0</v>
      </c>
      <c r="BG148" s="206">
        <f>IF(N148="zákl. přenesená",J148,0)</f>
        <v>0</v>
      </c>
      <c r="BH148" s="206">
        <f>IF(N148="sníž. přenesená",J148,0)</f>
        <v>0</v>
      </c>
      <c r="BI148" s="206">
        <f>IF(N148="nulová",J148,0)</f>
        <v>0</v>
      </c>
      <c r="BJ148" s="19" t="s">
        <v>79</v>
      </c>
      <c r="BK148" s="206">
        <f>ROUND(I148*H148,2)</f>
        <v>0</v>
      </c>
      <c r="BL148" s="19" t="s">
        <v>246</v>
      </c>
      <c r="BM148" s="205" t="s">
        <v>2120</v>
      </c>
    </row>
    <row r="149" spans="1:65" s="2" customFormat="1" ht="11.25">
      <c r="A149" s="36"/>
      <c r="B149" s="37"/>
      <c r="C149" s="38"/>
      <c r="D149" s="207" t="s">
        <v>248</v>
      </c>
      <c r="E149" s="38"/>
      <c r="F149" s="208" t="s">
        <v>2121</v>
      </c>
      <c r="G149" s="38"/>
      <c r="H149" s="38"/>
      <c r="I149" s="117"/>
      <c r="J149" s="38"/>
      <c r="K149" s="38"/>
      <c r="L149" s="41"/>
      <c r="M149" s="209"/>
      <c r="N149" s="210"/>
      <c r="O149" s="66"/>
      <c r="P149" s="66"/>
      <c r="Q149" s="66"/>
      <c r="R149" s="66"/>
      <c r="S149" s="66"/>
      <c r="T149" s="67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T149" s="19" t="s">
        <v>248</v>
      </c>
      <c r="AU149" s="19" t="s">
        <v>81</v>
      </c>
    </row>
    <row r="150" spans="1:65" s="2" customFormat="1" ht="29.25">
      <c r="A150" s="36"/>
      <c r="B150" s="37"/>
      <c r="C150" s="38"/>
      <c r="D150" s="207" t="s">
        <v>275</v>
      </c>
      <c r="E150" s="38"/>
      <c r="F150" s="225" t="s">
        <v>2122</v>
      </c>
      <c r="G150" s="38"/>
      <c r="H150" s="38"/>
      <c r="I150" s="117"/>
      <c r="J150" s="38"/>
      <c r="K150" s="38"/>
      <c r="L150" s="41"/>
      <c r="M150" s="209"/>
      <c r="N150" s="210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275</v>
      </c>
      <c r="AU150" s="19" t="s">
        <v>81</v>
      </c>
    </row>
    <row r="151" spans="1:65" s="13" customFormat="1" ht="11.25">
      <c r="B151" s="211"/>
      <c r="C151" s="212"/>
      <c r="D151" s="207" t="s">
        <v>250</v>
      </c>
      <c r="E151" s="213" t="s">
        <v>19</v>
      </c>
      <c r="F151" s="214" t="s">
        <v>2123</v>
      </c>
      <c r="G151" s="212"/>
      <c r="H151" s="215">
        <v>11.44</v>
      </c>
      <c r="I151" s="216"/>
      <c r="J151" s="212"/>
      <c r="K151" s="212"/>
      <c r="L151" s="217"/>
      <c r="M151" s="218"/>
      <c r="N151" s="219"/>
      <c r="O151" s="219"/>
      <c r="P151" s="219"/>
      <c r="Q151" s="219"/>
      <c r="R151" s="219"/>
      <c r="S151" s="219"/>
      <c r="T151" s="220"/>
      <c r="AT151" s="221" t="s">
        <v>250</v>
      </c>
      <c r="AU151" s="221" t="s">
        <v>81</v>
      </c>
      <c r="AV151" s="13" t="s">
        <v>81</v>
      </c>
      <c r="AW151" s="13" t="s">
        <v>33</v>
      </c>
      <c r="AX151" s="13" t="s">
        <v>72</v>
      </c>
      <c r="AY151" s="221" t="s">
        <v>239</v>
      </c>
    </row>
    <row r="152" spans="1:65" s="13" customFormat="1" ht="11.25">
      <c r="B152" s="211"/>
      <c r="C152" s="212"/>
      <c r="D152" s="207" t="s">
        <v>250</v>
      </c>
      <c r="E152" s="213" t="s">
        <v>19</v>
      </c>
      <c r="F152" s="214" t="s">
        <v>2124</v>
      </c>
      <c r="G152" s="212"/>
      <c r="H152" s="215">
        <v>22.88</v>
      </c>
      <c r="I152" s="216"/>
      <c r="J152" s="212"/>
      <c r="K152" s="212"/>
      <c r="L152" s="217"/>
      <c r="M152" s="218"/>
      <c r="N152" s="219"/>
      <c r="O152" s="219"/>
      <c r="P152" s="219"/>
      <c r="Q152" s="219"/>
      <c r="R152" s="219"/>
      <c r="S152" s="219"/>
      <c r="T152" s="220"/>
      <c r="AT152" s="221" t="s">
        <v>250</v>
      </c>
      <c r="AU152" s="221" t="s">
        <v>81</v>
      </c>
      <c r="AV152" s="13" t="s">
        <v>81</v>
      </c>
      <c r="AW152" s="13" t="s">
        <v>33</v>
      </c>
      <c r="AX152" s="13" t="s">
        <v>72</v>
      </c>
      <c r="AY152" s="221" t="s">
        <v>239</v>
      </c>
    </row>
    <row r="153" spans="1:65" s="16" customFormat="1" ht="11.25">
      <c r="B153" s="263"/>
      <c r="C153" s="264"/>
      <c r="D153" s="207" t="s">
        <v>250</v>
      </c>
      <c r="E153" s="265" t="s">
        <v>19</v>
      </c>
      <c r="F153" s="266" t="s">
        <v>2078</v>
      </c>
      <c r="G153" s="264"/>
      <c r="H153" s="267">
        <v>34.32</v>
      </c>
      <c r="I153" s="268"/>
      <c r="J153" s="264"/>
      <c r="K153" s="264"/>
      <c r="L153" s="269"/>
      <c r="M153" s="270"/>
      <c r="N153" s="271"/>
      <c r="O153" s="271"/>
      <c r="P153" s="271"/>
      <c r="Q153" s="271"/>
      <c r="R153" s="271"/>
      <c r="S153" s="271"/>
      <c r="T153" s="272"/>
      <c r="AT153" s="273" t="s">
        <v>250</v>
      </c>
      <c r="AU153" s="273" t="s">
        <v>81</v>
      </c>
      <c r="AV153" s="16" t="s">
        <v>246</v>
      </c>
      <c r="AW153" s="16" t="s">
        <v>33</v>
      </c>
      <c r="AX153" s="16" t="s">
        <v>79</v>
      </c>
      <c r="AY153" s="273" t="s">
        <v>239</v>
      </c>
    </row>
    <row r="154" spans="1:65" s="2" customFormat="1" ht="16.5" customHeight="1">
      <c r="A154" s="36"/>
      <c r="B154" s="37"/>
      <c r="C154" s="240" t="s">
        <v>414</v>
      </c>
      <c r="D154" s="240" t="s">
        <v>653</v>
      </c>
      <c r="E154" s="241" t="s">
        <v>2100</v>
      </c>
      <c r="F154" s="242" t="s">
        <v>2101</v>
      </c>
      <c r="G154" s="243" t="s">
        <v>254</v>
      </c>
      <c r="H154" s="244">
        <v>3.9329999999999998</v>
      </c>
      <c r="I154" s="245"/>
      <c r="J154" s="246">
        <f>ROUND(I154*H154,2)</f>
        <v>0</v>
      </c>
      <c r="K154" s="242" t="s">
        <v>245</v>
      </c>
      <c r="L154" s="247"/>
      <c r="M154" s="248" t="s">
        <v>19</v>
      </c>
      <c r="N154" s="249" t="s">
        <v>43</v>
      </c>
      <c r="O154" s="66"/>
      <c r="P154" s="203">
        <f>O154*H154</f>
        <v>0</v>
      </c>
      <c r="Q154" s="203">
        <v>2.234</v>
      </c>
      <c r="R154" s="203">
        <f>Q154*H154</f>
        <v>8.7863220000000002</v>
      </c>
      <c r="S154" s="203">
        <v>0</v>
      </c>
      <c r="T154" s="204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205" t="s">
        <v>314</v>
      </c>
      <c r="AT154" s="205" t="s">
        <v>653</v>
      </c>
      <c r="AU154" s="205" t="s">
        <v>81</v>
      </c>
      <c r="AY154" s="19" t="s">
        <v>239</v>
      </c>
      <c r="BE154" s="206">
        <f>IF(N154="základní",J154,0)</f>
        <v>0</v>
      </c>
      <c r="BF154" s="206">
        <f>IF(N154="snížená",J154,0)</f>
        <v>0</v>
      </c>
      <c r="BG154" s="206">
        <f>IF(N154="zákl. přenesená",J154,0)</f>
        <v>0</v>
      </c>
      <c r="BH154" s="206">
        <f>IF(N154="sníž. přenesená",J154,0)</f>
        <v>0</v>
      </c>
      <c r="BI154" s="206">
        <f>IF(N154="nulová",J154,0)</f>
        <v>0</v>
      </c>
      <c r="BJ154" s="19" t="s">
        <v>79</v>
      </c>
      <c r="BK154" s="206">
        <f>ROUND(I154*H154,2)</f>
        <v>0</v>
      </c>
      <c r="BL154" s="19" t="s">
        <v>246</v>
      </c>
      <c r="BM154" s="205" t="s">
        <v>2125</v>
      </c>
    </row>
    <row r="155" spans="1:65" s="2" customFormat="1" ht="11.25">
      <c r="A155" s="36"/>
      <c r="B155" s="37"/>
      <c r="C155" s="38"/>
      <c r="D155" s="207" t="s">
        <v>248</v>
      </c>
      <c r="E155" s="38"/>
      <c r="F155" s="208" t="s">
        <v>2101</v>
      </c>
      <c r="G155" s="38"/>
      <c r="H155" s="38"/>
      <c r="I155" s="117"/>
      <c r="J155" s="38"/>
      <c r="K155" s="38"/>
      <c r="L155" s="41"/>
      <c r="M155" s="209"/>
      <c r="N155" s="210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248</v>
      </c>
      <c r="AU155" s="19" t="s">
        <v>81</v>
      </c>
    </row>
    <row r="156" spans="1:65" s="2" customFormat="1" ht="19.5">
      <c r="A156" s="36"/>
      <c r="B156" s="37"/>
      <c r="C156" s="38"/>
      <c r="D156" s="207" t="s">
        <v>275</v>
      </c>
      <c r="E156" s="38"/>
      <c r="F156" s="225" t="s">
        <v>2126</v>
      </c>
      <c r="G156" s="38"/>
      <c r="H156" s="38"/>
      <c r="I156" s="117"/>
      <c r="J156" s="38"/>
      <c r="K156" s="38"/>
      <c r="L156" s="41"/>
      <c r="M156" s="209"/>
      <c r="N156" s="210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275</v>
      </c>
      <c r="AU156" s="19" t="s">
        <v>81</v>
      </c>
    </row>
    <row r="157" spans="1:65" s="13" customFormat="1" ht="11.25">
      <c r="B157" s="211"/>
      <c r="C157" s="212"/>
      <c r="D157" s="207" t="s">
        <v>250</v>
      </c>
      <c r="E157" s="213" t="s">
        <v>19</v>
      </c>
      <c r="F157" s="214" t="s">
        <v>2127</v>
      </c>
      <c r="G157" s="212"/>
      <c r="H157" s="215">
        <v>3.42</v>
      </c>
      <c r="I157" s="216"/>
      <c r="J157" s="212"/>
      <c r="K157" s="212"/>
      <c r="L157" s="217"/>
      <c r="M157" s="218"/>
      <c r="N157" s="219"/>
      <c r="O157" s="219"/>
      <c r="P157" s="219"/>
      <c r="Q157" s="219"/>
      <c r="R157" s="219"/>
      <c r="S157" s="219"/>
      <c r="T157" s="220"/>
      <c r="AT157" s="221" t="s">
        <v>250</v>
      </c>
      <c r="AU157" s="221" t="s">
        <v>81</v>
      </c>
      <c r="AV157" s="13" t="s">
        <v>81</v>
      </c>
      <c r="AW157" s="13" t="s">
        <v>33</v>
      </c>
      <c r="AX157" s="13" t="s">
        <v>79</v>
      </c>
      <c r="AY157" s="221" t="s">
        <v>239</v>
      </c>
    </row>
    <row r="158" spans="1:65" s="13" customFormat="1" ht="11.25">
      <c r="B158" s="211"/>
      <c r="C158" s="212"/>
      <c r="D158" s="207" t="s">
        <v>250</v>
      </c>
      <c r="E158" s="212"/>
      <c r="F158" s="214" t="s">
        <v>2128</v>
      </c>
      <c r="G158" s="212"/>
      <c r="H158" s="215">
        <v>3.9329999999999998</v>
      </c>
      <c r="I158" s="216"/>
      <c r="J158" s="212"/>
      <c r="K158" s="212"/>
      <c r="L158" s="217"/>
      <c r="M158" s="218"/>
      <c r="N158" s="219"/>
      <c r="O158" s="219"/>
      <c r="P158" s="219"/>
      <c r="Q158" s="219"/>
      <c r="R158" s="219"/>
      <c r="S158" s="219"/>
      <c r="T158" s="220"/>
      <c r="AT158" s="221" t="s">
        <v>250</v>
      </c>
      <c r="AU158" s="221" t="s">
        <v>81</v>
      </c>
      <c r="AV158" s="13" t="s">
        <v>81</v>
      </c>
      <c r="AW158" s="13" t="s">
        <v>4</v>
      </c>
      <c r="AX158" s="13" t="s">
        <v>79</v>
      </c>
      <c r="AY158" s="221" t="s">
        <v>239</v>
      </c>
    </row>
    <row r="159" spans="1:65" s="2" customFormat="1" ht="16.5" customHeight="1">
      <c r="A159" s="36"/>
      <c r="B159" s="37"/>
      <c r="C159" s="194" t="s">
        <v>8</v>
      </c>
      <c r="D159" s="194" t="s">
        <v>241</v>
      </c>
      <c r="E159" s="195" t="s">
        <v>2129</v>
      </c>
      <c r="F159" s="196" t="s">
        <v>2130</v>
      </c>
      <c r="G159" s="197" t="s">
        <v>285</v>
      </c>
      <c r="H159" s="198">
        <v>140</v>
      </c>
      <c r="I159" s="199"/>
      <c r="J159" s="200">
        <f>ROUND(I159*H159,2)</f>
        <v>0</v>
      </c>
      <c r="K159" s="196" t="s">
        <v>245</v>
      </c>
      <c r="L159" s="41"/>
      <c r="M159" s="201" t="s">
        <v>19</v>
      </c>
      <c r="N159" s="202" t="s">
        <v>43</v>
      </c>
      <c r="O159" s="66"/>
      <c r="P159" s="203">
        <f>O159*H159</f>
        <v>0</v>
      </c>
      <c r="Q159" s="203">
        <v>5.5000000000000003E-4</v>
      </c>
      <c r="R159" s="203">
        <f>Q159*H159</f>
        <v>7.6999999999999999E-2</v>
      </c>
      <c r="S159" s="203">
        <v>0</v>
      </c>
      <c r="T159" s="204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246</v>
      </c>
      <c r="AT159" s="205" t="s">
        <v>241</v>
      </c>
      <c r="AU159" s="205" t="s">
        <v>81</v>
      </c>
      <c r="AY159" s="19" t="s">
        <v>239</v>
      </c>
      <c r="BE159" s="206">
        <f>IF(N159="základní",J159,0)</f>
        <v>0</v>
      </c>
      <c r="BF159" s="206">
        <f>IF(N159="snížená",J159,0)</f>
        <v>0</v>
      </c>
      <c r="BG159" s="206">
        <f>IF(N159="zákl. přenesená",J159,0)</f>
        <v>0</v>
      </c>
      <c r="BH159" s="206">
        <f>IF(N159="sníž. přenesená",J159,0)</f>
        <v>0</v>
      </c>
      <c r="BI159" s="206">
        <f>IF(N159="nulová",J159,0)</f>
        <v>0</v>
      </c>
      <c r="BJ159" s="19" t="s">
        <v>79</v>
      </c>
      <c r="BK159" s="206">
        <f>ROUND(I159*H159,2)</f>
        <v>0</v>
      </c>
      <c r="BL159" s="19" t="s">
        <v>246</v>
      </c>
      <c r="BM159" s="205" t="s">
        <v>2131</v>
      </c>
    </row>
    <row r="160" spans="1:65" s="2" customFormat="1" ht="11.25">
      <c r="A160" s="36"/>
      <c r="B160" s="37"/>
      <c r="C160" s="38"/>
      <c r="D160" s="207" t="s">
        <v>248</v>
      </c>
      <c r="E160" s="38"/>
      <c r="F160" s="208" t="s">
        <v>2132</v>
      </c>
      <c r="G160" s="38"/>
      <c r="H160" s="38"/>
      <c r="I160" s="117"/>
      <c r="J160" s="38"/>
      <c r="K160" s="38"/>
      <c r="L160" s="41"/>
      <c r="M160" s="209"/>
      <c r="N160" s="210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248</v>
      </c>
      <c r="AU160" s="19" t="s">
        <v>81</v>
      </c>
    </row>
    <row r="161" spans="1:65" s="2" customFormat="1" ht="19.5">
      <c r="A161" s="36"/>
      <c r="B161" s="37"/>
      <c r="C161" s="38"/>
      <c r="D161" s="207" t="s">
        <v>275</v>
      </c>
      <c r="E161" s="38"/>
      <c r="F161" s="225" t="s">
        <v>2133</v>
      </c>
      <c r="G161" s="38"/>
      <c r="H161" s="38"/>
      <c r="I161" s="117"/>
      <c r="J161" s="38"/>
      <c r="K161" s="38"/>
      <c r="L161" s="41"/>
      <c r="M161" s="209"/>
      <c r="N161" s="210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275</v>
      </c>
      <c r="AU161" s="19" t="s">
        <v>81</v>
      </c>
    </row>
    <row r="162" spans="1:65" s="13" customFormat="1" ht="11.25">
      <c r="B162" s="211"/>
      <c r="C162" s="212"/>
      <c r="D162" s="207" t="s">
        <v>250</v>
      </c>
      <c r="E162" s="213" t="s">
        <v>19</v>
      </c>
      <c r="F162" s="214" t="s">
        <v>2134</v>
      </c>
      <c r="G162" s="212"/>
      <c r="H162" s="215">
        <v>140</v>
      </c>
      <c r="I162" s="216"/>
      <c r="J162" s="212"/>
      <c r="K162" s="212"/>
      <c r="L162" s="217"/>
      <c r="M162" s="218"/>
      <c r="N162" s="219"/>
      <c r="O162" s="219"/>
      <c r="P162" s="219"/>
      <c r="Q162" s="219"/>
      <c r="R162" s="219"/>
      <c r="S162" s="219"/>
      <c r="T162" s="220"/>
      <c r="AT162" s="221" t="s">
        <v>250</v>
      </c>
      <c r="AU162" s="221" t="s">
        <v>81</v>
      </c>
      <c r="AV162" s="13" t="s">
        <v>81</v>
      </c>
      <c r="AW162" s="13" t="s">
        <v>33</v>
      </c>
      <c r="AX162" s="13" t="s">
        <v>79</v>
      </c>
      <c r="AY162" s="221" t="s">
        <v>239</v>
      </c>
    </row>
    <row r="163" spans="1:65" s="2" customFormat="1" ht="16.5" customHeight="1">
      <c r="A163" s="36"/>
      <c r="B163" s="37"/>
      <c r="C163" s="194" t="s">
        <v>426</v>
      </c>
      <c r="D163" s="194" t="s">
        <v>241</v>
      </c>
      <c r="E163" s="195" t="s">
        <v>252</v>
      </c>
      <c r="F163" s="196" t="s">
        <v>253</v>
      </c>
      <c r="G163" s="197" t="s">
        <v>254</v>
      </c>
      <c r="H163" s="198">
        <v>969.08799999999997</v>
      </c>
      <c r="I163" s="199"/>
      <c r="J163" s="200">
        <f>ROUND(I163*H163,2)</f>
        <v>0</v>
      </c>
      <c r="K163" s="196" t="s">
        <v>245</v>
      </c>
      <c r="L163" s="41"/>
      <c r="M163" s="201" t="s">
        <v>19</v>
      </c>
      <c r="N163" s="202" t="s">
        <v>43</v>
      </c>
      <c r="O163" s="66"/>
      <c r="P163" s="203">
        <f>O163*H163</f>
        <v>0</v>
      </c>
      <c r="Q163" s="203">
        <v>0</v>
      </c>
      <c r="R163" s="203">
        <f>Q163*H163</f>
        <v>0</v>
      </c>
      <c r="S163" s="203">
        <v>0</v>
      </c>
      <c r="T163" s="204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246</v>
      </c>
      <c r="AT163" s="205" t="s">
        <v>241</v>
      </c>
      <c r="AU163" s="205" t="s">
        <v>81</v>
      </c>
      <c r="AY163" s="19" t="s">
        <v>239</v>
      </c>
      <c r="BE163" s="206">
        <f>IF(N163="základní",J163,0)</f>
        <v>0</v>
      </c>
      <c r="BF163" s="206">
        <f>IF(N163="snížená",J163,0)</f>
        <v>0</v>
      </c>
      <c r="BG163" s="206">
        <f>IF(N163="zákl. přenesená",J163,0)</f>
        <v>0</v>
      </c>
      <c r="BH163" s="206">
        <f>IF(N163="sníž. přenesená",J163,0)</f>
        <v>0</v>
      </c>
      <c r="BI163" s="206">
        <f>IF(N163="nulová",J163,0)</f>
        <v>0</v>
      </c>
      <c r="BJ163" s="19" t="s">
        <v>79</v>
      </c>
      <c r="BK163" s="206">
        <f>ROUND(I163*H163,2)</f>
        <v>0</v>
      </c>
      <c r="BL163" s="19" t="s">
        <v>246</v>
      </c>
      <c r="BM163" s="205" t="s">
        <v>2135</v>
      </c>
    </row>
    <row r="164" spans="1:65" s="2" customFormat="1" ht="19.5">
      <c r="A164" s="36"/>
      <c r="B164" s="37"/>
      <c r="C164" s="38"/>
      <c r="D164" s="207" t="s">
        <v>248</v>
      </c>
      <c r="E164" s="38"/>
      <c r="F164" s="208" t="s">
        <v>256</v>
      </c>
      <c r="G164" s="38"/>
      <c r="H164" s="38"/>
      <c r="I164" s="117"/>
      <c r="J164" s="38"/>
      <c r="K164" s="38"/>
      <c r="L164" s="41"/>
      <c r="M164" s="209"/>
      <c r="N164" s="210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248</v>
      </c>
      <c r="AU164" s="19" t="s">
        <v>81</v>
      </c>
    </row>
    <row r="165" spans="1:65" s="16" customFormat="1" ht="11.25">
      <c r="B165" s="263"/>
      <c r="C165" s="264"/>
      <c r="D165" s="207" t="s">
        <v>250</v>
      </c>
      <c r="E165" s="265" t="s">
        <v>19</v>
      </c>
      <c r="F165" s="266" t="s">
        <v>2078</v>
      </c>
      <c r="G165" s="264"/>
      <c r="H165" s="267">
        <v>969.08799999999997</v>
      </c>
      <c r="I165" s="268"/>
      <c r="J165" s="264"/>
      <c r="K165" s="264"/>
      <c r="L165" s="269"/>
      <c r="M165" s="270"/>
      <c r="N165" s="271"/>
      <c r="O165" s="271"/>
      <c r="P165" s="271"/>
      <c r="Q165" s="271"/>
      <c r="R165" s="271"/>
      <c r="S165" s="271"/>
      <c r="T165" s="272"/>
      <c r="AT165" s="273" t="s">
        <v>250</v>
      </c>
      <c r="AU165" s="273" t="s">
        <v>81</v>
      </c>
      <c r="AV165" s="16" t="s">
        <v>246</v>
      </c>
      <c r="AW165" s="16" t="s">
        <v>33</v>
      </c>
      <c r="AX165" s="16" t="s">
        <v>72</v>
      </c>
      <c r="AY165" s="273" t="s">
        <v>239</v>
      </c>
    </row>
    <row r="166" spans="1:65" s="2" customFormat="1" ht="21.75" customHeight="1">
      <c r="A166" s="36"/>
      <c r="B166" s="37"/>
      <c r="C166" s="194" t="s">
        <v>433</v>
      </c>
      <c r="D166" s="194" t="s">
        <v>241</v>
      </c>
      <c r="E166" s="195" t="s">
        <v>258</v>
      </c>
      <c r="F166" s="196" t="s">
        <v>259</v>
      </c>
      <c r="G166" s="197" t="s">
        <v>254</v>
      </c>
      <c r="H166" s="198">
        <v>14536.32</v>
      </c>
      <c r="I166" s="199"/>
      <c r="J166" s="200">
        <f>ROUND(I166*H166,2)</f>
        <v>0</v>
      </c>
      <c r="K166" s="196" t="s">
        <v>245</v>
      </c>
      <c r="L166" s="41"/>
      <c r="M166" s="201" t="s">
        <v>19</v>
      </c>
      <c r="N166" s="202" t="s">
        <v>43</v>
      </c>
      <c r="O166" s="66"/>
      <c r="P166" s="203">
        <f>O166*H166</f>
        <v>0</v>
      </c>
      <c r="Q166" s="203">
        <v>0</v>
      </c>
      <c r="R166" s="203">
        <f>Q166*H166</f>
        <v>0</v>
      </c>
      <c r="S166" s="203">
        <v>0</v>
      </c>
      <c r="T166" s="204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246</v>
      </c>
      <c r="AT166" s="205" t="s">
        <v>241</v>
      </c>
      <c r="AU166" s="205" t="s">
        <v>81</v>
      </c>
      <c r="AY166" s="19" t="s">
        <v>239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246</v>
      </c>
      <c r="BM166" s="205" t="s">
        <v>2136</v>
      </c>
    </row>
    <row r="167" spans="1:65" s="2" customFormat="1" ht="19.5">
      <c r="A167" s="36"/>
      <c r="B167" s="37"/>
      <c r="C167" s="38"/>
      <c r="D167" s="207" t="s">
        <v>248</v>
      </c>
      <c r="E167" s="38"/>
      <c r="F167" s="208" t="s">
        <v>261</v>
      </c>
      <c r="G167" s="38"/>
      <c r="H167" s="38"/>
      <c r="I167" s="117"/>
      <c r="J167" s="38"/>
      <c r="K167" s="38"/>
      <c r="L167" s="41"/>
      <c r="M167" s="209"/>
      <c r="N167" s="210"/>
      <c r="O167" s="66"/>
      <c r="P167" s="66"/>
      <c r="Q167" s="66"/>
      <c r="R167" s="66"/>
      <c r="S167" s="66"/>
      <c r="T167" s="67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T167" s="19" t="s">
        <v>248</v>
      </c>
      <c r="AU167" s="19" t="s">
        <v>81</v>
      </c>
    </row>
    <row r="168" spans="1:65" s="16" customFormat="1" ht="11.25">
      <c r="B168" s="263"/>
      <c r="C168" s="264"/>
      <c r="D168" s="207" t="s">
        <v>250</v>
      </c>
      <c r="E168" s="265" t="s">
        <v>19</v>
      </c>
      <c r="F168" s="266" t="s">
        <v>2078</v>
      </c>
      <c r="G168" s="264"/>
      <c r="H168" s="267">
        <v>969.08799999999997</v>
      </c>
      <c r="I168" s="268"/>
      <c r="J168" s="264"/>
      <c r="K168" s="264"/>
      <c r="L168" s="269"/>
      <c r="M168" s="270"/>
      <c r="N168" s="271"/>
      <c r="O168" s="271"/>
      <c r="P168" s="271"/>
      <c r="Q168" s="271"/>
      <c r="R168" s="271"/>
      <c r="S168" s="271"/>
      <c r="T168" s="272"/>
      <c r="AT168" s="273" t="s">
        <v>250</v>
      </c>
      <c r="AU168" s="273" t="s">
        <v>81</v>
      </c>
      <c r="AV168" s="16" t="s">
        <v>246</v>
      </c>
      <c r="AW168" s="16" t="s">
        <v>33</v>
      </c>
      <c r="AX168" s="16" t="s">
        <v>72</v>
      </c>
      <c r="AY168" s="273" t="s">
        <v>239</v>
      </c>
    </row>
    <row r="169" spans="1:65" s="13" customFormat="1" ht="11.25">
      <c r="B169" s="211"/>
      <c r="C169" s="212"/>
      <c r="D169" s="207" t="s">
        <v>250</v>
      </c>
      <c r="E169" s="212"/>
      <c r="F169" s="214" t="s">
        <v>2137</v>
      </c>
      <c r="G169" s="212"/>
      <c r="H169" s="215">
        <v>14536.32</v>
      </c>
      <c r="I169" s="216"/>
      <c r="J169" s="212"/>
      <c r="K169" s="212"/>
      <c r="L169" s="217"/>
      <c r="M169" s="218"/>
      <c r="N169" s="219"/>
      <c r="O169" s="219"/>
      <c r="P169" s="219"/>
      <c r="Q169" s="219"/>
      <c r="R169" s="219"/>
      <c r="S169" s="219"/>
      <c r="T169" s="220"/>
      <c r="AT169" s="221" t="s">
        <v>250</v>
      </c>
      <c r="AU169" s="221" t="s">
        <v>81</v>
      </c>
      <c r="AV169" s="13" t="s">
        <v>81</v>
      </c>
      <c r="AW169" s="13" t="s">
        <v>4</v>
      </c>
      <c r="AX169" s="13" t="s">
        <v>79</v>
      </c>
      <c r="AY169" s="221" t="s">
        <v>239</v>
      </c>
    </row>
    <row r="170" spans="1:65" s="2" customFormat="1" ht="16.5" customHeight="1">
      <c r="A170" s="36"/>
      <c r="B170" s="37"/>
      <c r="C170" s="194" t="s">
        <v>439</v>
      </c>
      <c r="D170" s="194" t="s">
        <v>241</v>
      </c>
      <c r="E170" s="195" t="s">
        <v>1795</v>
      </c>
      <c r="F170" s="196" t="s">
        <v>1796</v>
      </c>
      <c r="G170" s="197" t="s">
        <v>254</v>
      </c>
      <c r="H170" s="198">
        <v>773.33</v>
      </c>
      <c r="I170" s="199"/>
      <c r="J170" s="200">
        <f>ROUND(I170*H170,2)</f>
        <v>0</v>
      </c>
      <c r="K170" s="196" t="s">
        <v>245</v>
      </c>
      <c r="L170" s="41"/>
      <c r="M170" s="201" t="s">
        <v>19</v>
      </c>
      <c r="N170" s="202" t="s">
        <v>43</v>
      </c>
      <c r="O170" s="66"/>
      <c r="P170" s="203">
        <f>O170*H170</f>
        <v>0</v>
      </c>
      <c r="Q170" s="203">
        <v>0</v>
      </c>
      <c r="R170" s="203">
        <f>Q170*H170</f>
        <v>0</v>
      </c>
      <c r="S170" s="203">
        <v>0</v>
      </c>
      <c r="T170" s="204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205" t="s">
        <v>246</v>
      </c>
      <c r="AT170" s="205" t="s">
        <v>241</v>
      </c>
      <c r="AU170" s="205" t="s">
        <v>81</v>
      </c>
      <c r="AY170" s="19" t="s">
        <v>239</v>
      </c>
      <c r="BE170" s="206">
        <f>IF(N170="základní",J170,0)</f>
        <v>0</v>
      </c>
      <c r="BF170" s="206">
        <f>IF(N170="snížená",J170,0)</f>
        <v>0</v>
      </c>
      <c r="BG170" s="206">
        <f>IF(N170="zákl. přenesená",J170,0)</f>
        <v>0</v>
      </c>
      <c r="BH170" s="206">
        <f>IF(N170="sníž. přenesená",J170,0)</f>
        <v>0</v>
      </c>
      <c r="BI170" s="206">
        <f>IF(N170="nulová",J170,0)</f>
        <v>0</v>
      </c>
      <c r="BJ170" s="19" t="s">
        <v>79</v>
      </c>
      <c r="BK170" s="206">
        <f>ROUND(I170*H170,2)</f>
        <v>0</v>
      </c>
      <c r="BL170" s="19" t="s">
        <v>246</v>
      </c>
      <c r="BM170" s="205" t="s">
        <v>2138</v>
      </c>
    </row>
    <row r="171" spans="1:65" s="2" customFormat="1" ht="19.5">
      <c r="A171" s="36"/>
      <c r="B171" s="37"/>
      <c r="C171" s="38"/>
      <c r="D171" s="207" t="s">
        <v>248</v>
      </c>
      <c r="E171" s="38"/>
      <c r="F171" s="208" t="s">
        <v>1798</v>
      </c>
      <c r="G171" s="38"/>
      <c r="H171" s="38"/>
      <c r="I171" s="117"/>
      <c r="J171" s="38"/>
      <c r="K171" s="38"/>
      <c r="L171" s="41"/>
      <c r="M171" s="209"/>
      <c r="N171" s="210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248</v>
      </c>
      <c r="AU171" s="19" t="s">
        <v>81</v>
      </c>
    </row>
    <row r="172" spans="1:65" s="16" customFormat="1" ht="11.25">
      <c r="B172" s="263"/>
      <c r="C172" s="264"/>
      <c r="D172" s="207" t="s">
        <v>250</v>
      </c>
      <c r="E172" s="265" t="s">
        <v>19</v>
      </c>
      <c r="F172" s="266" t="s">
        <v>2078</v>
      </c>
      <c r="G172" s="264"/>
      <c r="H172" s="267">
        <v>773.33</v>
      </c>
      <c r="I172" s="268"/>
      <c r="J172" s="264"/>
      <c r="K172" s="264"/>
      <c r="L172" s="269"/>
      <c r="M172" s="270"/>
      <c r="N172" s="271"/>
      <c r="O172" s="271"/>
      <c r="P172" s="271"/>
      <c r="Q172" s="271"/>
      <c r="R172" s="271"/>
      <c r="S172" s="271"/>
      <c r="T172" s="272"/>
      <c r="AT172" s="273" t="s">
        <v>250</v>
      </c>
      <c r="AU172" s="273" t="s">
        <v>81</v>
      </c>
      <c r="AV172" s="16" t="s">
        <v>246</v>
      </c>
      <c r="AW172" s="16" t="s">
        <v>33</v>
      </c>
      <c r="AX172" s="16" t="s">
        <v>72</v>
      </c>
      <c r="AY172" s="273" t="s">
        <v>239</v>
      </c>
    </row>
    <row r="173" spans="1:65" s="2" customFormat="1" ht="16.5" customHeight="1">
      <c r="A173" s="36"/>
      <c r="B173" s="37"/>
      <c r="C173" s="194" t="s">
        <v>444</v>
      </c>
      <c r="D173" s="194" t="s">
        <v>241</v>
      </c>
      <c r="E173" s="195" t="s">
        <v>1806</v>
      </c>
      <c r="F173" s="196" t="s">
        <v>1807</v>
      </c>
      <c r="G173" s="197" t="s">
        <v>254</v>
      </c>
      <c r="H173" s="198">
        <v>24.818999999999999</v>
      </c>
      <c r="I173" s="199"/>
      <c r="J173" s="200">
        <f>ROUND(I173*H173,2)</f>
        <v>0</v>
      </c>
      <c r="K173" s="196" t="s">
        <v>245</v>
      </c>
      <c r="L173" s="41"/>
      <c r="M173" s="201" t="s">
        <v>19</v>
      </c>
      <c r="N173" s="202" t="s">
        <v>43</v>
      </c>
      <c r="O173" s="66"/>
      <c r="P173" s="203">
        <f>O173*H173</f>
        <v>0</v>
      </c>
      <c r="Q173" s="203">
        <v>0</v>
      </c>
      <c r="R173" s="203">
        <f>Q173*H173</f>
        <v>0</v>
      </c>
      <c r="S173" s="203">
        <v>0</v>
      </c>
      <c r="T173" s="204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246</v>
      </c>
      <c r="AT173" s="205" t="s">
        <v>241</v>
      </c>
      <c r="AU173" s="205" t="s">
        <v>81</v>
      </c>
      <c r="AY173" s="19" t="s">
        <v>239</v>
      </c>
      <c r="BE173" s="206">
        <f>IF(N173="základní",J173,0)</f>
        <v>0</v>
      </c>
      <c r="BF173" s="206">
        <f>IF(N173="snížená",J173,0)</f>
        <v>0</v>
      </c>
      <c r="BG173" s="206">
        <f>IF(N173="zákl. přenesená",J173,0)</f>
        <v>0</v>
      </c>
      <c r="BH173" s="206">
        <f>IF(N173="sníž. přenesená",J173,0)</f>
        <v>0</v>
      </c>
      <c r="BI173" s="206">
        <f>IF(N173="nulová",J173,0)</f>
        <v>0</v>
      </c>
      <c r="BJ173" s="19" t="s">
        <v>79</v>
      </c>
      <c r="BK173" s="206">
        <f>ROUND(I173*H173,2)</f>
        <v>0</v>
      </c>
      <c r="BL173" s="19" t="s">
        <v>246</v>
      </c>
      <c r="BM173" s="205" t="s">
        <v>2139</v>
      </c>
    </row>
    <row r="174" spans="1:65" s="2" customFormat="1" ht="19.5">
      <c r="A174" s="36"/>
      <c r="B174" s="37"/>
      <c r="C174" s="38"/>
      <c r="D174" s="207" t="s">
        <v>248</v>
      </c>
      <c r="E174" s="38"/>
      <c r="F174" s="208" t="s">
        <v>1809</v>
      </c>
      <c r="G174" s="38"/>
      <c r="H174" s="38"/>
      <c r="I174" s="117"/>
      <c r="J174" s="38"/>
      <c r="K174" s="38"/>
      <c r="L174" s="41"/>
      <c r="M174" s="209"/>
      <c r="N174" s="210"/>
      <c r="O174" s="66"/>
      <c r="P174" s="66"/>
      <c r="Q174" s="66"/>
      <c r="R174" s="66"/>
      <c r="S174" s="66"/>
      <c r="T174" s="67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T174" s="19" t="s">
        <v>248</v>
      </c>
      <c r="AU174" s="19" t="s">
        <v>81</v>
      </c>
    </row>
    <row r="175" spans="1:65" s="2" customFormat="1" ht="19.5">
      <c r="A175" s="36"/>
      <c r="B175" s="37"/>
      <c r="C175" s="38"/>
      <c r="D175" s="207" t="s">
        <v>275</v>
      </c>
      <c r="E175" s="38"/>
      <c r="F175" s="225" t="s">
        <v>2140</v>
      </c>
      <c r="G175" s="38"/>
      <c r="H175" s="38"/>
      <c r="I175" s="117"/>
      <c r="J175" s="38"/>
      <c r="K175" s="38"/>
      <c r="L175" s="41"/>
      <c r="M175" s="209"/>
      <c r="N175" s="210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275</v>
      </c>
      <c r="AU175" s="19" t="s">
        <v>81</v>
      </c>
    </row>
    <row r="176" spans="1:65" s="14" customFormat="1" ht="11.25">
      <c r="B176" s="230"/>
      <c r="C176" s="231"/>
      <c r="D176" s="207" t="s">
        <v>250</v>
      </c>
      <c r="E176" s="232" t="s">
        <v>19</v>
      </c>
      <c r="F176" s="233" t="s">
        <v>2141</v>
      </c>
      <c r="G176" s="231"/>
      <c r="H176" s="232" t="s">
        <v>19</v>
      </c>
      <c r="I176" s="234"/>
      <c r="J176" s="231"/>
      <c r="K176" s="231"/>
      <c r="L176" s="235"/>
      <c r="M176" s="236"/>
      <c r="N176" s="237"/>
      <c r="O176" s="237"/>
      <c r="P176" s="237"/>
      <c r="Q176" s="237"/>
      <c r="R176" s="237"/>
      <c r="S176" s="237"/>
      <c r="T176" s="238"/>
      <c r="AT176" s="239" t="s">
        <v>250</v>
      </c>
      <c r="AU176" s="239" t="s">
        <v>81</v>
      </c>
      <c r="AV176" s="14" t="s">
        <v>79</v>
      </c>
      <c r="AW176" s="14" t="s">
        <v>33</v>
      </c>
      <c r="AX176" s="14" t="s">
        <v>72</v>
      </c>
      <c r="AY176" s="239" t="s">
        <v>239</v>
      </c>
    </row>
    <row r="177" spans="1:65" s="13" customFormat="1" ht="11.25">
      <c r="B177" s="211"/>
      <c r="C177" s="212"/>
      <c r="D177" s="207" t="s">
        <v>250</v>
      </c>
      <c r="E177" s="213" t="s">
        <v>19</v>
      </c>
      <c r="F177" s="214" t="s">
        <v>2142</v>
      </c>
      <c r="G177" s="212"/>
      <c r="H177" s="215">
        <v>28.26</v>
      </c>
      <c r="I177" s="216"/>
      <c r="J177" s="212"/>
      <c r="K177" s="212"/>
      <c r="L177" s="217"/>
      <c r="M177" s="218"/>
      <c r="N177" s="219"/>
      <c r="O177" s="219"/>
      <c r="P177" s="219"/>
      <c r="Q177" s="219"/>
      <c r="R177" s="219"/>
      <c r="S177" s="219"/>
      <c r="T177" s="220"/>
      <c r="AT177" s="221" t="s">
        <v>250</v>
      </c>
      <c r="AU177" s="221" t="s">
        <v>81</v>
      </c>
      <c r="AV177" s="13" t="s">
        <v>81</v>
      </c>
      <c r="AW177" s="13" t="s">
        <v>33</v>
      </c>
      <c r="AX177" s="13" t="s">
        <v>72</v>
      </c>
      <c r="AY177" s="221" t="s">
        <v>239</v>
      </c>
    </row>
    <row r="178" spans="1:65" s="13" customFormat="1" ht="11.25">
      <c r="B178" s="211"/>
      <c r="C178" s="212"/>
      <c r="D178" s="207" t="s">
        <v>250</v>
      </c>
      <c r="E178" s="213" t="s">
        <v>19</v>
      </c>
      <c r="F178" s="214" t="s">
        <v>2143</v>
      </c>
      <c r="G178" s="212"/>
      <c r="H178" s="215">
        <v>-3.956</v>
      </c>
      <c r="I178" s="216"/>
      <c r="J178" s="212"/>
      <c r="K178" s="212"/>
      <c r="L178" s="217"/>
      <c r="M178" s="218"/>
      <c r="N178" s="219"/>
      <c r="O178" s="219"/>
      <c r="P178" s="219"/>
      <c r="Q178" s="219"/>
      <c r="R178" s="219"/>
      <c r="S178" s="219"/>
      <c r="T178" s="220"/>
      <c r="AT178" s="221" t="s">
        <v>250</v>
      </c>
      <c r="AU178" s="221" t="s">
        <v>81</v>
      </c>
      <c r="AV178" s="13" t="s">
        <v>81</v>
      </c>
      <c r="AW178" s="13" t="s">
        <v>33</v>
      </c>
      <c r="AX178" s="13" t="s">
        <v>72</v>
      </c>
      <c r="AY178" s="221" t="s">
        <v>239</v>
      </c>
    </row>
    <row r="179" spans="1:65" s="15" customFormat="1" ht="11.25">
      <c r="B179" s="252"/>
      <c r="C179" s="253"/>
      <c r="D179" s="207" t="s">
        <v>250</v>
      </c>
      <c r="E179" s="254" t="s">
        <v>19</v>
      </c>
      <c r="F179" s="255" t="s">
        <v>2076</v>
      </c>
      <c r="G179" s="253"/>
      <c r="H179" s="256">
        <v>24.303999999999998</v>
      </c>
      <c r="I179" s="257"/>
      <c r="J179" s="253"/>
      <c r="K179" s="253"/>
      <c r="L179" s="258"/>
      <c r="M179" s="259"/>
      <c r="N179" s="260"/>
      <c r="O179" s="260"/>
      <c r="P179" s="260"/>
      <c r="Q179" s="260"/>
      <c r="R179" s="260"/>
      <c r="S179" s="260"/>
      <c r="T179" s="261"/>
      <c r="AT179" s="262" t="s">
        <v>250</v>
      </c>
      <c r="AU179" s="262" t="s">
        <v>81</v>
      </c>
      <c r="AV179" s="15" t="s">
        <v>101</v>
      </c>
      <c r="AW179" s="15" t="s">
        <v>33</v>
      </c>
      <c r="AX179" s="15" t="s">
        <v>72</v>
      </c>
      <c r="AY179" s="262" t="s">
        <v>239</v>
      </c>
    </row>
    <row r="180" spans="1:65" s="14" customFormat="1" ht="11.25">
      <c r="B180" s="230"/>
      <c r="C180" s="231"/>
      <c r="D180" s="207" t="s">
        <v>250</v>
      </c>
      <c r="E180" s="232" t="s">
        <v>19</v>
      </c>
      <c r="F180" s="233" t="s">
        <v>2144</v>
      </c>
      <c r="G180" s="231"/>
      <c r="H180" s="232" t="s">
        <v>19</v>
      </c>
      <c r="I180" s="234"/>
      <c r="J180" s="231"/>
      <c r="K180" s="231"/>
      <c r="L180" s="235"/>
      <c r="M180" s="236"/>
      <c r="N180" s="237"/>
      <c r="O180" s="237"/>
      <c r="P180" s="237"/>
      <c r="Q180" s="237"/>
      <c r="R180" s="237"/>
      <c r="S180" s="237"/>
      <c r="T180" s="238"/>
      <c r="AT180" s="239" t="s">
        <v>250</v>
      </c>
      <c r="AU180" s="239" t="s">
        <v>81</v>
      </c>
      <c r="AV180" s="14" t="s">
        <v>79</v>
      </c>
      <c r="AW180" s="14" t="s">
        <v>33</v>
      </c>
      <c r="AX180" s="14" t="s">
        <v>72</v>
      </c>
      <c r="AY180" s="239" t="s">
        <v>239</v>
      </c>
    </row>
    <row r="181" spans="1:65" s="13" customFormat="1" ht="11.25">
      <c r="B181" s="211"/>
      <c r="C181" s="212"/>
      <c r="D181" s="207" t="s">
        <v>250</v>
      </c>
      <c r="E181" s="213" t="s">
        <v>19</v>
      </c>
      <c r="F181" s="214" t="s">
        <v>2145</v>
      </c>
      <c r="G181" s="212"/>
      <c r="H181" s="215">
        <v>0.51500000000000001</v>
      </c>
      <c r="I181" s="216"/>
      <c r="J181" s="212"/>
      <c r="K181" s="212"/>
      <c r="L181" s="217"/>
      <c r="M181" s="218"/>
      <c r="N181" s="219"/>
      <c r="O181" s="219"/>
      <c r="P181" s="219"/>
      <c r="Q181" s="219"/>
      <c r="R181" s="219"/>
      <c r="S181" s="219"/>
      <c r="T181" s="220"/>
      <c r="AT181" s="221" t="s">
        <v>250</v>
      </c>
      <c r="AU181" s="221" t="s">
        <v>81</v>
      </c>
      <c r="AV181" s="13" t="s">
        <v>81</v>
      </c>
      <c r="AW181" s="13" t="s">
        <v>33</v>
      </c>
      <c r="AX181" s="13" t="s">
        <v>72</v>
      </c>
      <c r="AY181" s="221" t="s">
        <v>239</v>
      </c>
    </row>
    <row r="182" spans="1:65" s="15" customFormat="1" ht="11.25">
      <c r="B182" s="252"/>
      <c r="C182" s="253"/>
      <c r="D182" s="207" t="s">
        <v>250</v>
      </c>
      <c r="E182" s="254" t="s">
        <v>19</v>
      </c>
      <c r="F182" s="255" t="s">
        <v>2076</v>
      </c>
      <c r="G182" s="253"/>
      <c r="H182" s="256">
        <v>0.51500000000000001</v>
      </c>
      <c r="I182" s="257"/>
      <c r="J182" s="253"/>
      <c r="K182" s="253"/>
      <c r="L182" s="258"/>
      <c r="M182" s="259"/>
      <c r="N182" s="260"/>
      <c r="O182" s="260"/>
      <c r="P182" s="260"/>
      <c r="Q182" s="260"/>
      <c r="R182" s="260"/>
      <c r="S182" s="260"/>
      <c r="T182" s="261"/>
      <c r="AT182" s="262" t="s">
        <v>250</v>
      </c>
      <c r="AU182" s="262" t="s">
        <v>81</v>
      </c>
      <c r="AV182" s="15" t="s">
        <v>101</v>
      </c>
      <c r="AW182" s="15" t="s">
        <v>33</v>
      </c>
      <c r="AX182" s="15" t="s">
        <v>72</v>
      </c>
      <c r="AY182" s="262" t="s">
        <v>239</v>
      </c>
    </row>
    <row r="183" spans="1:65" s="16" customFormat="1" ht="11.25">
      <c r="B183" s="263"/>
      <c r="C183" s="264"/>
      <c r="D183" s="207" t="s">
        <v>250</v>
      </c>
      <c r="E183" s="265" t="s">
        <v>19</v>
      </c>
      <c r="F183" s="266" t="s">
        <v>2078</v>
      </c>
      <c r="G183" s="264"/>
      <c r="H183" s="267">
        <v>24.818999999999999</v>
      </c>
      <c r="I183" s="268"/>
      <c r="J183" s="264"/>
      <c r="K183" s="264"/>
      <c r="L183" s="269"/>
      <c r="M183" s="270"/>
      <c r="N183" s="271"/>
      <c r="O183" s="271"/>
      <c r="P183" s="271"/>
      <c r="Q183" s="271"/>
      <c r="R183" s="271"/>
      <c r="S183" s="271"/>
      <c r="T183" s="272"/>
      <c r="AT183" s="273" t="s">
        <v>250</v>
      </c>
      <c r="AU183" s="273" t="s">
        <v>81</v>
      </c>
      <c r="AV183" s="16" t="s">
        <v>246</v>
      </c>
      <c r="AW183" s="16" t="s">
        <v>33</v>
      </c>
      <c r="AX183" s="16" t="s">
        <v>79</v>
      </c>
      <c r="AY183" s="273" t="s">
        <v>239</v>
      </c>
    </row>
    <row r="184" spans="1:65" s="2" customFormat="1" ht="16.5" customHeight="1">
      <c r="A184" s="36"/>
      <c r="B184" s="37"/>
      <c r="C184" s="194" t="s">
        <v>454</v>
      </c>
      <c r="D184" s="194" t="s">
        <v>241</v>
      </c>
      <c r="E184" s="195" t="s">
        <v>2146</v>
      </c>
      <c r="F184" s="196" t="s">
        <v>2147</v>
      </c>
      <c r="G184" s="197" t="s">
        <v>254</v>
      </c>
      <c r="H184" s="198">
        <v>3.956</v>
      </c>
      <c r="I184" s="199"/>
      <c r="J184" s="200">
        <f>ROUND(I184*H184,2)</f>
        <v>0</v>
      </c>
      <c r="K184" s="196" t="s">
        <v>245</v>
      </c>
      <c r="L184" s="41"/>
      <c r="M184" s="201" t="s">
        <v>19</v>
      </c>
      <c r="N184" s="202" t="s">
        <v>43</v>
      </c>
      <c r="O184" s="66"/>
      <c r="P184" s="203">
        <f>O184*H184</f>
        <v>0</v>
      </c>
      <c r="Q184" s="203">
        <v>0</v>
      </c>
      <c r="R184" s="203">
        <f>Q184*H184</f>
        <v>0</v>
      </c>
      <c r="S184" s="203">
        <v>0</v>
      </c>
      <c r="T184" s="204">
        <f>S184*H184</f>
        <v>0</v>
      </c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R184" s="205" t="s">
        <v>246</v>
      </c>
      <c r="AT184" s="205" t="s">
        <v>241</v>
      </c>
      <c r="AU184" s="205" t="s">
        <v>81</v>
      </c>
      <c r="AY184" s="19" t="s">
        <v>239</v>
      </c>
      <c r="BE184" s="206">
        <f>IF(N184="základní",J184,0)</f>
        <v>0</v>
      </c>
      <c r="BF184" s="206">
        <f>IF(N184="snížená",J184,0)</f>
        <v>0</v>
      </c>
      <c r="BG184" s="206">
        <f>IF(N184="zákl. přenesená",J184,0)</f>
        <v>0</v>
      </c>
      <c r="BH184" s="206">
        <f>IF(N184="sníž. přenesená",J184,0)</f>
        <v>0</v>
      </c>
      <c r="BI184" s="206">
        <f>IF(N184="nulová",J184,0)</f>
        <v>0</v>
      </c>
      <c r="BJ184" s="19" t="s">
        <v>79</v>
      </c>
      <c r="BK184" s="206">
        <f>ROUND(I184*H184,2)</f>
        <v>0</v>
      </c>
      <c r="BL184" s="19" t="s">
        <v>246</v>
      </c>
      <c r="BM184" s="205" t="s">
        <v>2148</v>
      </c>
    </row>
    <row r="185" spans="1:65" s="2" customFormat="1" ht="11.25">
      <c r="A185" s="36"/>
      <c r="B185" s="37"/>
      <c r="C185" s="38"/>
      <c r="D185" s="207" t="s">
        <v>248</v>
      </c>
      <c r="E185" s="38"/>
      <c r="F185" s="208" t="s">
        <v>2149</v>
      </c>
      <c r="G185" s="38"/>
      <c r="H185" s="38"/>
      <c r="I185" s="117"/>
      <c r="J185" s="38"/>
      <c r="K185" s="38"/>
      <c r="L185" s="41"/>
      <c r="M185" s="209"/>
      <c r="N185" s="210"/>
      <c r="O185" s="66"/>
      <c r="P185" s="66"/>
      <c r="Q185" s="66"/>
      <c r="R185" s="66"/>
      <c r="S185" s="66"/>
      <c r="T185" s="67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T185" s="19" t="s">
        <v>248</v>
      </c>
      <c r="AU185" s="19" t="s">
        <v>81</v>
      </c>
    </row>
    <row r="186" spans="1:65" s="13" customFormat="1" ht="11.25">
      <c r="B186" s="211"/>
      <c r="C186" s="212"/>
      <c r="D186" s="207" t="s">
        <v>250</v>
      </c>
      <c r="E186" s="213" t="s">
        <v>19</v>
      </c>
      <c r="F186" s="214" t="s">
        <v>2150</v>
      </c>
      <c r="G186" s="212"/>
      <c r="H186" s="215">
        <v>3.956</v>
      </c>
      <c r="I186" s="216"/>
      <c r="J186" s="212"/>
      <c r="K186" s="212"/>
      <c r="L186" s="217"/>
      <c r="M186" s="218"/>
      <c r="N186" s="219"/>
      <c r="O186" s="219"/>
      <c r="P186" s="219"/>
      <c r="Q186" s="219"/>
      <c r="R186" s="219"/>
      <c r="S186" s="219"/>
      <c r="T186" s="220"/>
      <c r="AT186" s="221" t="s">
        <v>250</v>
      </c>
      <c r="AU186" s="221" t="s">
        <v>81</v>
      </c>
      <c r="AV186" s="13" t="s">
        <v>81</v>
      </c>
      <c r="AW186" s="13" t="s">
        <v>33</v>
      </c>
      <c r="AX186" s="13" t="s">
        <v>79</v>
      </c>
      <c r="AY186" s="221" t="s">
        <v>239</v>
      </c>
    </row>
    <row r="187" spans="1:65" s="2" customFormat="1" ht="16.5" customHeight="1">
      <c r="A187" s="36"/>
      <c r="B187" s="37"/>
      <c r="C187" s="194" t="s">
        <v>7</v>
      </c>
      <c r="D187" s="194" t="s">
        <v>241</v>
      </c>
      <c r="E187" s="195" t="s">
        <v>1811</v>
      </c>
      <c r="F187" s="196" t="s">
        <v>1812</v>
      </c>
      <c r="G187" s="197" t="s">
        <v>254</v>
      </c>
      <c r="H187" s="198">
        <v>969.08799999999997</v>
      </c>
      <c r="I187" s="199"/>
      <c r="J187" s="200">
        <f>ROUND(I187*H187,2)</f>
        <v>0</v>
      </c>
      <c r="K187" s="196" t="s">
        <v>245</v>
      </c>
      <c r="L187" s="41"/>
      <c r="M187" s="201" t="s">
        <v>19</v>
      </c>
      <c r="N187" s="202" t="s">
        <v>43</v>
      </c>
      <c r="O187" s="66"/>
      <c r="P187" s="203">
        <f>O187*H187</f>
        <v>0</v>
      </c>
      <c r="Q187" s="203">
        <v>0</v>
      </c>
      <c r="R187" s="203">
        <f>Q187*H187</f>
        <v>0</v>
      </c>
      <c r="S187" s="203">
        <v>0</v>
      </c>
      <c r="T187" s="204">
        <f>S187*H187</f>
        <v>0</v>
      </c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R187" s="205" t="s">
        <v>246</v>
      </c>
      <c r="AT187" s="205" t="s">
        <v>241</v>
      </c>
      <c r="AU187" s="205" t="s">
        <v>81</v>
      </c>
      <c r="AY187" s="19" t="s">
        <v>239</v>
      </c>
      <c r="BE187" s="206">
        <f>IF(N187="základní",J187,0)</f>
        <v>0</v>
      </c>
      <c r="BF187" s="206">
        <f>IF(N187="snížená",J187,0)</f>
        <v>0</v>
      </c>
      <c r="BG187" s="206">
        <f>IF(N187="zákl. přenesená",J187,0)</f>
        <v>0</v>
      </c>
      <c r="BH187" s="206">
        <f>IF(N187="sníž. přenesená",J187,0)</f>
        <v>0</v>
      </c>
      <c r="BI187" s="206">
        <f>IF(N187="nulová",J187,0)</f>
        <v>0</v>
      </c>
      <c r="BJ187" s="19" t="s">
        <v>79</v>
      </c>
      <c r="BK187" s="206">
        <f>ROUND(I187*H187,2)</f>
        <v>0</v>
      </c>
      <c r="BL187" s="19" t="s">
        <v>246</v>
      </c>
      <c r="BM187" s="205" t="s">
        <v>2151</v>
      </c>
    </row>
    <row r="188" spans="1:65" s="2" customFormat="1" ht="11.25">
      <c r="A188" s="36"/>
      <c r="B188" s="37"/>
      <c r="C188" s="38"/>
      <c r="D188" s="207" t="s">
        <v>248</v>
      </c>
      <c r="E188" s="38"/>
      <c r="F188" s="208" t="s">
        <v>1812</v>
      </c>
      <c r="G188" s="38"/>
      <c r="H188" s="38"/>
      <c r="I188" s="117"/>
      <c r="J188" s="38"/>
      <c r="K188" s="38"/>
      <c r="L188" s="41"/>
      <c r="M188" s="209"/>
      <c r="N188" s="210"/>
      <c r="O188" s="66"/>
      <c r="P188" s="66"/>
      <c r="Q188" s="66"/>
      <c r="R188" s="66"/>
      <c r="S188" s="66"/>
      <c r="T188" s="67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T188" s="19" t="s">
        <v>248</v>
      </c>
      <c r="AU188" s="19" t="s">
        <v>81</v>
      </c>
    </row>
    <row r="189" spans="1:65" s="2" customFormat="1" ht="19.5">
      <c r="A189" s="36"/>
      <c r="B189" s="37"/>
      <c r="C189" s="38"/>
      <c r="D189" s="207" t="s">
        <v>275</v>
      </c>
      <c r="E189" s="38"/>
      <c r="F189" s="225" t="s">
        <v>2152</v>
      </c>
      <c r="G189" s="38"/>
      <c r="H189" s="38"/>
      <c r="I189" s="117"/>
      <c r="J189" s="38"/>
      <c r="K189" s="38"/>
      <c r="L189" s="41"/>
      <c r="M189" s="209"/>
      <c r="N189" s="210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275</v>
      </c>
      <c r="AU189" s="19" t="s">
        <v>81</v>
      </c>
    </row>
    <row r="190" spans="1:65" s="13" customFormat="1" ht="11.25">
      <c r="B190" s="211"/>
      <c r="C190" s="212"/>
      <c r="D190" s="207" t="s">
        <v>250</v>
      </c>
      <c r="E190" s="213" t="s">
        <v>19</v>
      </c>
      <c r="F190" s="214" t="s">
        <v>2153</v>
      </c>
      <c r="G190" s="212"/>
      <c r="H190" s="215">
        <v>965.13199999999995</v>
      </c>
      <c r="I190" s="216"/>
      <c r="J190" s="212"/>
      <c r="K190" s="212"/>
      <c r="L190" s="217"/>
      <c r="M190" s="218"/>
      <c r="N190" s="219"/>
      <c r="O190" s="219"/>
      <c r="P190" s="219"/>
      <c r="Q190" s="219"/>
      <c r="R190" s="219"/>
      <c r="S190" s="219"/>
      <c r="T190" s="220"/>
      <c r="AT190" s="221" t="s">
        <v>250</v>
      </c>
      <c r="AU190" s="221" t="s">
        <v>81</v>
      </c>
      <c r="AV190" s="13" t="s">
        <v>81</v>
      </c>
      <c r="AW190" s="13" t="s">
        <v>33</v>
      </c>
      <c r="AX190" s="13" t="s">
        <v>72</v>
      </c>
      <c r="AY190" s="221" t="s">
        <v>239</v>
      </c>
    </row>
    <row r="191" spans="1:65" s="13" customFormat="1" ht="11.25">
      <c r="B191" s="211"/>
      <c r="C191" s="212"/>
      <c r="D191" s="207" t="s">
        <v>250</v>
      </c>
      <c r="E191" s="213" t="s">
        <v>19</v>
      </c>
      <c r="F191" s="214" t="s">
        <v>2154</v>
      </c>
      <c r="G191" s="212"/>
      <c r="H191" s="215">
        <v>3.956</v>
      </c>
      <c r="I191" s="216"/>
      <c r="J191" s="212"/>
      <c r="K191" s="212"/>
      <c r="L191" s="217"/>
      <c r="M191" s="218"/>
      <c r="N191" s="219"/>
      <c r="O191" s="219"/>
      <c r="P191" s="219"/>
      <c r="Q191" s="219"/>
      <c r="R191" s="219"/>
      <c r="S191" s="219"/>
      <c r="T191" s="220"/>
      <c r="AT191" s="221" t="s">
        <v>250</v>
      </c>
      <c r="AU191" s="221" t="s">
        <v>81</v>
      </c>
      <c r="AV191" s="13" t="s">
        <v>81</v>
      </c>
      <c r="AW191" s="13" t="s">
        <v>33</v>
      </c>
      <c r="AX191" s="13" t="s">
        <v>72</v>
      </c>
      <c r="AY191" s="221" t="s">
        <v>239</v>
      </c>
    </row>
    <row r="192" spans="1:65" s="16" customFormat="1" ht="11.25">
      <c r="B192" s="263"/>
      <c r="C192" s="264"/>
      <c r="D192" s="207" t="s">
        <v>250</v>
      </c>
      <c r="E192" s="265" t="s">
        <v>19</v>
      </c>
      <c r="F192" s="266" t="s">
        <v>2078</v>
      </c>
      <c r="G192" s="264"/>
      <c r="H192" s="267">
        <v>969.08799999999997</v>
      </c>
      <c r="I192" s="268"/>
      <c r="J192" s="264"/>
      <c r="K192" s="264"/>
      <c r="L192" s="269"/>
      <c r="M192" s="270"/>
      <c r="N192" s="271"/>
      <c r="O192" s="271"/>
      <c r="P192" s="271"/>
      <c r="Q192" s="271"/>
      <c r="R192" s="271"/>
      <c r="S192" s="271"/>
      <c r="T192" s="272"/>
      <c r="AT192" s="273" t="s">
        <v>250</v>
      </c>
      <c r="AU192" s="273" t="s">
        <v>81</v>
      </c>
      <c r="AV192" s="16" t="s">
        <v>246</v>
      </c>
      <c r="AW192" s="16" t="s">
        <v>33</v>
      </c>
      <c r="AX192" s="16" t="s">
        <v>79</v>
      </c>
      <c r="AY192" s="273" t="s">
        <v>239</v>
      </c>
    </row>
    <row r="193" spans="1:65" s="2" customFormat="1" ht="16.5" customHeight="1">
      <c r="A193" s="36"/>
      <c r="B193" s="37"/>
      <c r="C193" s="194" t="s">
        <v>466</v>
      </c>
      <c r="D193" s="194" t="s">
        <v>241</v>
      </c>
      <c r="E193" s="195" t="s">
        <v>263</v>
      </c>
      <c r="F193" s="196" t="s">
        <v>264</v>
      </c>
      <c r="G193" s="197" t="s">
        <v>265</v>
      </c>
      <c r="H193" s="198">
        <v>1744.3579999999999</v>
      </c>
      <c r="I193" s="199"/>
      <c r="J193" s="200">
        <f>ROUND(I193*H193,2)</f>
        <v>0</v>
      </c>
      <c r="K193" s="196" t="s">
        <v>245</v>
      </c>
      <c r="L193" s="41"/>
      <c r="M193" s="201" t="s">
        <v>19</v>
      </c>
      <c r="N193" s="202" t="s">
        <v>43</v>
      </c>
      <c r="O193" s="66"/>
      <c r="P193" s="203">
        <f>O193*H193</f>
        <v>0</v>
      </c>
      <c r="Q193" s="203">
        <v>0</v>
      </c>
      <c r="R193" s="203">
        <f>Q193*H193</f>
        <v>0</v>
      </c>
      <c r="S193" s="203">
        <v>0</v>
      </c>
      <c r="T193" s="204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205" t="s">
        <v>246</v>
      </c>
      <c r="AT193" s="205" t="s">
        <v>241</v>
      </c>
      <c r="AU193" s="205" t="s">
        <v>81</v>
      </c>
      <c r="AY193" s="19" t="s">
        <v>239</v>
      </c>
      <c r="BE193" s="206">
        <f>IF(N193="základní",J193,0)</f>
        <v>0</v>
      </c>
      <c r="BF193" s="206">
        <f>IF(N193="snížená",J193,0)</f>
        <v>0</v>
      </c>
      <c r="BG193" s="206">
        <f>IF(N193="zákl. přenesená",J193,0)</f>
        <v>0</v>
      </c>
      <c r="BH193" s="206">
        <f>IF(N193="sníž. přenesená",J193,0)</f>
        <v>0</v>
      </c>
      <c r="BI193" s="206">
        <f>IF(N193="nulová",J193,0)</f>
        <v>0</v>
      </c>
      <c r="BJ193" s="19" t="s">
        <v>79</v>
      </c>
      <c r="BK193" s="206">
        <f>ROUND(I193*H193,2)</f>
        <v>0</v>
      </c>
      <c r="BL193" s="19" t="s">
        <v>246</v>
      </c>
      <c r="BM193" s="205" t="s">
        <v>2155</v>
      </c>
    </row>
    <row r="194" spans="1:65" s="2" customFormat="1" ht="11.25">
      <c r="A194" s="36"/>
      <c r="B194" s="37"/>
      <c r="C194" s="38"/>
      <c r="D194" s="207" t="s">
        <v>248</v>
      </c>
      <c r="E194" s="38"/>
      <c r="F194" s="208" t="s">
        <v>267</v>
      </c>
      <c r="G194" s="38"/>
      <c r="H194" s="38"/>
      <c r="I194" s="117"/>
      <c r="J194" s="38"/>
      <c r="K194" s="38"/>
      <c r="L194" s="41"/>
      <c r="M194" s="209"/>
      <c r="N194" s="210"/>
      <c r="O194" s="66"/>
      <c r="P194" s="66"/>
      <c r="Q194" s="66"/>
      <c r="R194" s="66"/>
      <c r="S194" s="66"/>
      <c r="T194" s="67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T194" s="19" t="s">
        <v>248</v>
      </c>
      <c r="AU194" s="19" t="s">
        <v>81</v>
      </c>
    </row>
    <row r="195" spans="1:65" s="2" customFormat="1" ht="19.5">
      <c r="A195" s="36"/>
      <c r="B195" s="37"/>
      <c r="C195" s="38"/>
      <c r="D195" s="207" t="s">
        <v>275</v>
      </c>
      <c r="E195" s="38"/>
      <c r="F195" s="225" t="s">
        <v>2156</v>
      </c>
      <c r="G195" s="38"/>
      <c r="H195" s="38"/>
      <c r="I195" s="117"/>
      <c r="J195" s="38"/>
      <c r="K195" s="38"/>
      <c r="L195" s="41"/>
      <c r="M195" s="209"/>
      <c r="N195" s="210"/>
      <c r="O195" s="66"/>
      <c r="P195" s="66"/>
      <c r="Q195" s="66"/>
      <c r="R195" s="66"/>
      <c r="S195" s="66"/>
      <c r="T195" s="67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T195" s="19" t="s">
        <v>275</v>
      </c>
      <c r="AU195" s="19" t="s">
        <v>81</v>
      </c>
    </row>
    <row r="196" spans="1:65" s="13" customFormat="1" ht="11.25">
      <c r="B196" s="211"/>
      <c r="C196" s="212"/>
      <c r="D196" s="207" t="s">
        <v>250</v>
      </c>
      <c r="E196" s="212"/>
      <c r="F196" s="214" t="s">
        <v>2157</v>
      </c>
      <c r="G196" s="212"/>
      <c r="H196" s="215">
        <v>1744.3579999999999</v>
      </c>
      <c r="I196" s="216"/>
      <c r="J196" s="212"/>
      <c r="K196" s="212"/>
      <c r="L196" s="217"/>
      <c r="M196" s="218"/>
      <c r="N196" s="219"/>
      <c r="O196" s="219"/>
      <c r="P196" s="219"/>
      <c r="Q196" s="219"/>
      <c r="R196" s="219"/>
      <c r="S196" s="219"/>
      <c r="T196" s="220"/>
      <c r="AT196" s="221" t="s">
        <v>250</v>
      </c>
      <c r="AU196" s="221" t="s">
        <v>81</v>
      </c>
      <c r="AV196" s="13" t="s">
        <v>81</v>
      </c>
      <c r="AW196" s="13" t="s">
        <v>4</v>
      </c>
      <c r="AX196" s="13" t="s">
        <v>79</v>
      </c>
      <c r="AY196" s="221" t="s">
        <v>239</v>
      </c>
    </row>
    <row r="197" spans="1:65" s="2" customFormat="1" ht="16.5" customHeight="1">
      <c r="A197" s="36"/>
      <c r="B197" s="37"/>
      <c r="C197" s="194" t="s">
        <v>472</v>
      </c>
      <c r="D197" s="194" t="s">
        <v>241</v>
      </c>
      <c r="E197" s="195" t="s">
        <v>1607</v>
      </c>
      <c r="F197" s="196" t="s">
        <v>1608</v>
      </c>
      <c r="G197" s="197" t="s">
        <v>254</v>
      </c>
      <c r="H197" s="198">
        <v>773.33</v>
      </c>
      <c r="I197" s="199"/>
      <c r="J197" s="200">
        <f>ROUND(I197*H197,2)</f>
        <v>0</v>
      </c>
      <c r="K197" s="196" t="s">
        <v>245</v>
      </c>
      <c r="L197" s="41"/>
      <c r="M197" s="201" t="s">
        <v>19</v>
      </c>
      <c r="N197" s="202" t="s">
        <v>43</v>
      </c>
      <c r="O197" s="66"/>
      <c r="P197" s="203">
        <f>O197*H197</f>
        <v>0</v>
      </c>
      <c r="Q197" s="203">
        <v>0</v>
      </c>
      <c r="R197" s="203">
        <f>Q197*H197</f>
        <v>0</v>
      </c>
      <c r="S197" s="203">
        <v>0</v>
      </c>
      <c r="T197" s="204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246</v>
      </c>
      <c r="AT197" s="205" t="s">
        <v>241</v>
      </c>
      <c r="AU197" s="205" t="s">
        <v>81</v>
      </c>
      <c r="AY197" s="19" t="s">
        <v>239</v>
      </c>
      <c r="BE197" s="206">
        <f>IF(N197="základní",J197,0)</f>
        <v>0</v>
      </c>
      <c r="BF197" s="206">
        <f>IF(N197="snížená",J197,0)</f>
        <v>0</v>
      </c>
      <c r="BG197" s="206">
        <f>IF(N197="zákl. přenesená",J197,0)</f>
        <v>0</v>
      </c>
      <c r="BH197" s="206">
        <f>IF(N197="sníž. přenesená",J197,0)</f>
        <v>0</v>
      </c>
      <c r="BI197" s="206">
        <f>IF(N197="nulová",J197,0)</f>
        <v>0</v>
      </c>
      <c r="BJ197" s="19" t="s">
        <v>79</v>
      </c>
      <c r="BK197" s="206">
        <f>ROUND(I197*H197,2)</f>
        <v>0</v>
      </c>
      <c r="BL197" s="19" t="s">
        <v>246</v>
      </c>
      <c r="BM197" s="205" t="s">
        <v>2158</v>
      </c>
    </row>
    <row r="198" spans="1:65" s="2" customFormat="1" ht="19.5">
      <c r="A198" s="36"/>
      <c r="B198" s="37"/>
      <c r="C198" s="38"/>
      <c r="D198" s="207" t="s">
        <v>248</v>
      </c>
      <c r="E198" s="38"/>
      <c r="F198" s="208" t="s">
        <v>1610</v>
      </c>
      <c r="G198" s="38"/>
      <c r="H198" s="38"/>
      <c r="I198" s="117"/>
      <c r="J198" s="38"/>
      <c r="K198" s="38"/>
      <c r="L198" s="41"/>
      <c r="M198" s="209"/>
      <c r="N198" s="210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248</v>
      </c>
      <c r="AU198" s="19" t="s">
        <v>81</v>
      </c>
    </row>
    <row r="199" spans="1:65" s="2" customFormat="1" ht="48.75">
      <c r="A199" s="36"/>
      <c r="B199" s="37"/>
      <c r="C199" s="38"/>
      <c r="D199" s="207" t="s">
        <v>275</v>
      </c>
      <c r="E199" s="38"/>
      <c r="F199" s="225" t="s">
        <v>2159</v>
      </c>
      <c r="G199" s="38"/>
      <c r="H199" s="38"/>
      <c r="I199" s="117"/>
      <c r="J199" s="38"/>
      <c r="K199" s="38"/>
      <c r="L199" s="41"/>
      <c r="M199" s="209"/>
      <c r="N199" s="210"/>
      <c r="O199" s="66"/>
      <c r="P199" s="66"/>
      <c r="Q199" s="66"/>
      <c r="R199" s="66"/>
      <c r="S199" s="66"/>
      <c r="T199" s="67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T199" s="19" t="s">
        <v>275</v>
      </c>
      <c r="AU199" s="19" t="s">
        <v>81</v>
      </c>
    </row>
    <row r="200" spans="1:65" s="14" customFormat="1" ht="11.25">
      <c r="B200" s="230"/>
      <c r="C200" s="231"/>
      <c r="D200" s="207" t="s">
        <v>250</v>
      </c>
      <c r="E200" s="232" t="s">
        <v>19</v>
      </c>
      <c r="F200" s="233" t="s">
        <v>2160</v>
      </c>
      <c r="G200" s="231"/>
      <c r="H200" s="232" t="s">
        <v>19</v>
      </c>
      <c r="I200" s="234"/>
      <c r="J200" s="231"/>
      <c r="K200" s="231"/>
      <c r="L200" s="235"/>
      <c r="M200" s="236"/>
      <c r="N200" s="237"/>
      <c r="O200" s="237"/>
      <c r="P200" s="237"/>
      <c r="Q200" s="237"/>
      <c r="R200" s="237"/>
      <c r="S200" s="237"/>
      <c r="T200" s="238"/>
      <c r="AT200" s="239" t="s">
        <v>250</v>
      </c>
      <c r="AU200" s="239" t="s">
        <v>81</v>
      </c>
      <c r="AV200" s="14" t="s">
        <v>79</v>
      </c>
      <c r="AW200" s="14" t="s">
        <v>33</v>
      </c>
      <c r="AX200" s="14" t="s">
        <v>72</v>
      </c>
      <c r="AY200" s="239" t="s">
        <v>239</v>
      </c>
    </row>
    <row r="201" spans="1:65" s="13" customFormat="1" ht="11.25">
      <c r="B201" s="211"/>
      <c r="C201" s="212"/>
      <c r="D201" s="207" t="s">
        <v>250</v>
      </c>
      <c r="E201" s="213" t="s">
        <v>19</v>
      </c>
      <c r="F201" s="214" t="s">
        <v>2161</v>
      </c>
      <c r="G201" s="212"/>
      <c r="H201" s="215">
        <v>29.7</v>
      </c>
      <c r="I201" s="216"/>
      <c r="J201" s="212"/>
      <c r="K201" s="212"/>
      <c r="L201" s="217"/>
      <c r="M201" s="218"/>
      <c r="N201" s="219"/>
      <c r="O201" s="219"/>
      <c r="P201" s="219"/>
      <c r="Q201" s="219"/>
      <c r="R201" s="219"/>
      <c r="S201" s="219"/>
      <c r="T201" s="220"/>
      <c r="AT201" s="221" t="s">
        <v>250</v>
      </c>
      <c r="AU201" s="221" t="s">
        <v>81</v>
      </c>
      <c r="AV201" s="13" t="s">
        <v>81</v>
      </c>
      <c r="AW201" s="13" t="s">
        <v>33</v>
      </c>
      <c r="AX201" s="13" t="s">
        <v>72</v>
      </c>
      <c r="AY201" s="221" t="s">
        <v>239</v>
      </c>
    </row>
    <row r="202" spans="1:65" s="13" customFormat="1" ht="11.25">
      <c r="B202" s="211"/>
      <c r="C202" s="212"/>
      <c r="D202" s="207" t="s">
        <v>250</v>
      </c>
      <c r="E202" s="213" t="s">
        <v>19</v>
      </c>
      <c r="F202" s="214" t="s">
        <v>2162</v>
      </c>
      <c r="G202" s="212"/>
      <c r="H202" s="215">
        <v>-21.08</v>
      </c>
      <c r="I202" s="216"/>
      <c r="J202" s="212"/>
      <c r="K202" s="212"/>
      <c r="L202" s="217"/>
      <c r="M202" s="218"/>
      <c r="N202" s="219"/>
      <c r="O202" s="219"/>
      <c r="P202" s="219"/>
      <c r="Q202" s="219"/>
      <c r="R202" s="219"/>
      <c r="S202" s="219"/>
      <c r="T202" s="220"/>
      <c r="AT202" s="221" t="s">
        <v>250</v>
      </c>
      <c r="AU202" s="221" t="s">
        <v>81</v>
      </c>
      <c r="AV202" s="13" t="s">
        <v>81</v>
      </c>
      <c r="AW202" s="13" t="s">
        <v>33</v>
      </c>
      <c r="AX202" s="13" t="s">
        <v>72</v>
      </c>
      <c r="AY202" s="221" t="s">
        <v>239</v>
      </c>
    </row>
    <row r="203" spans="1:65" s="13" customFormat="1" ht="11.25">
      <c r="B203" s="211"/>
      <c r="C203" s="212"/>
      <c r="D203" s="207" t="s">
        <v>250</v>
      </c>
      <c r="E203" s="213" t="s">
        <v>19</v>
      </c>
      <c r="F203" s="214" t="s">
        <v>2163</v>
      </c>
      <c r="G203" s="212"/>
      <c r="H203" s="215">
        <v>40.5</v>
      </c>
      <c r="I203" s="216"/>
      <c r="J203" s="212"/>
      <c r="K203" s="212"/>
      <c r="L203" s="217"/>
      <c r="M203" s="218"/>
      <c r="N203" s="219"/>
      <c r="O203" s="219"/>
      <c r="P203" s="219"/>
      <c r="Q203" s="219"/>
      <c r="R203" s="219"/>
      <c r="S203" s="219"/>
      <c r="T203" s="220"/>
      <c r="AT203" s="221" t="s">
        <v>250</v>
      </c>
      <c r="AU203" s="221" t="s">
        <v>81</v>
      </c>
      <c r="AV203" s="13" t="s">
        <v>81</v>
      </c>
      <c r="AW203" s="13" t="s">
        <v>33</v>
      </c>
      <c r="AX203" s="13" t="s">
        <v>72</v>
      </c>
      <c r="AY203" s="221" t="s">
        <v>239</v>
      </c>
    </row>
    <row r="204" spans="1:65" s="13" customFormat="1" ht="11.25">
      <c r="B204" s="211"/>
      <c r="C204" s="212"/>
      <c r="D204" s="207" t="s">
        <v>250</v>
      </c>
      <c r="E204" s="213" t="s">
        <v>19</v>
      </c>
      <c r="F204" s="214" t="s">
        <v>2164</v>
      </c>
      <c r="G204" s="212"/>
      <c r="H204" s="215">
        <v>-23.3</v>
      </c>
      <c r="I204" s="216"/>
      <c r="J204" s="212"/>
      <c r="K204" s="212"/>
      <c r="L204" s="217"/>
      <c r="M204" s="218"/>
      <c r="N204" s="219"/>
      <c r="O204" s="219"/>
      <c r="P204" s="219"/>
      <c r="Q204" s="219"/>
      <c r="R204" s="219"/>
      <c r="S204" s="219"/>
      <c r="T204" s="220"/>
      <c r="AT204" s="221" t="s">
        <v>250</v>
      </c>
      <c r="AU204" s="221" t="s">
        <v>81</v>
      </c>
      <c r="AV204" s="13" t="s">
        <v>81</v>
      </c>
      <c r="AW204" s="13" t="s">
        <v>33</v>
      </c>
      <c r="AX204" s="13" t="s">
        <v>72</v>
      </c>
      <c r="AY204" s="221" t="s">
        <v>239</v>
      </c>
    </row>
    <row r="205" spans="1:65" s="13" customFormat="1" ht="11.25">
      <c r="B205" s="211"/>
      <c r="C205" s="212"/>
      <c r="D205" s="207" t="s">
        <v>250</v>
      </c>
      <c r="E205" s="213" t="s">
        <v>19</v>
      </c>
      <c r="F205" s="214" t="s">
        <v>2165</v>
      </c>
      <c r="G205" s="212"/>
      <c r="H205" s="215">
        <v>0.33900000000000002</v>
      </c>
      <c r="I205" s="216"/>
      <c r="J205" s="212"/>
      <c r="K205" s="212"/>
      <c r="L205" s="217"/>
      <c r="M205" s="218"/>
      <c r="N205" s="219"/>
      <c r="O205" s="219"/>
      <c r="P205" s="219"/>
      <c r="Q205" s="219"/>
      <c r="R205" s="219"/>
      <c r="S205" s="219"/>
      <c r="T205" s="220"/>
      <c r="AT205" s="221" t="s">
        <v>250</v>
      </c>
      <c r="AU205" s="221" t="s">
        <v>81</v>
      </c>
      <c r="AV205" s="13" t="s">
        <v>81</v>
      </c>
      <c r="AW205" s="13" t="s">
        <v>33</v>
      </c>
      <c r="AX205" s="13" t="s">
        <v>72</v>
      </c>
      <c r="AY205" s="221" t="s">
        <v>239</v>
      </c>
    </row>
    <row r="206" spans="1:65" s="15" customFormat="1" ht="11.25">
      <c r="B206" s="252"/>
      <c r="C206" s="253"/>
      <c r="D206" s="207" t="s">
        <v>250</v>
      </c>
      <c r="E206" s="254" t="s">
        <v>19</v>
      </c>
      <c r="F206" s="255" t="s">
        <v>2076</v>
      </c>
      <c r="G206" s="253"/>
      <c r="H206" s="256">
        <v>26.158999999999999</v>
      </c>
      <c r="I206" s="257"/>
      <c r="J206" s="253"/>
      <c r="K206" s="253"/>
      <c r="L206" s="258"/>
      <c r="M206" s="259"/>
      <c r="N206" s="260"/>
      <c r="O206" s="260"/>
      <c r="P206" s="260"/>
      <c r="Q206" s="260"/>
      <c r="R206" s="260"/>
      <c r="S206" s="260"/>
      <c r="T206" s="261"/>
      <c r="AT206" s="262" t="s">
        <v>250</v>
      </c>
      <c r="AU206" s="262" t="s">
        <v>81</v>
      </c>
      <c r="AV206" s="15" t="s">
        <v>101</v>
      </c>
      <c r="AW206" s="15" t="s">
        <v>33</v>
      </c>
      <c r="AX206" s="15" t="s">
        <v>72</v>
      </c>
      <c r="AY206" s="262" t="s">
        <v>239</v>
      </c>
    </row>
    <row r="207" spans="1:65" s="14" customFormat="1" ht="11.25">
      <c r="B207" s="230"/>
      <c r="C207" s="231"/>
      <c r="D207" s="207" t="s">
        <v>250</v>
      </c>
      <c r="E207" s="232" t="s">
        <v>19</v>
      </c>
      <c r="F207" s="233" t="s">
        <v>2166</v>
      </c>
      <c r="G207" s="231"/>
      <c r="H207" s="232" t="s">
        <v>19</v>
      </c>
      <c r="I207" s="234"/>
      <c r="J207" s="231"/>
      <c r="K207" s="231"/>
      <c r="L207" s="235"/>
      <c r="M207" s="236"/>
      <c r="N207" s="237"/>
      <c r="O207" s="237"/>
      <c r="P207" s="237"/>
      <c r="Q207" s="237"/>
      <c r="R207" s="237"/>
      <c r="S207" s="237"/>
      <c r="T207" s="238"/>
      <c r="AT207" s="239" t="s">
        <v>250</v>
      </c>
      <c r="AU207" s="239" t="s">
        <v>81</v>
      </c>
      <c r="AV207" s="14" t="s">
        <v>79</v>
      </c>
      <c r="AW207" s="14" t="s">
        <v>33</v>
      </c>
      <c r="AX207" s="14" t="s">
        <v>72</v>
      </c>
      <c r="AY207" s="239" t="s">
        <v>239</v>
      </c>
    </row>
    <row r="208" spans="1:65" s="13" customFormat="1" ht="11.25">
      <c r="B208" s="211"/>
      <c r="C208" s="212"/>
      <c r="D208" s="207" t="s">
        <v>250</v>
      </c>
      <c r="E208" s="213" t="s">
        <v>19</v>
      </c>
      <c r="F208" s="214" t="s">
        <v>2167</v>
      </c>
      <c r="G208" s="212"/>
      <c r="H208" s="215">
        <v>421.3</v>
      </c>
      <c r="I208" s="216"/>
      <c r="J208" s="212"/>
      <c r="K208" s="212"/>
      <c r="L208" s="217"/>
      <c r="M208" s="218"/>
      <c r="N208" s="219"/>
      <c r="O208" s="219"/>
      <c r="P208" s="219"/>
      <c r="Q208" s="219"/>
      <c r="R208" s="219"/>
      <c r="S208" s="219"/>
      <c r="T208" s="220"/>
      <c r="AT208" s="221" t="s">
        <v>250</v>
      </c>
      <c r="AU208" s="221" t="s">
        <v>81</v>
      </c>
      <c r="AV208" s="13" t="s">
        <v>81</v>
      </c>
      <c r="AW208" s="13" t="s">
        <v>33</v>
      </c>
      <c r="AX208" s="13" t="s">
        <v>72</v>
      </c>
      <c r="AY208" s="221" t="s">
        <v>239</v>
      </c>
    </row>
    <row r="209" spans="1:65" s="13" customFormat="1" ht="11.25">
      <c r="B209" s="211"/>
      <c r="C209" s="212"/>
      <c r="D209" s="207" t="s">
        <v>250</v>
      </c>
      <c r="E209" s="213" t="s">
        <v>19</v>
      </c>
      <c r="F209" s="214" t="s">
        <v>2168</v>
      </c>
      <c r="G209" s="212"/>
      <c r="H209" s="215">
        <v>-74.08</v>
      </c>
      <c r="I209" s="216"/>
      <c r="J209" s="212"/>
      <c r="K209" s="212"/>
      <c r="L209" s="217"/>
      <c r="M209" s="218"/>
      <c r="N209" s="219"/>
      <c r="O209" s="219"/>
      <c r="P209" s="219"/>
      <c r="Q209" s="219"/>
      <c r="R209" s="219"/>
      <c r="S209" s="219"/>
      <c r="T209" s="220"/>
      <c r="AT209" s="221" t="s">
        <v>250</v>
      </c>
      <c r="AU209" s="221" t="s">
        <v>81</v>
      </c>
      <c r="AV209" s="13" t="s">
        <v>81</v>
      </c>
      <c r="AW209" s="13" t="s">
        <v>33</v>
      </c>
      <c r="AX209" s="13" t="s">
        <v>72</v>
      </c>
      <c r="AY209" s="221" t="s">
        <v>239</v>
      </c>
    </row>
    <row r="210" spans="1:65" s="13" customFormat="1" ht="11.25">
      <c r="B210" s="211"/>
      <c r="C210" s="212"/>
      <c r="D210" s="207" t="s">
        <v>250</v>
      </c>
      <c r="E210" s="213" t="s">
        <v>19</v>
      </c>
      <c r="F210" s="214" t="s">
        <v>2169</v>
      </c>
      <c r="G210" s="212"/>
      <c r="H210" s="215">
        <v>509.3</v>
      </c>
      <c r="I210" s="216"/>
      <c r="J210" s="212"/>
      <c r="K210" s="212"/>
      <c r="L210" s="217"/>
      <c r="M210" s="218"/>
      <c r="N210" s="219"/>
      <c r="O210" s="219"/>
      <c r="P210" s="219"/>
      <c r="Q210" s="219"/>
      <c r="R210" s="219"/>
      <c r="S210" s="219"/>
      <c r="T210" s="220"/>
      <c r="AT210" s="221" t="s">
        <v>250</v>
      </c>
      <c r="AU210" s="221" t="s">
        <v>81</v>
      </c>
      <c r="AV210" s="13" t="s">
        <v>81</v>
      </c>
      <c r="AW210" s="13" t="s">
        <v>33</v>
      </c>
      <c r="AX210" s="13" t="s">
        <v>72</v>
      </c>
      <c r="AY210" s="221" t="s">
        <v>239</v>
      </c>
    </row>
    <row r="211" spans="1:65" s="13" customFormat="1" ht="11.25">
      <c r="B211" s="211"/>
      <c r="C211" s="212"/>
      <c r="D211" s="207" t="s">
        <v>250</v>
      </c>
      <c r="E211" s="213" t="s">
        <v>19</v>
      </c>
      <c r="F211" s="214" t="s">
        <v>2170</v>
      </c>
      <c r="G211" s="212"/>
      <c r="H211" s="215">
        <v>-87.03</v>
      </c>
      <c r="I211" s="216"/>
      <c r="J211" s="212"/>
      <c r="K211" s="212"/>
      <c r="L211" s="217"/>
      <c r="M211" s="218"/>
      <c r="N211" s="219"/>
      <c r="O211" s="219"/>
      <c r="P211" s="219"/>
      <c r="Q211" s="219"/>
      <c r="R211" s="219"/>
      <c r="S211" s="219"/>
      <c r="T211" s="220"/>
      <c r="AT211" s="221" t="s">
        <v>250</v>
      </c>
      <c r="AU211" s="221" t="s">
        <v>81</v>
      </c>
      <c r="AV211" s="13" t="s">
        <v>81</v>
      </c>
      <c r="AW211" s="13" t="s">
        <v>33</v>
      </c>
      <c r="AX211" s="13" t="s">
        <v>72</v>
      </c>
      <c r="AY211" s="221" t="s">
        <v>239</v>
      </c>
    </row>
    <row r="212" spans="1:65" s="13" customFormat="1" ht="11.25">
      <c r="B212" s="211"/>
      <c r="C212" s="212"/>
      <c r="D212" s="207" t="s">
        <v>250</v>
      </c>
      <c r="E212" s="213" t="s">
        <v>19</v>
      </c>
      <c r="F212" s="214" t="s">
        <v>2171</v>
      </c>
      <c r="G212" s="212"/>
      <c r="H212" s="215">
        <v>-39.119</v>
      </c>
      <c r="I212" s="216"/>
      <c r="J212" s="212"/>
      <c r="K212" s="212"/>
      <c r="L212" s="217"/>
      <c r="M212" s="218"/>
      <c r="N212" s="219"/>
      <c r="O212" s="219"/>
      <c r="P212" s="219"/>
      <c r="Q212" s="219"/>
      <c r="R212" s="219"/>
      <c r="S212" s="219"/>
      <c r="T212" s="220"/>
      <c r="AT212" s="221" t="s">
        <v>250</v>
      </c>
      <c r="AU212" s="221" t="s">
        <v>81</v>
      </c>
      <c r="AV212" s="13" t="s">
        <v>81</v>
      </c>
      <c r="AW212" s="13" t="s">
        <v>33</v>
      </c>
      <c r="AX212" s="13" t="s">
        <v>72</v>
      </c>
      <c r="AY212" s="221" t="s">
        <v>239</v>
      </c>
    </row>
    <row r="213" spans="1:65" s="15" customFormat="1" ht="11.25">
      <c r="B213" s="252"/>
      <c r="C213" s="253"/>
      <c r="D213" s="207" t="s">
        <v>250</v>
      </c>
      <c r="E213" s="254" t="s">
        <v>19</v>
      </c>
      <c r="F213" s="255" t="s">
        <v>2076</v>
      </c>
      <c r="G213" s="253"/>
      <c r="H213" s="256">
        <v>730.37099999999998</v>
      </c>
      <c r="I213" s="257"/>
      <c r="J213" s="253"/>
      <c r="K213" s="253"/>
      <c r="L213" s="258"/>
      <c r="M213" s="259"/>
      <c r="N213" s="260"/>
      <c r="O213" s="260"/>
      <c r="P213" s="260"/>
      <c r="Q213" s="260"/>
      <c r="R213" s="260"/>
      <c r="S213" s="260"/>
      <c r="T213" s="261"/>
      <c r="AT213" s="262" t="s">
        <v>250</v>
      </c>
      <c r="AU213" s="262" t="s">
        <v>81</v>
      </c>
      <c r="AV213" s="15" t="s">
        <v>101</v>
      </c>
      <c r="AW213" s="15" t="s">
        <v>33</v>
      </c>
      <c r="AX213" s="15" t="s">
        <v>72</v>
      </c>
      <c r="AY213" s="262" t="s">
        <v>239</v>
      </c>
    </row>
    <row r="214" spans="1:65" s="14" customFormat="1" ht="11.25">
      <c r="B214" s="230"/>
      <c r="C214" s="231"/>
      <c r="D214" s="207" t="s">
        <v>250</v>
      </c>
      <c r="E214" s="232" t="s">
        <v>19</v>
      </c>
      <c r="F214" s="233" t="s">
        <v>2172</v>
      </c>
      <c r="G214" s="231"/>
      <c r="H214" s="232" t="s">
        <v>19</v>
      </c>
      <c r="I214" s="234"/>
      <c r="J214" s="231"/>
      <c r="K214" s="231"/>
      <c r="L214" s="235"/>
      <c r="M214" s="236"/>
      <c r="N214" s="237"/>
      <c r="O214" s="237"/>
      <c r="P214" s="237"/>
      <c r="Q214" s="237"/>
      <c r="R214" s="237"/>
      <c r="S214" s="237"/>
      <c r="T214" s="238"/>
      <c r="AT214" s="239" t="s">
        <v>250</v>
      </c>
      <c r="AU214" s="239" t="s">
        <v>81</v>
      </c>
      <c r="AV214" s="14" t="s">
        <v>79</v>
      </c>
      <c r="AW214" s="14" t="s">
        <v>33</v>
      </c>
      <c r="AX214" s="14" t="s">
        <v>72</v>
      </c>
      <c r="AY214" s="239" t="s">
        <v>239</v>
      </c>
    </row>
    <row r="215" spans="1:65" s="13" customFormat="1" ht="11.25">
      <c r="B215" s="211"/>
      <c r="C215" s="212"/>
      <c r="D215" s="207" t="s">
        <v>250</v>
      </c>
      <c r="E215" s="213" t="s">
        <v>19</v>
      </c>
      <c r="F215" s="214" t="s">
        <v>2173</v>
      </c>
      <c r="G215" s="212"/>
      <c r="H215" s="215">
        <v>16.8</v>
      </c>
      <c r="I215" s="216"/>
      <c r="J215" s="212"/>
      <c r="K215" s="212"/>
      <c r="L215" s="217"/>
      <c r="M215" s="218"/>
      <c r="N215" s="219"/>
      <c r="O215" s="219"/>
      <c r="P215" s="219"/>
      <c r="Q215" s="219"/>
      <c r="R215" s="219"/>
      <c r="S215" s="219"/>
      <c r="T215" s="220"/>
      <c r="AT215" s="221" t="s">
        <v>250</v>
      </c>
      <c r="AU215" s="221" t="s">
        <v>81</v>
      </c>
      <c r="AV215" s="13" t="s">
        <v>81</v>
      </c>
      <c r="AW215" s="13" t="s">
        <v>33</v>
      </c>
      <c r="AX215" s="13" t="s">
        <v>72</v>
      </c>
      <c r="AY215" s="221" t="s">
        <v>239</v>
      </c>
    </row>
    <row r="216" spans="1:65" s="15" customFormat="1" ht="11.25">
      <c r="B216" s="252"/>
      <c r="C216" s="253"/>
      <c r="D216" s="207" t="s">
        <v>250</v>
      </c>
      <c r="E216" s="254" t="s">
        <v>19</v>
      </c>
      <c r="F216" s="255" t="s">
        <v>2076</v>
      </c>
      <c r="G216" s="253"/>
      <c r="H216" s="256">
        <v>16.8</v>
      </c>
      <c r="I216" s="257"/>
      <c r="J216" s="253"/>
      <c r="K216" s="253"/>
      <c r="L216" s="258"/>
      <c r="M216" s="259"/>
      <c r="N216" s="260"/>
      <c r="O216" s="260"/>
      <c r="P216" s="260"/>
      <c r="Q216" s="260"/>
      <c r="R216" s="260"/>
      <c r="S216" s="260"/>
      <c r="T216" s="261"/>
      <c r="AT216" s="262" t="s">
        <v>250</v>
      </c>
      <c r="AU216" s="262" t="s">
        <v>81</v>
      </c>
      <c r="AV216" s="15" t="s">
        <v>101</v>
      </c>
      <c r="AW216" s="15" t="s">
        <v>33</v>
      </c>
      <c r="AX216" s="15" t="s">
        <v>72</v>
      </c>
      <c r="AY216" s="262" t="s">
        <v>239</v>
      </c>
    </row>
    <row r="217" spans="1:65" s="16" customFormat="1" ht="11.25">
      <c r="B217" s="263"/>
      <c r="C217" s="264"/>
      <c r="D217" s="207" t="s">
        <v>250</v>
      </c>
      <c r="E217" s="265" t="s">
        <v>19</v>
      </c>
      <c r="F217" s="266" t="s">
        <v>2078</v>
      </c>
      <c r="G217" s="264"/>
      <c r="H217" s="267">
        <v>773.33</v>
      </c>
      <c r="I217" s="268"/>
      <c r="J217" s="264"/>
      <c r="K217" s="264"/>
      <c r="L217" s="269"/>
      <c r="M217" s="270"/>
      <c r="N217" s="271"/>
      <c r="O217" s="271"/>
      <c r="P217" s="271"/>
      <c r="Q217" s="271"/>
      <c r="R217" s="271"/>
      <c r="S217" s="271"/>
      <c r="T217" s="272"/>
      <c r="AT217" s="273" t="s">
        <v>250</v>
      </c>
      <c r="AU217" s="273" t="s">
        <v>81</v>
      </c>
      <c r="AV217" s="16" t="s">
        <v>246</v>
      </c>
      <c r="AW217" s="16" t="s">
        <v>33</v>
      </c>
      <c r="AX217" s="16" t="s">
        <v>79</v>
      </c>
      <c r="AY217" s="273" t="s">
        <v>239</v>
      </c>
    </row>
    <row r="218" spans="1:65" s="12" customFormat="1" ht="22.9" customHeight="1">
      <c r="B218" s="178"/>
      <c r="C218" s="179"/>
      <c r="D218" s="180" t="s">
        <v>71</v>
      </c>
      <c r="E218" s="192" t="s">
        <v>81</v>
      </c>
      <c r="F218" s="192" t="s">
        <v>1879</v>
      </c>
      <c r="G218" s="179"/>
      <c r="H218" s="179"/>
      <c r="I218" s="182"/>
      <c r="J218" s="193">
        <f>BK218</f>
        <v>0</v>
      </c>
      <c r="K218" s="179"/>
      <c r="L218" s="184"/>
      <c r="M218" s="185"/>
      <c r="N218" s="186"/>
      <c r="O218" s="186"/>
      <c r="P218" s="187">
        <f>SUM(P219:P278)</f>
        <v>0</v>
      </c>
      <c r="Q218" s="186"/>
      <c r="R218" s="187">
        <f>SUM(R219:R278)</f>
        <v>34.431988500000003</v>
      </c>
      <c r="S218" s="186"/>
      <c r="T218" s="188">
        <f>SUM(T219:T278)</f>
        <v>0</v>
      </c>
      <c r="AR218" s="189" t="s">
        <v>79</v>
      </c>
      <c r="AT218" s="190" t="s">
        <v>71</v>
      </c>
      <c r="AU218" s="190" t="s">
        <v>79</v>
      </c>
      <c r="AY218" s="189" t="s">
        <v>239</v>
      </c>
      <c r="BK218" s="191">
        <f>SUM(BK219:BK278)</f>
        <v>0</v>
      </c>
    </row>
    <row r="219" spans="1:65" s="2" customFormat="1" ht="16.5" customHeight="1">
      <c r="A219" s="36"/>
      <c r="B219" s="37"/>
      <c r="C219" s="194" t="s">
        <v>478</v>
      </c>
      <c r="D219" s="194" t="s">
        <v>241</v>
      </c>
      <c r="E219" s="195" t="s">
        <v>2174</v>
      </c>
      <c r="F219" s="196" t="s">
        <v>2175</v>
      </c>
      <c r="G219" s="197" t="s">
        <v>254</v>
      </c>
      <c r="H219" s="198">
        <v>1.62</v>
      </c>
      <c r="I219" s="199"/>
      <c r="J219" s="200">
        <f>ROUND(I219*H219,2)</f>
        <v>0</v>
      </c>
      <c r="K219" s="196" t="s">
        <v>245</v>
      </c>
      <c r="L219" s="41"/>
      <c r="M219" s="201" t="s">
        <v>19</v>
      </c>
      <c r="N219" s="202" t="s">
        <v>43</v>
      </c>
      <c r="O219" s="66"/>
      <c r="P219" s="203">
        <f>O219*H219</f>
        <v>0</v>
      </c>
      <c r="Q219" s="203">
        <v>0</v>
      </c>
      <c r="R219" s="203">
        <f>Q219*H219</f>
        <v>0</v>
      </c>
      <c r="S219" s="203">
        <v>0</v>
      </c>
      <c r="T219" s="204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205" t="s">
        <v>246</v>
      </c>
      <c r="AT219" s="205" t="s">
        <v>241</v>
      </c>
      <c r="AU219" s="205" t="s">
        <v>81</v>
      </c>
      <c r="AY219" s="19" t="s">
        <v>239</v>
      </c>
      <c r="BE219" s="206">
        <f>IF(N219="základní",J219,0)</f>
        <v>0</v>
      </c>
      <c r="BF219" s="206">
        <f>IF(N219="snížená",J219,0)</f>
        <v>0</v>
      </c>
      <c r="BG219" s="206">
        <f>IF(N219="zákl. přenesená",J219,0)</f>
        <v>0</v>
      </c>
      <c r="BH219" s="206">
        <f>IF(N219="sníž. přenesená",J219,0)</f>
        <v>0</v>
      </c>
      <c r="BI219" s="206">
        <f>IF(N219="nulová",J219,0)</f>
        <v>0</v>
      </c>
      <c r="BJ219" s="19" t="s">
        <v>79</v>
      </c>
      <c r="BK219" s="206">
        <f>ROUND(I219*H219,2)</f>
        <v>0</v>
      </c>
      <c r="BL219" s="19" t="s">
        <v>246</v>
      </c>
      <c r="BM219" s="205" t="s">
        <v>2176</v>
      </c>
    </row>
    <row r="220" spans="1:65" s="2" customFormat="1" ht="11.25">
      <c r="A220" s="36"/>
      <c r="B220" s="37"/>
      <c r="C220" s="38"/>
      <c r="D220" s="207" t="s">
        <v>248</v>
      </c>
      <c r="E220" s="38"/>
      <c r="F220" s="208" t="s">
        <v>2175</v>
      </c>
      <c r="G220" s="38"/>
      <c r="H220" s="38"/>
      <c r="I220" s="117"/>
      <c r="J220" s="38"/>
      <c r="K220" s="38"/>
      <c r="L220" s="41"/>
      <c r="M220" s="209"/>
      <c r="N220" s="210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248</v>
      </c>
      <c r="AU220" s="19" t="s">
        <v>81</v>
      </c>
    </row>
    <row r="221" spans="1:65" s="2" customFormat="1" ht="19.5">
      <c r="A221" s="36"/>
      <c r="B221" s="37"/>
      <c r="C221" s="38"/>
      <c r="D221" s="207" t="s">
        <v>275</v>
      </c>
      <c r="E221" s="38"/>
      <c r="F221" s="225" t="s">
        <v>2177</v>
      </c>
      <c r="G221" s="38"/>
      <c r="H221" s="38"/>
      <c r="I221" s="117"/>
      <c r="J221" s="38"/>
      <c r="K221" s="38"/>
      <c r="L221" s="41"/>
      <c r="M221" s="209"/>
      <c r="N221" s="210"/>
      <c r="O221" s="66"/>
      <c r="P221" s="66"/>
      <c r="Q221" s="66"/>
      <c r="R221" s="66"/>
      <c r="S221" s="66"/>
      <c r="T221" s="67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T221" s="19" t="s">
        <v>275</v>
      </c>
      <c r="AU221" s="19" t="s">
        <v>81</v>
      </c>
    </row>
    <row r="222" spans="1:65" s="13" customFormat="1" ht="11.25">
      <c r="B222" s="211"/>
      <c r="C222" s="212"/>
      <c r="D222" s="207" t="s">
        <v>250</v>
      </c>
      <c r="E222" s="213" t="s">
        <v>19</v>
      </c>
      <c r="F222" s="214" t="s">
        <v>2178</v>
      </c>
      <c r="G222" s="212"/>
      <c r="H222" s="215">
        <v>1.62</v>
      </c>
      <c r="I222" s="216"/>
      <c r="J222" s="212"/>
      <c r="K222" s="212"/>
      <c r="L222" s="217"/>
      <c r="M222" s="218"/>
      <c r="N222" s="219"/>
      <c r="O222" s="219"/>
      <c r="P222" s="219"/>
      <c r="Q222" s="219"/>
      <c r="R222" s="219"/>
      <c r="S222" s="219"/>
      <c r="T222" s="220"/>
      <c r="AT222" s="221" t="s">
        <v>250</v>
      </c>
      <c r="AU222" s="221" t="s">
        <v>81</v>
      </c>
      <c r="AV222" s="13" t="s">
        <v>81</v>
      </c>
      <c r="AW222" s="13" t="s">
        <v>33</v>
      </c>
      <c r="AX222" s="13" t="s">
        <v>79</v>
      </c>
      <c r="AY222" s="221" t="s">
        <v>239</v>
      </c>
    </row>
    <row r="223" spans="1:65" s="2" customFormat="1" ht="16.5" customHeight="1">
      <c r="A223" s="36"/>
      <c r="B223" s="37"/>
      <c r="C223" s="194" t="s">
        <v>484</v>
      </c>
      <c r="D223" s="194" t="s">
        <v>241</v>
      </c>
      <c r="E223" s="195" t="s">
        <v>2179</v>
      </c>
      <c r="F223" s="196" t="s">
        <v>2180</v>
      </c>
      <c r="G223" s="197" t="s">
        <v>327</v>
      </c>
      <c r="H223" s="198">
        <v>19.7</v>
      </c>
      <c r="I223" s="199"/>
      <c r="J223" s="200">
        <f>ROUND(I223*H223,2)</f>
        <v>0</v>
      </c>
      <c r="K223" s="196" t="s">
        <v>245</v>
      </c>
      <c r="L223" s="41"/>
      <c r="M223" s="201" t="s">
        <v>19</v>
      </c>
      <c r="N223" s="202" t="s">
        <v>43</v>
      </c>
      <c r="O223" s="66"/>
      <c r="P223" s="203">
        <f>O223*H223</f>
        <v>0</v>
      </c>
      <c r="Q223" s="203">
        <v>9.2000000000000003E-4</v>
      </c>
      <c r="R223" s="203">
        <f>Q223*H223</f>
        <v>1.8124000000000001E-2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246</v>
      </c>
      <c r="AT223" s="205" t="s">
        <v>241</v>
      </c>
      <c r="AU223" s="205" t="s">
        <v>81</v>
      </c>
      <c r="AY223" s="19" t="s">
        <v>239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246</v>
      </c>
      <c r="BM223" s="205" t="s">
        <v>2181</v>
      </c>
    </row>
    <row r="224" spans="1:65" s="2" customFormat="1" ht="11.25">
      <c r="A224" s="36"/>
      <c r="B224" s="37"/>
      <c r="C224" s="38"/>
      <c r="D224" s="207" t="s">
        <v>248</v>
      </c>
      <c r="E224" s="38"/>
      <c r="F224" s="208" t="s">
        <v>2182</v>
      </c>
      <c r="G224" s="38"/>
      <c r="H224" s="38"/>
      <c r="I224" s="117"/>
      <c r="J224" s="38"/>
      <c r="K224" s="38"/>
      <c r="L224" s="41"/>
      <c r="M224" s="209"/>
      <c r="N224" s="210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248</v>
      </c>
      <c r="AU224" s="19" t="s">
        <v>81</v>
      </c>
    </row>
    <row r="225" spans="1:65" s="2" customFormat="1" ht="19.5">
      <c r="A225" s="36"/>
      <c r="B225" s="37"/>
      <c r="C225" s="38"/>
      <c r="D225" s="207" t="s">
        <v>275</v>
      </c>
      <c r="E225" s="38"/>
      <c r="F225" s="225" t="s">
        <v>2183</v>
      </c>
      <c r="G225" s="38"/>
      <c r="H225" s="38"/>
      <c r="I225" s="117"/>
      <c r="J225" s="38"/>
      <c r="K225" s="38"/>
      <c r="L225" s="41"/>
      <c r="M225" s="209"/>
      <c r="N225" s="210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275</v>
      </c>
      <c r="AU225" s="19" t="s">
        <v>81</v>
      </c>
    </row>
    <row r="226" spans="1:65" s="13" customFormat="1" ht="11.25">
      <c r="B226" s="211"/>
      <c r="C226" s="212"/>
      <c r="D226" s="207" t="s">
        <v>250</v>
      </c>
      <c r="E226" s="213" t="s">
        <v>19</v>
      </c>
      <c r="F226" s="214" t="s">
        <v>2184</v>
      </c>
      <c r="G226" s="212"/>
      <c r="H226" s="215">
        <v>18</v>
      </c>
      <c r="I226" s="216"/>
      <c r="J226" s="212"/>
      <c r="K226" s="212"/>
      <c r="L226" s="217"/>
      <c r="M226" s="218"/>
      <c r="N226" s="219"/>
      <c r="O226" s="219"/>
      <c r="P226" s="219"/>
      <c r="Q226" s="219"/>
      <c r="R226" s="219"/>
      <c r="S226" s="219"/>
      <c r="T226" s="220"/>
      <c r="AT226" s="221" t="s">
        <v>250</v>
      </c>
      <c r="AU226" s="221" t="s">
        <v>81</v>
      </c>
      <c r="AV226" s="13" t="s">
        <v>81</v>
      </c>
      <c r="AW226" s="13" t="s">
        <v>33</v>
      </c>
      <c r="AX226" s="13" t="s">
        <v>72</v>
      </c>
      <c r="AY226" s="221" t="s">
        <v>239</v>
      </c>
    </row>
    <row r="227" spans="1:65" s="13" customFormat="1" ht="11.25">
      <c r="B227" s="211"/>
      <c r="C227" s="212"/>
      <c r="D227" s="207" t="s">
        <v>250</v>
      </c>
      <c r="E227" s="213" t="s">
        <v>19</v>
      </c>
      <c r="F227" s="214" t="s">
        <v>2185</v>
      </c>
      <c r="G227" s="212"/>
      <c r="H227" s="215">
        <v>1.7</v>
      </c>
      <c r="I227" s="216"/>
      <c r="J227" s="212"/>
      <c r="K227" s="212"/>
      <c r="L227" s="217"/>
      <c r="M227" s="218"/>
      <c r="N227" s="219"/>
      <c r="O227" s="219"/>
      <c r="P227" s="219"/>
      <c r="Q227" s="219"/>
      <c r="R227" s="219"/>
      <c r="S227" s="219"/>
      <c r="T227" s="220"/>
      <c r="AT227" s="221" t="s">
        <v>250</v>
      </c>
      <c r="AU227" s="221" t="s">
        <v>81</v>
      </c>
      <c r="AV227" s="13" t="s">
        <v>81</v>
      </c>
      <c r="AW227" s="13" t="s">
        <v>33</v>
      </c>
      <c r="AX227" s="13" t="s">
        <v>72</v>
      </c>
      <c r="AY227" s="221" t="s">
        <v>239</v>
      </c>
    </row>
    <row r="228" spans="1:65" s="16" customFormat="1" ht="11.25">
      <c r="B228" s="263"/>
      <c r="C228" s="264"/>
      <c r="D228" s="207" t="s">
        <v>250</v>
      </c>
      <c r="E228" s="265" t="s">
        <v>19</v>
      </c>
      <c r="F228" s="266" t="s">
        <v>2078</v>
      </c>
      <c r="G228" s="264"/>
      <c r="H228" s="267">
        <v>19.7</v>
      </c>
      <c r="I228" s="268"/>
      <c r="J228" s="264"/>
      <c r="K228" s="264"/>
      <c r="L228" s="269"/>
      <c r="M228" s="270"/>
      <c r="N228" s="271"/>
      <c r="O228" s="271"/>
      <c r="P228" s="271"/>
      <c r="Q228" s="271"/>
      <c r="R228" s="271"/>
      <c r="S228" s="271"/>
      <c r="T228" s="272"/>
      <c r="AT228" s="273" t="s">
        <v>250</v>
      </c>
      <c r="AU228" s="273" t="s">
        <v>81</v>
      </c>
      <c r="AV228" s="16" t="s">
        <v>246</v>
      </c>
      <c r="AW228" s="16" t="s">
        <v>33</v>
      </c>
      <c r="AX228" s="16" t="s">
        <v>79</v>
      </c>
      <c r="AY228" s="273" t="s">
        <v>239</v>
      </c>
    </row>
    <row r="229" spans="1:65" s="2" customFormat="1" ht="16.5" customHeight="1">
      <c r="A229" s="36"/>
      <c r="B229" s="37"/>
      <c r="C229" s="194" t="s">
        <v>490</v>
      </c>
      <c r="D229" s="194" t="s">
        <v>241</v>
      </c>
      <c r="E229" s="195" t="s">
        <v>2186</v>
      </c>
      <c r="F229" s="196" t="s">
        <v>2187</v>
      </c>
      <c r="G229" s="197" t="s">
        <v>327</v>
      </c>
      <c r="H229" s="198">
        <v>8.4779999999999998</v>
      </c>
      <c r="I229" s="199"/>
      <c r="J229" s="200">
        <f>ROUND(I229*H229,2)</f>
        <v>0</v>
      </c>
      <c r="K229" s="196" t="s">
        <v>245</v>
      </c>
      <c r="L229" s="41"/>
      <c r="M229" s="201" t="s">
        <v>19</v>
      </c>
      <c r="N229" s="202" t="s">
        <v>43</v>
      </c>
      <c r="O229" s="66"/>
      <c r="P229" s="203">
        <f>O229*H229</f>
        <v>0</v>
      </c>
      <c r="Q229" s="203">
        <v>1.6000000000000001E-4</v>
      </c>
      <c r="R229" s="203">
        <f>Q229*H229</f>
        <v>1.35648E-3</v>
      </c>
      <c r="S229" s="203">
        <v>0</v>
      </c>
      <c r="T229" s="204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205" t="s">
        <v>246</v>
      </c>
      <c r="AT229" s="205" t="s">
        <v>241</v>
      </c>
      <c r="AU229" s="205" t="s">
        <v>81</v>
      </c>
      <c r="AY229" s="19" t="s">
        <v>239</v>
      </c>
      <c r="BE229" s="206">
        <f>IF(N229="základní",J229,0)</f>
        <v>0</v>
      </c>
      <c r="BF229" s="206">
        <f>IF(N229="snížená",J229,0)</f>
        <v>0</v>
      </c>
      <c r="BG229" s="206">
        <f>IF(N229="zákl. přenesená",J229,0)</f>
        <v>0</v>
      </c>
      <c r="BH229" s="206">
        <f>IF(N229="sníž. přenesená",J229,0)</f>
        <v>0</v>
      </c>
      <c r="BI229" s="206">
        <f>IF(N229="nulová",J229,0)</f>
        <v>0</v>
      </c>
      <c r="BJ229" s="19" t="s">
        <v>79</v>
      </c>
      <c r="BK229" s="206">
        <f>ROUND(I229*H229,2)</f>
        <v>0</v>
      </c>
      <c r="BL229" s="19" t="s">
        <v>246</v>
      </c>
      <c r="BM229" s="205" t="s">
        <v>2188</v>
      </c>
    </row>
    <row r="230" spans="1:65" s="2" customFormat="1" ht="11.25">
      <c r="A230" s="36"/>
      <c r="B230" s="37"/>
      <c r="C230" s="38"/>
      <c r="D230" s="207" t="s">
        <v>248</v>
      </c>
      <c r="E230" s="38"/>
      <c r="F230" s="208" t="s">
        <v>2187</v>
      </c>
      <c r="G230" s="38"/>
      <c r="H230" s="38"/>
      <c r="I230" s="117"/>
      <c r="J230" s="38"/>
      <c r="K230" s="38"/>
      <c r="L230" s="41"/>
      <c r="M230" s="209"/>
      <c r="N230" s="210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248</v>
      </c>
      <c r="AU230" s="19" t="s">
        <v>81</v>
      </c>
    </row>
    <row r="231" spans="1:65" s="2" customFormat="1" ht="19.5">
      <c r="A231" s="36"/>
      <c r="B231" s="37"/>
      <c r="C231" s="38"/>
      <c r="D231" s="207" t="s">
        <v>275</v>
      </c>
      <c r="E231" s="38"/>
      <c r="F231" s="225" t="s">
        <v>2189</v>
      </c>
      <c r="G231" s="38"/>
      <c r="H231" s="38"/>
      <c r="I231" s="117"/>
      <c r="J231" s="38"/>
      <c r="K231" s="38"/>
      <c r="L231" s="41"/>
      <c r="M231" s="209"/>
      <c r="N231" s="210"/>
      <c r="O231" s="66"/>
      <c r="P231" s="66"/>
      <c r="Q231" s="66"/>
      <c r="R231" s="66"/>
      <c r="S231" s="66"/>
      <c r="T231" s="67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T231" s="19" t="s">
        <v>275</v>
      </c>
      <c r="AU231" s="19" t="s">
        <v>81</v>
      </c>
    </row>
    <row r="232" spans="1:65" s="13" customFormat="1" ht="11.25">
      <c r="B232" s="211"/>
      <c r="C232" s="212"/>
      <c r="D232" s="207" t="s">
        <v>250</v>
      </c>
      <c r="E232" s="213" t="s">
        <v>19</v>
      </c>
      <c r="F232" s="214" t="s">
        <v>2190</v>
      </c>
      <c r="G232" s="212"/>
      <c r="H232" s="215">
        <v>8.4779999999999998</v>
      </c>
      <c r="I232" s="216"/>
      <c r="J232" s="212"/>
      <c r="K232" s="212"/>
      <c r="L232" s="217"/>
      <c r="M232" s="218"/>
      <c r="N232" s="219"/>
      <c r="O232" s="219"/>
      <c r="P232" s="219"/>
      <c r="Q232" s="219"/>
      <c r="R232" s="219"/>
      <c r="S232" s="219"/>
      <c r="T232" s="220"/>
      <c r="AT232" s="221" t="s">
        <v>250</v>
      </c>
      <c r="AU232" s="221" t="s">
        <v>81</v>
      </c>
      <c r="AV232" s="13" t="s">
        <v>81</v>
      </c>
      <c r="AW232" s="13" t="s">
        <v>33</v>
      </c>
      <c r="AX232" s="13" t="s">
        <v>79</v>
      </c>
      <c r="AY232" s="221" t="s">
        <v>239</v>
      </c>
    </row>
    <row r="233" spans="1:65" s="2" customFormat="1" ht="16.5" customHeight="1">
      <c r="A233" s="36"/>
      <c r="B233" s="37"/>
      <c r="C233" s="194" t="s">
        <v>497</v>
      </c>
      <c r="D233" s="194" t="s">
        <v>241</v>
      </c>
      <c r="E233" s="195" t="s">
        <v>2191</v>
      </c>
      <c r="F233" s="196" t="s">
        <v>2192</v>
      </c>
      <c r="G233" s="197" t="s">
        <v>244</v>
      </c>
      <c r="H233" s="198">
        <v>92.4</v>
      </c>
      <c r="I233" s="199"/>
      <c r="J233" s="200">
        <f>ROUND(I233*H233,2)</f>
        <v>0</v>
      </c>
      <c r="K233" s="196" t="s">
        <v>245</v>
      </c>
      <c r="L233" s="41"/>
      <c r="M233" s="201" t="s">
        <v>19</v>
      </c>
      <c r="N233" s="202" t="s">
        <v>43</v>
      </c>
      <c r="O233" s="66"/>
      <c r="P233" s="203">
        <f>O233*H233</f>
        <v>0</v>
      </c>
      <c r="Q233" s="203">
        <v>0</v>
      </c>
      <c r="R233" s="203">
        <f>Q233*H233</f>
        <v>0</v>
      </c>
      <c r="S233" s="203">
        <v>0</v>
      </c>
      <c r="T233" s="204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205" t="s">
        <v>246</v>
      </c>
      <c r="AT233" s="205" t="s">
        <v>241</v>
      </c>
      <c r="AU233" s="205" t="s">
        <v>81</v>
      </c>
      <c r="AY233" s="19" t="s">
        <v>239</v>
      </c>
      <c r="BE233" s="206">
        <f>IF(N233="základní",J233,0)</f>
        <v>0</v>
      </c>
      <c r="BF233" s="206">
        <f>IF(N233="snížená",J233,0)</f>
        <v>0</v>
      </c>
      <c r="BG233" s="206">
        <f>IF(N233="zákl. přenesená",J233,0)</f>
        <v>0</v>
      </c>
      <c r="BH233" s="206">
        <f>IF(N233="sníž. přenesená",J233,0)</f>
        <v>0</v>
      </c>
      <c r="BI233" s="206">
        <f>IF(N233="nulová",J233,0)</f>
        <v>0</v>
      </c>
      <c r="BJ233" s="19" t="s">
        <v>79</v>
      </c>
      <c r="BK233" s="206">
        <f>ROUND(I233*H233,2)</f>
        <v>0</v>
      </c>
      <c r="BL233" s="19" t="s">
        <v>246</v>
      </c>
      <c r="BM233" s="205" t="s">
        <v>2193</v>
      </c>
    </row>
    <row r="234" spans="1:65" s="2" customFormat="1" ht="19.5">
      <c r="A234" s="36"/>
      <c r="B234" s="37"/>
      <c r="C234" s="38"/>
      <c r="D234" s="207" t="s">
        <v>248</v>
      </c>
      <c r="E234" s="38"/>
      <c r="F234" s="208" t="s">
        <v>2194</v>
      </c>
      <c r="G234" s="38"/>
      <c r="H234" s="38"/>
      <c r="I234" s="117"/>
      <c r="J234" s="38"/>
      <c r="K234" s="38"/>
      <c r="L234" s="41"/>
      <c r="M234" s="209"/>
      <c r="N234" s="210"/>
      <c r="O234" s="66"/>
      <c r="P234" s="66"/>
      <c r="Q234" s="66"/>
      <c r="R234" s="66"/>
      <c r="S234" s="66"/>
      <c r="T234" s="67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T234" s="19" t="s">
        <v>248</v>
      </c>
      <c r="AU234" s="19" t="s">
        <v>81</v>
      </c>
    </row>
    <row r="235" spans="1:65" s="2" customFormat="1" ht="19.5">
      <c r="A235" s="36"/>
      <c r="B235" s="37"/>
      <c r="C235" s="38"/>
      <c r="D235" s="207" t="s">
        <v>275</v>
      </c>
      <c r="E235" s="38"/>
      <c r="F235" s="225" t="s">
        <v>2195</v>
      </c>
      <c r="G235" s="38"/>
      <c r="H235" s="38"/>
      <c r="I235" s="117"/>
      <c r="J235" s="38"/>
      <c r="K235" s="38"/>
      <c r="L235" s="41"/>
      <c r="M235" s="209"/>
      <c r="N235" s="210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275</v>
      </c>
      <c r="AU235" s="19" t="s">
        <v>81</v>
      </c>
    </row>
    <row r="236" spans="1:65" s="13" customFormat="1" ht="11.25">
      <c r="B236" s="211"/>
      <c r="C236" s="212"/>
      <c r="D236" s="207" t="s">
        <v>250</v>
      </c>
      <c r="E236" s="213" t="s">
        <v>19</v>
      </c>
      <c r="F236" s="214" t="s">
        <v>2196</v>
      </c>
      <c r="G236" s="212"/>
      <c r="H236" s="215">
        <v>92.4</v>
      </c>
      <c r="I236" s="216"/>
      <c r="J236" s="212"/>
      <c r="K236" s="212"/>
      <c r="L236" s="217"/>
      <c r="M236" s="218"/>
      <c r="N236" s="219"/>
      <c r="O236" s="219"/>
      <c r="P236" s="219"/>
      <c r="Q236" s="219"/>
      <c r="R236" s="219"/>
      <c r="S236" s="219"/>
      <c r="T236" s="220"/>
      <c r="AT236" s="221" t="s">
        <v>250</v>
      </c>
      <c r="AU236" s="221" t="s">
        <v>81</v>
      </c>
      <c r="AV236" s="13" t="s">
        <v>81</v>
      </c>
      <c r="AW236" s="13" t="s">
        <v>33</v>
      </c>
      <c r="AX236" s="13" t="s">
        <v>79</v>
      </c>
      <c r="AY236" s="221" t="s">
        <v>239</v>
      </c>
    </row>
    <row r="237" spans="1:65" s="2" customFormat="1" ht="16.5" customHeight="1">
      <c r="A237" s="36"/>
      <c r="B237" s="37"/>
      <c r="C237" s="194" t="s">
        <v>503</v>
      </c>
      <c r="D237" s="194" t="s">
        <v>241</v>
      </c>
      <c r="E237" s="195" t="s">
        <v>2197</v>
      </c>
      <c r="F237" s="196" t="s">
        <v>2198</v>
      </c>
      <c r="G237" s="197" t="s">
        <v>327</v>
      </c>
      <c r="H237" s="198">
        <v>15</v>
      </c>
      <c r="I237" s="199"/>
      <c r="J237" s="200">
        <f>ROUND(I237*H237,2)</f>
        <v>0</v>
      </c>
      <c r="K237" s="196" t="s">
        <v>245</v>
      </c>
      <c r="L237" s="41"/>
      <c r="M237" s="201" t="s">
        <v>19</v>
      </c>
      <c r="N237" s="202" t="s">
        <v>43</v>
      </c>
      <c r="O237" s="66"/>
      <c r="P237" s="203">
        <f>O237*H237</f>
        <v>0</v>
      </c>
      <c r="Q237" s="203">
        <v>3.0000000000000001E-5</v>
      </c>
      <c r="R237" s="203">
        <f>Q237*H237</f>
        <v>4.4999999999999999E-4</v>
      </c>
      <c r="S237" s="203">
        <v>0</v>
      </c>
      <c r="T237" s="204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205" t="s">
        <v>246</v>
      </c>
      <c r="AT237" s="205" t="s">
        <v>241</v>
      </c>
      <c r="AU237" s="205" t="s">
        <v>81</v>
      </c>
      <c r="AY237" s="19" t="s">
        <v>239</v>
      </c>
      <c r="BE237" s="206">
        <f>IF(N237="základní",J237,0)</f>
        <v>0</v>
      </c>
      <c r="BF237" s="206">
        <f>IF(N237="snížená",J237,0)</f>
        <v>0</v>
      </c>
      <c r="BG237" s="206">
        <f>IF(N237="zákl. přenesená",J237,0)</f>
        <v>0</v>
      </c>
      <c r="BH237" s="206">
        <f>IF(N237="sníž. přenesená",J237,0)</f>
        <v>0</v>
      </c>
      <c r="BI237" s="206">
        <f>IF(N237="nulová",J237,0)</f>
        <v>0</v>
      </c>
      <c r="BJ237" s="19" t="s">
        <v>79</v>
      </c>
      <c r="BK237" s="206">
        <f>ROUND(I237*H237,2)</f>
        <v>0</v>
      </c>
      <c r="BL237" s="19" t="s">
        <v>246</v>
      </c>
      <c r="BM237" s="205" t="s">
        <v>2199</v>
      </c>
    </row>
    <row r="238" spans="1:65" s="2" customFormat="1" ht="11.25">
      <c r="A238" s="36"/>
      <c r="B238" s="37"/>
      <c r="C238" s="38"/>
      <c r="D238" s="207" t="s">
        <v>248</v>
      </c>
      <c r="E238" s="38"/>
      <c r="F238" s="208" t="s">
        <v>2200</v>
      </c>
      <c r="G238" s="38"/>
      <c r="H238" s="38"/>
      <c r="I238" s="117"/>
      <c r="J238" s="38"/>
      <c r="K238" s="38"/>
      <c r="L238" s="41"/>
      <c r="M238" s="209"/>
      <c r="N238" s="210"/>
      <c r="O238" s="66"/>
      <c r="P238" s="66"/>
      <c r="Q238" s="66"/>
      <c r="R238" s="66"/>
      <c r="S238" s="66"/>
      <c r="T238" s="67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T238" s="19" t="s">
        <v>248</v>
      </c>
      <c r="AU238" s="19" t="s">
        <v>81</v>
      </c>
    </row>
    <row r="239" spans="1:65" s="2" customFormat="1" ht="19.5">
      <c r="A239" s="36"/>
      <c r="B239" s="37"/>
      <c r="C239" s="38"/>
      <c r="D239" s="207" t="s">
        <v>275</v>
      </c>
      <c r="E239" s="38"/>
      <c r="F239" s="225" t="s">
        <v>2201</v>
      </c>
      <c r="G239" s="38"/>
      <c r="H239" s="38"/>
      <c r="I239" s="117"/>
      <c r="J239" s="38"/>
      <c r="K239" s="38"/>
      <c r="L239" s="41"/>
      <c r="M239" s="209"/>
      <c r="N239" s="210"/>
      <c r="O239" s="66"/>
      <c r="P239" s="66"/>
      <c r="Q239" s="66"/>
      <c r="R239" s="66"/>
      <c r="S239" s="66"/>
      <c r="T239" s="67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T239" s="19" t="s">
        <v>275</v>
      </c>
      <c r="AU239" s="19" t="s">
        <v>81</v>
      </c>
    </row>
    <row r="240" spans="1:65" s="13" customFormat="1" ht="11.25">
      <c r="B240" s="211"/>
      <c r="C240" s="212"/>
      <c r="D240" s="207" t="s">
        <v>250</v>
      </c>
      <c r="E240" s="213" t="s">
        <v>19</v>
      </c>
      <c r="F240" s="214" t="s">
        <v>2202</v>
      </c>
      <c r="G240" s="212"/>
      <c r="H240" s="215">
        <v>15</v>
      </c>
      <c r="I240" s="216"/>
      <c r="J240" s="212"/>
      <c r="K240" s="212"/>
      <c r="L240" s="217"/>
      <c r="M240" s="218"/>
      <c r="N240" s="219"/>
      <c r="O240" s="219"/>
      <c r="P240" s="219"/>
      <c r="Q240" s="219"/>
      <c r="R240" s="219"/>
      <c r="S240" s="219"/>
      <c r="T240" s="220"/>
      <c r="AT240" s="221" t="s">
        <v>250</v>
      </c>
      <c r="AU240" s="221" t="s">
        <v>81</v>
      </c>
      <c r="AV240" s="13" t="s">
        <v>81</v>
      </c>
      <c r="AW240" s="13" t="s">
        <v>33</v>
      </c>
      <c r="AX240" s="13" t="s">
        <v>79</v>
      </c>
      <c r="AY240" s="221" t="s">
        <v>239</v>
      </c>
    </row>
    <row r="241" spans="1:65" s="2" customFormat="1" ht="16.5" customHeight="1">
      <c r="A241" s="36"/>
      <c r="B241" s="37"/>
      <c r="C241" s="194" t="s">
        <v>510</v>
      </c>
      <c r="D241" s="194" t="s">
        <v>241</v>
      </c>
      <c r="E241" s="195" t="s">
        <v>2203</v>
      </c>
      <c r="F241" s="196" t="s">
        <v>2204</v>
      </c>
      <c r="G241" s="197" t="s">
        <v>327</v>
      </c>
      <c r="H241" s="198">
        <v>71</v>
      </c>
      <c r="I241" s="199"/>
      <c r="J241" s="200">
        <f>ROUND(I241*H241,2)</f>
        <v>0</v>
      </c>
      <c r="K241" s="196" t="s">
        <v>245</v>
      </c>
      <c r="L241" s="41"/>
      <c r="M241" s="201" t="s">
        <v>19</v>
      </c>
      <c r="N241" s="202" t="s">
        <v>43</v>
      </c>
      <c r="O241" s="66"/>
      <c r="P241" s="203">
        <f>O241*H241</f>
        <v>0</v>
      </c>
      <c r="Q241" s="203">
        <v>3.0000000000000001E-5</v>
      </c>
      <c r="R241" s="203">
        <f>Q241*H241</f>
        <v>2.1299999999999999E-3</v>
      </c>
      <c r="S241" s="203">
        <v>0</v>
      </c>
      <c r="T241" s="204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205" t="s">
        <v>246</v>
      </c>
      <c r="AT241" s="205" t="s">
        <v>241</v>
      </c>
      <c r="AU241" s="205" t="s">
        <v>81</v>
      </c>
      <c r="AY241" s="19" t="s">
        <v>239</v>
      </c>
      <c r="BE241" s="206">
        <f>IF(N241="základní",J241,0)</f>
        <v>0</v>
      </c>
      <c r="BF241" s="206">
        <f>IF(N241="snížená",J241,0)</f>
        <v>0</v>
      </c>
      <c r="BG241" s="206">
        <f>IF(N241="zákl. přenesená",J241,0)</f>
        <v>0</v>
      </c>
      <c r="BH241" s="206">
        <f>IF(N241="sníž. přenesená",J241,0)</f>
        <v>0</v>
      </c>
      <c r="BI241" s="206">
        <f>IF(N241="nulová",J241,0)</f>
        <v>0</v>
      </c>
      <c r="BJ241" s="19" t="s">
        <v>79</v>
      </c>
      <c r="BK241" s="206">
        <f>ROUND(I241*H241,2)</f>
        <v>0</v>
      </c>
      <c r="BL241" s="19" t="s">
        <v>246</v>
      </c>
      <c r="BM241" s="205" t="s">
        <v>2205</v>
      </c>
    </row>
    <row r="242" spans="1:65" s="2" customFormat="1" ht="11.25">
      <c r="A242" s="36"/>
      <c r="B242" s="37"/>
      <c r="C242" s="38"/>
      <c r="D242" s="207" t="s">
        <v>248</v>
      </c>
      <c r="E242" s="38"/>
      <c r="F242" s="208" t="s">
        <v>2206</v>
      </c>
      <c r="G242" s="38"/>
      <c r="H242" s="38"/>
      <c r="I242" s="117"/>
      <c r="J242" s="38"/>
      <c r="K242" s="38"/>
      <c r="L242" s="41"/>
      <c r="M242" s="209"/>
      <c r="N242" s="210"/>
      <c r="O242" s="66"/>
      <c r="P242" s="66"/>
      <c r="Q242" s="66"/>
      <c r="R242" s="66"/>
      <c r="S242" s="66"/>
      <c r="T242" s="67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T242" s="19" t="s">
        <v>248</v>
      </c>
      <c r="AU242" s="19" t="s">
        <v>81</v>
      </c>
    </row>
    <row r="243" spans="1:65" s="2" customFormat="1" ht="19.5">
      <c r="A243" s="36"/>
      <c r="B243" s="37"/>
      <c r="C243" s="38"/>
      <c r="D243" s="207" t="s">
        <v>275</v>
      </c>
      <c r="E243" s="38"/>
      <c r="F243" s="225" t="s">
        <v>2201</v>
      </c>
      <c r="G243" s="38"/>
      <c r="H243" s="38"/>
      <c r="I243" s="117"/>
      <c r="J243" s="38"/>
      <c r="K243" s="38"/>
      <c r="L243" s="41"/>
      <c r="M243" s="209"/>
      <c r="N243" s="210"/>
      <c r="O243" s="66"/>
      <c r="P243" s="66"/>
      <c r="Q243" s="66"/>
      <c r="R243" s="66"/>
      <c r="S243" s="66"/>
      <c r="T243" s="67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T243" s="19" t="s">
        <v>275</v>
      </c>
      <c r="AU243" s="19" t="s">
        <v>81</v>
      </c>
    </row>
    <row r="244" spans="1:65" s="13" customFormat="1" ht="11.25">
      <c r="B244" s="211"/>
      <c r="C244" s="212"/>
      <c r="D244" s="207" t="s">
        <v>250</v>
      </c>
      <c r="E244" s="213" t="s">
        <v>19</v>
      </c>
      <c r="F244" s="214" t="s">
        <v>2207</v>
      </c>
      <c r="G244" s="212"/>
      <c r="H244" s="215">
        <v>56</v>
      </c>
      <c r="I244" s="216"/>
      <c r="J244" s="212"/>
      <c r="K244" s="212"/>
      <c r="L244" s="217"/>
      <c r="M244" s="218"/>
      <c r="N244" s="219"/>
      <c r="O244" s="219"/>
      <c r="P244" s="219"/>
      <c r="Q244" s="219"/>
      <c r="R244" s="219"/>
      <c r="S244" s="219"/>
      <c r="T244" s="220"/>
      <c r="AT244" s="221" t="s">
        <v>250</v>
      </c>
      <c r="AU244" s="221" t="s">
        <v>81</v>
      </c>
      <c r="AV244" s="13" t="s">
        <v>81</v>
      </c>
      <c r="AW244" s="13" t="s">
        <v>33</v>
      </c>
      <c r="AX244" s="13" t="s">
        <v>72</v>
      </c>
      <c r="AY244" s="221" t="s">
        <v>239</v>
      </c>
    </row>
    <row r="245" spans="1:65" s="13" customFormat="1" ht="11.25">
      <c r="B245" s="211"/>
      <c r="C245" s="212"/>
      <c r="D245" s="207" t="s">
        <v>250</v>
      </c>
      <c r="E245" s="213" t="s">
        <v>19</v>
      </c>
      <c r="F245" s="214" t="s">
        <v>2208</v>
      </c>
      <c r="G245" s="212"/>
      <c r="H245" s="215">
        <v>15</v>
      </c>
      <c r="I245" s="216"/>
      <c r="J245" s="212"/>
      <c r="K245" s="212"/>
      <c r="L245" s="217"/>
      <c r="M245" s="218"/>
      <c r="N245" s="219"/>
      <c r="O245" s="219"/>
      <c r="P245" s="219"/>
      <c r="Q245" s="219"/>
      <c r="R245" s="219"/>
      <c r="S245" s="219"/>
      <c r="T245" s="220"/>
      <c r="AT245" s="221" t="s">
        <v>250</v>
      </c>
      <c r="AU245" s="221" t="s">
        <v>81</v>
      </c>
      <c r="AV245" s="13" t="s">
        <v>81</v>
      </c>
      <c r="AW245" s="13" t="s">
        <v>33</v>
      </c>
      <c r="AX245" s="13" t="s">
        <v>72</v>
      </c>
      <c r="AY245" s="221" t="s">
        <v>239</v>
      </c>
    </row>
    <row r="246" spans="1:65" s="16" customFormat="1" ht="11.25">
      <c r="B246" s="263"/>
      <c r="C246" s="264"/>
      <c r="D246" s="207" t="s">
        <v>250</v>
      </c>
      <c r="E246" s="265" t="s">
        <v>19</v>
      </c>
      <c r="F246" s="266" t="s">
        <v>2078</v>
      </c>
      <c r="G246" s="264"/>
      <c r="H246" s="267">
        <v>71</v>
      </c>
      <c r="I246" s="268"/>
      <c r="J246" s="264"/>
      <c r="K246" s="264"/>
      <c r="L246" s="269"/>
      <c r="M246" s="270"/>
      <c r="N246" s="271"/>
      <c r="O246" s="271"/>
      <c r="P246" s="271"/>
      <c r="Q246" s="271"/>
      <c r="R246" s="271"/>
      <c r="S246" s="271"/>
      <c r="T246" s="272"/>
      <c r="AT246" s="273" t="s">
        <v>250</v>
      </c>
      <c r="AU246" s="273" t="s">
        <v>81</v>
      </c>
      <c r="AV246" s="16" t="s">
        <v>246</v>
      </c>
      <c r="AW246" s="16" t="s">
        <v>33</v>
      </c>
      <c r="AX246" s="16" t="s">
        <v>79</v>
      </c>
      <c r="AY246" s="273" t="s">
        <v>239</v>
      </c>
    </row>
    <row r="247" spans="1:65" s="2" customFormat="1" ht="16.5" customHeight="1">
      <c r="A247" s="36"/>
      <c r="B247" s="37"/>
      <c r="C247" s="194" t="s">
        <v>518</v>
      </c>
      <c r="D247" s="194" t="s">
        <v>241</v>
      </c>
      <c r="E247" s="195" t="s">
        <v>2209</v>
      </c>
      <c r="F247" s="196" t="s">
        <v>2210</v>
      </c>
      <c r="G247" s="197" t="s">
        <v>327</v>
      </c>
      <c r="H247" s="198">
        <v>14</v>
      </c>
      <c r="I247" s="199"/>
      <c r="J247" s="200">
        <f>ROUND(I247*H247,2)</f>
        <v>0</v>
      </c>
      <c r="K247" s="196" t="s">
        <v>245</v>
      </c>
      <c r="L247" s="41"/>
      <c r="M247" s="201" t="s">
        <v>19</v>
      </c>
      <c r="N247" s="202" t="s">
        <v>43</v>
      </c>
      <c r="O247" s="66"/>
      <c r="P247" s="203">
        <f>O247*H247</f>
        <v>0</v>
      </c>
      <c r="Q247" s="203">
        <v>3.0000000000000001E-5</v>
      </c>
      <c r="R247" s="203">
        <f>Q247*H247</f>
        <v>4.2000000000000002E-4</v>
      </c>
      <c r="S247" s="203">
        <v>0</v>
      </c>
      <c r="T247" s="204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205" t="s">
        <v>246</v>
      </c>
      <c r="AT247" s="205" t="s">
        <v>241</v>
      </c>
      <c r="AU247" s="205" t="s">
        <v>81</v>
      </c>
      <c r="AY247" s="19" t="s">
        <v>239</v>
      </c>
      <c r="BE247" s="206">
        <f>IF(N247="základní",J247,0)</f>
        <v>0</v>
      </c>
      <c r="BF247" s="206">
        <f>IF(N247="snížená",J247,0)</f>
        <v>0</v>
      </c>
      <c r="BG247" s="206">
        <f>IF(N247="zákl. přenesená",J247,0)</f>
        <v>0</v>
      </c>
      <c r="BH247" s="206">
        <f>IF(N247="sníž. přenesená",J247,0)</f>
        <v>0</v>
      </c>
      <c r="BI247" s="206">
        <f>IF(N247="nulová",J247,0)</f>
        <v>0</v>
      </c>
      <c r="BJ247" s="19" t="s">
        <v>79</v>
      </c>
      <c r="BK247" s="206">
        <f>ROUND(I247*H247,2)</f>
        <v>0</v>
      </c>
      <c r="BL247" s="19" t="s">
        <v>246</v>
      </c>
      <c r="BM247" s="205" t="s">
        <v>2211</v>
      </c>
    </row>
    <row r="248" spans="1:65" s="2" customFormat="1" ht="11.25">
      <c r="A248" s="36"/>
      <c r="B248" s="37"/>
      <c r="C248" s="38"/>
      <c r="D248" s="207" t="s">
        <v>248</v>
      </c>
      <c r="E248" s="38"/>
      <c r="F248" s="208" t="s">
        <v>2212</v>
      </c>
      <c r="G248" s="38"/>
      <c r="H248" s="38"/>
      <c r="I248" s="117"/>
      <c r="J248" s="38"/>
      <c r="K248" s="38"/>
      <c r="L248" s="41"/>
      <c r="M248" s="209"/>
      <c r="N248" s="210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248</v>
      </c>
      <c r="AU248" s="19" t="s">
        <v>81</v>
      </c>
    </row>
    <row r="249" spans="1:65" s="2" customFormat="1" ht="19.5">
      <c r="A249" s="36"/>
      <c r="B249" s="37"/>
      <c r="C249" s="38"/>
      <c r="D249" s="207" t="s">
        <v>275</v>
      </c>
      <c r="E249" s="38"/>
      <c r="F249" s="225" t="s">
        <v>2213</v>
      </c>
      <c r="G249" s="38"/>
      <c r="H249" s="38"/>
      <c r="I249" s="117"/>
      <c r="J249" s="38"/>
      <c r="K249" s="38"/>
      <c r="L249" s="41"/>
      <c r="M249" s="209"/>
      <c r="N249" s="210"/>
      <c r="O249" s="66"/>
      <c r="P249" s="66"/>
      <c r="Q249" s="66"/>
      <c r="R249" s="66"/>
      <c r="S249" s="66"/>
      <c r="T249" s="67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T249" s="19" t="s">
        <v>275</v>
      </c>
      <c r="AU249" s="19" t="s">
        <v>81</v>
      </c>
    </row>
    <row r="250" spans="1:65" s="13" customFormat="1" ht="11.25">
      <c r="B250" s="211"/>
      <c r="C250" s="212"/>
      <c r="D250" s="207" t="s">
        <v>250</v>
      </c>
      <c r="E250" s="213" t="s">
        <v>19</v>
      </c>
      <c r="F250" s="214" t="s">
        <v>2214</v>
      </c>
      <c r="G250" s="212"/>
      <c r="H250" s="215">
        <v>14</v>
      </c>
      <c r="I250" s="216"/>
      <c r="J250" s="212"/>
      <c r="K250" s="212"/>
      <c r="L250" s="217"/>
      <c r="M250" s="218"/>
      <c r="N250" s="219"/>
      <c r="O250" s="219"/>
      <c r="P250" s="219"/>
      <c r="Q250" s="219"/>
      <c r="R250" s="219"/>
      <c r="S250" s="219"/>
      <c r="T250" s="220"/>
      <c r="AT250" s="221" t="s">
        <v>250</v>
      </c>
      <c r="AU250" s="221" t="s">
        <v>81</v>
      </c>
      <c r="AV250" s="13" t="s">
        <v>81</v>
      </c>
      <c r="AW250" s="13" t="s">
        <v>33</v>
      </c>
      <c r="AX250" s="13" t="s">
        <v>79</v>
      </c>
      <c r="AY250" s="221" t="s">
        <v>239</v>
      </c>
    </row>
    <row r="251" spans="1:65" s="2" customFormat="1" ht="16.5" customHeight="1">
      <c r="A251" s="36"/>
      <c r="B251" s="37"/>
      <c r="C251" s="194" t="s">
        <v>524</v>
      </c>
      <c r="D251" s="194" t="s">
        <v>241</v>
      </c>
      <c r="E251" s="195" t="s">
        <v>2215</v>
      </c>
      <c r="F251" s="196" t="s">
        <v>2216</v>
      </c>
      <c r="G251" s="197" t="s">
        <v>254</v>
      </c>
      <c r="H251" s="198">
        <v>48.12</v>
      </c>
      <c r="I251" s="199"/>
      <c r="J251" s="200">
        <f>ROUND(I251*H251,2)</f>
        <v>0</v>
      </c>
      <c r="K251" s="196" t="s">
        <v>245</v>
      </c>
      <c r="L251" s="41"/>
      <c r="M251" s="201" t="s">
        <v>19</v>
      </c>
      <c r="N251" s="202" t="s">
        <v>43</v>
      </c>
      <c r="O251" s="66"/>
      <c r="P251" s="203">
        <f>O251*H251</f>
        <v>0</v>
      </c>
      <c r="Q251" s="203">
        <v>0</v>
      </c>
      <c r="R251" s="203">
        <f>Q251*H251</f>
        <v>0</v>
      </c>
      <c r="S251" s="203">
        <v>0</v>
      </c>
      <c r="T251" s="204">
        <f>S251*H251</f>
        <v>0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205" t="s">
        <v>246</v>
      </c>
      <c r="AT251" s="205" t="s">
        <v>241</v>
      </c>
      <c r="AU251" s="205" t="s">
        <v>81</v>
      </c>
      <c r="AY251" s="19" t="s">
        <v>239</v>
      </c>
      <c r="BE251" s="206">
        <f>IF(N251="základní",J251,0)</f>
        <v>0</v>
      </c>
      <c r="BF251" s="206">
        <f>IF(N251="snížená",J251,0)</f>
        <v>0</v>
      </c>
      <c r="BG251" s="206">
        <f>IF(N251="zákl. přenesená",J251,0)</f>
        <v>0</v>
      </c>
      <c r="BH251" s="206">
        <f>IF(N251="sníž. přenesená",J251,0)</f>
        <v>0</v>
      </c>
      <c r="BI251" s="206">
        <f>IF(N251="nulová",J251,0)</f>
        <v>0</v>
      </c>
      <c r="BJ251" s="19" t="s">
        <v>79</v>
      </c>
      <c r="BK251" s="206">
        <f>ROUND(I251*H251,2)</f>
        <v>0</v>
      </c>
      <c r="BL251" s="19" t="s">
        <v>246</v>
      </c>
      <c r="BM251" s="205" t="s">
        <v>2217</v>
      </c>
    </row>
    <row r="252" spans="1:65" s="2" customFormat="1" ht="11.25">
      <c r="A252" s="36"/>
      <c r="B252" s="37"/>
      <c r="C252" s="38"/>
      <c r="D252" s="207" t="s">
        <v>248</v>
      </c>
      <c r="E252" s="38"/>
      <c r="F252" s="208" t="s">
        <v>2218</v>
      </c>
      <c r="G252" s="38"/>
      <c r="H252" s="38"/>
      <c r="I252" s="117"/>
      <c r="J252" s="38"/>
      <c r="K252" s="38"/>
      <c r="L252" s="41"/>
      <c r="M252" s="209"/>
      <c r="N252" s="210"/>
      <c r="O252" s="66"/>
      <c r="P252" s="66"/>
      <c r="Q252" s="66"/>
      <c r="R252" s="66"/>
      <c r="S252" s="66"/>
      <c r="T252" s="67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T252" s="19" t="s">
        <v>248</v>
      </c>
      <c r="AU252" s="19" t="s">
        <v>81</v>
      </c>
    </row>
    <row r="253" spans="1:65" s="13" customFormat="1" ht="11.25">
      <c r="B253" s="211"/>
      <c r="C253" s="212"/>
      <c r="D253" s="207" t="s">
        <v>250</v>
      </c>
      <c r="E253" s="213" t="s">
        <v>19</v>
      </c>
      <c r="F253" s="214" t="s">
        <v>2219</v>
      </c>
      <c r="G253" s="212"/>
      <c r="H253" s="215">
        <v>21.08</v>
      </c>
      <c r="I253" s="216"/>
      <c r="J253" s="212"/>
      <c r="K253" s="212"/>
      <c r="L253" s="217"/>
      <c r="M253" s="218"/>
      <c r="N253" s="219"/>
      <c r="O253" s="219"/>
      <c r="P253" s="219"/>
      <c r="Q253" s="219"/>
      <c r="R253" s="219"/>
      <c r="S253" s="219"/>
      <c r="T253" s="220"/>
      <c r="AT253" s="221" t="s">
        <v>250</v>
      </c>
      <c r="AU253" s="221" t="s">
        <v>81</v>
      </c>
      <c r="AV253" s="13" t="s">
        <v>81</v>
      </c>
      <c r="AW253" s="13" t="s">
        <v>33</v>
      </c>
      <c r="AX253" s="13" t="s">
        <v>72</v>
      </c>
      <c r="AY253" s="221" t="s">
        <v>239</v>
      </c>
    </row>
    <row r="254" spans="1:65" s="13" customFormat="1" ht="11.25">
      <c r="B254" s="211"/>
      <c r="C254" s="212"/>
      <c r="D254" s="207" t="s">
        <v>250</v>
      </c>
      <c r="E254" s="213" t="s">
        <v>19</v>
      </c>
      <c r="F254" s="214" t="s">
        <v>2220</v>
      </c>
      <c r="G254" s="212"/>
      <c r="H254" s="215">
        <v>23.3</v>
      </c>
      <c r="I254" s="216"/>
      <c r="J254" s="212"/>
      <c r="K254" s="212"/>
      <c r="L254" s="217"/>
      <c r="M254" s="218"/>
      <c r="N254" s="219"/>
      <c r="O254" s="219"/>
      <c r="P254" s="219"/>
      <c r="Q254" s="219"/>
      <c r="R254" s="219"/>
      <c r="S254" s="219"/>
      <c r="T254" s="220"/>
      <c r="AT254" s="221" t="s">
        <v>250</v>
      </c>
      <c r="AU254" s="221" t="s">
        <v>81</v>
      </c>
      <c r="AV254" s="13" t="s">
        <v>81</v>
      </c>
      <c r="AW254" s="13" t="s">
        <v>33</v>
      </c>
      <c r="AX254" s="13" t="s">
        <v>72</v>
      </c>
      <c r="AY254" s="221" t="s">
        <v>239</v>
      </c>
    </row>
    <row r="255" spans="1:65" s="13" customFormat="1" ht="11.25">
      <c r="B255" s="211"/>
      <c r="C255" s="212"/>
      <c r="D255" s="207" t="s">
        <v>250</v>
      </c>
      <c r="E255" s="213" t="s">
        <v>19</v>
      </c>
      <c r="F255" s="214" t="s">
        <v>2221</v>
      </c>
      <c r="G255" s="212"/>
      <c r="H255" s="215">
        <v>3.74</v>
      </c>
      <c r="I255" s="216"/>
      <c r="J255" s="212"/>
      <c r="K255" s="212"/>
      <c r="L255" s="217"/>
      <c r="M255" s="218"/>
      <c r="N255" s="219"/>
      <c r="O255" s="219"/>
      <c r="P255" s="219"/>
      <c r="Q255" s="219"/>
      <c r="R255" s="219"/>
      <c r="S255" s="219"/>
      <c r="T255" s="220"/>
      <c r="AT255" s="221" t="s">
        <v>250</v>
      </c>
      <c r="AU255" s="221" t="s">
        <v>81</v>
      </c>
      <c r="AV255" s="13" t="s">
        <v>81</v>
      </c>
      <c r="AW255" s="13" t="s">
        <v>33</v>
      </c>
      <c r="AX255" s="13" t="s">
        <v>72</v>
      </c>
      <c r="AY255" s="221" t="s">
        <v>239</v>
      </c>
    </row>
    <row r="256" spans="1:65" s="16" customFormat="1" ht="11.25">
      <c r="B256" s="263"/>
      <c r="C256" s="264"/>
      <c r="D256" s="207" t="s">
        <v>250</v>
      </c>
      <c r="E256" s="265" t="s">
        <v>19</v>
      </c>
      <c r="F256" s="266" t="s">
        <v>2078</v>
      </c>
      <c r="G256" s="264"/>
      <c r="H256" s="267">
        <v>48.12</v>
      </c>
      <c r="I256" s="268"/>
      <c r="J256" s="264"/>
      <c r="K256" s="264"/>
      <c r="L256" s="269"/>
      <c r="M256" s="270"/>
      <c r="N256" s="271"/>
      <c r="O256" s="271"/>
      <c r="P256" s="271"/>
      <c r="Q256" s="271"/>
      <c r="R256" s="271"/>
      <c r="S256" s="271"/>
      <c r="T256" s="272"/>
      <c r="AT256" s="273" t="s">
        <v>250</v>
      </c>
      <c r="AU256" s="273" t="s">
        <v>81</v>
      </c>
      <c r="AV256" s="16" t="s">
        <v>246</v>
      </c>
      <c r="AW256" s="16" t="s">
        <v>33</v>
      </c>
      <c r="AX256" s="16" t="s">
        <v>79</v>
      </c>
      <c r="AY256" s="273" t="s">
        <v>239</v>
      </c>
    </row>
    <row r="257" spans="1:65" s="2" customFormat="1" ht="16.5" customHeight="1">
      <c r="A257" s="36"/>
      <c r="B257" s="37"/>
      <c r="C257" s="194" t="s">
        <v>530</v>
      </c>
      <c r="D257" s="194" t="s">
        <v>241</v>
      </c>
      <c r="E257" s="195" t="s">
        <v>2222</v>
      </c>
      <c r="F257" s="196" t="s">
        <v>2223</v>
      </c>
      <c r="G257" s="197" t="s">
        <v>244</v>
      </c>
      <c r="H257" s="198">
        <v>55.16</v>
      </c>
      <c r="I257" s="199"/>
      <c r="J257" s="200">
        <f>ROUND(I257*H257,2)</f>
        <v>0</v>
      </c>
      <c r="K257" s="196" t="s">
        <v>245</v>
      </c>
      <c r="L257" s="41"/>
      <c r="M257" s="201" t="s">
        <v>19</v>
      </c>
      <c r="N257" s="202" t="s">
        <v>43</v>
      </c>
      <c r="O257" s="66"/>
      <c r="P257" s="203">
        <f>O257*H257</f>
        <v>0</v>
      </c>
      <c r="Q257" s="203">
        <v>1.4400000000000001E-3</v>
      </c>
      <c r="R257" s="203">
        <f>Q257*H257</f>
        <v>7.9430399999999998E-2</v>
      </c>
      <c r="S257" s="203">
        <v>0</v>
      </c>
      <c r="T257" s="204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205" t="s">
        <v>246</v>
      </c>
      <c r="AT257" s="205" t="s">
        <v>241</v>
      </c>
      <c r="AU257" s="205" t="s">
        <v>81</v>
      </c>
      <c r="AY257" s="19" t="s">
        <v>239</v>
      </c>
      <c r="BE257" s="206">
        <f>IF(N257="základní",J257,0)</f>
        <v>0</v>
      </c>
      <c r="BF257" s="206">
        <f>IF(N257="snížená",J257,0)</f>
        <v>0</v>
      </c>
      <c r="BG257" s="206">
        <f>IF(N257="zákl. přenesená",J257,0)</f>
        <v>0</v>
      </c>
      <c r="BH257" s="206">
        <f>IF(N257="sníž. přenesená",J257,0)</f>
        <v>0</v>
      </c>
      <c r="BI257" s="206">
        <f>IF(N257="nulová",J257,0)</f>
        <v>0</v>
      </c>
      <c r="BJ257" s="19" t="s">
        <v>79</v>
      </c>
      <c r="BK257" s="206">
        <f>ROUND(I257*H257,2)</f>
        <v>0</v>
      </c>
      <c r="BL257" s="19" t="s">
        <v>246</v>
      </c>
      <c r="BM257" s="205" t="s">
        <v>2224</v>
      </c>
    </row>
    <row r="258" spans="1:65" s="2" customFormat="1" ht="11.25">
      <c r="A258" s="36"/>
      <c r="B258" s="37"/>
      <c r="C258" s="38"/>
      <c r="D258" s="207" t="s">
        <v>248</v>
      </c>
      <c r="E258" s="38"/>
      <c r="F258" s="208" t="s">
        <v>2225</v>
      </c>
      <c r="G258" s="38"/>
      <c r="H258" s="38"/>
      <c r="I258" s="117"/>
      <c r="J258" s="38"/>
      <c r="K258" s="38"/>
      <c r="L258" s="41"/>
      <c r="M258" s="209"/>
      <c r="N258" s="210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248</v>
      </c>
      <c r="AU258" s="19" t="s">
        <v>81</v>
      </c>
    </row>
    <row r="259" spans="1:65" s="13" customFormat="1" ht="11.25">
      <c r="B259" s="211"/>
      <c r="C259" s="212"/>
      <c r="D259" s="207" t="s">
        <v>250</v>
      </c>
      <c r="E259" s="213" t="s">
        <v>19</v>
      </c>
      <c r="F259" s="214" t="s">
        <v>2226</v>
      </c>
      <c r="G259" s="212"/>
      <c r="H259" s="215">
        <v>24.08</v>
      </c>
      <c r="I259" s="216"/>
      <c r="J259" s="212"/>
      <c r="K259" s="212"/>
      <c r="L259" s="217"/>
      <c r="M259" s="218"/>
      <c r="N259" s="219"/>
      <c r="O259" s="219"/>
      <c r="P259" s="219"/>
      <c r="Q259" s="219"/>
      <c r="R259" s="219"/>
      <c r="S259" s="219"/>
      <c r="T259" s="220"/>
      <c r="AT259" s="221" t="s">
        <v>250</v>
      </c>
      <c r="AU259" s="221" t="s">
        <v>81</v>
      </c>
      <c r="AV259" s="13" t="s">
        <v>81</v>
      </c>
      <c r="AW259" s="13" t="s">
        <v>33</v>
      </c>
      <c r="AX259" s="13" t="s">
        <v>72</v>
      </c>
      <c r="AY259" s="221" t="s">
        <v>239</v>
      </c>
    </row>
    <row r="260" spans="1:65" s="13" customFormat="1" ht="11.25">
      <c r="B260" s="211"/>
      <c r="C260" s="212"/>
      <c r="D260" s="207" t="s">
        <v>250</v>
      </c>
      <c r="E260" s="213" t="s">
        <v>19</v>
      </c>
      <c r="F260" s="214" t="s">
        <v>2227</v>
      </c>
      <c r="G260" s="212"/>
      <c r="H260" s="215">
        <v>26</v>
      </c>
      <c r="I260" s="216"/>
      <c r="J260" s="212"/>
      <c r="K260" s="212"/>
      <c r="L260" s="217"/>
      <c r="M260" s="218"/>
      <c r="N260" s="219"/>
      <c r="O260" s="219"/>
      <c r="P260" s="219"/>
      <c r="Q260" s="219"/>
      <c r="R260" s="219"/>
      <c r="S260" s="219"/>
      <c r="T260" s="220"/>
      <c r="AT260" s="221" t="s">
        <v>250</v>
      </c>
      <c r="AU260" s="221" t="s">
        <v>81</v>
      </c>
      <c r="AV260" s="13" t="s">
        <v>81</v>
      </c>
      <c r="AW260" s="13" t="s">
        <v>33</v>
      </c>
      <c r="AX260" s="13" t="s">
        <v>72</v>
      </c>
      <c r="AY260" s="221" t="s">
        <v>239</v>
      </c>
    </row>
    <row r="261" spans="1:65" s="13" customFormat="1" ht="11.25">
      <c r="B261" s="211"/>
      <c r="C261" s="212"/>
      <c r="D261" s="207" t="s">
        <v>250</v>
      </c>
      <c r="E261" s="213" t="s">
        <v>19</v>
      </c>
      <c r="F261" s="214" t="s">
        <v>2228</v>
      </c>
      <c r="G261" s="212"/>
      <c r="H261" s="215">
        <v>5.08</v>
      </c>
      <c r="I261" s="216"/>
      <c r="J261" s="212"/>
      <c r="K261" s="212"/>
      <c r="L261" s="217"/>
      <c r="M261" s="218"/>
      <c r="N261" s="219"/>
      <c r="O261" s="219"/>
      <c r="P261" s="219"/>
      <c r="Q261" s="219"/>
      <c r="R261" s="219"/>
      <c r="S261" s="219"/>
      <c r="T261" s="220"/>
      <c r="AT261" s="221" t="s">
        <v>250</v>
      </c>
      <c r="AU261" s="221" t="s">
        <v>81</v>
      </c>
      <c r="AV261" s="13" t="s">
        <v>81</v>
      </c>
      <c r="AW261" s="13" t="s">
        <v>33</v>
      </c>
      <c r="AX261" s="13" t="s">
        <v>72</v>
      </c>
      <c r="AY261" s="221" t="s">
        <v>239</v>
      </c>
    </row>
    <row r="262" spans="1:65" s="16" customFormat="1" ht="11.25">
      <c r="B262" s="263"/>
      <c r="C262" s="264"/>
      <c r="D262" s="207" t="s">
        <v>250</v>
      </c>
      <c r="E262" s="265" t="s">
        <v>19</v>
      </c>
      <c r="F262" s="266" t="s">
        <v>2078</v>
      </c>
      <c r="G262" s="264"/>
      <c r="H262" s="267">
        <v>55.16</v>
      </c>
      <c r="I262" s="268"/>
      <c r="J262" s="264"/>
      <c r="K262" s="264"/>
      <c r="L262" s="269"/>
      <c r="M262" s="270"/>
      <c r="N262" s="271"/>
      <c r="O262" s="271"/>
      <c r="P262" s="271"/>
      <c r="Q262" s="271"/>
      <c r="R262" s="271"/>
      <c r="S262" s="271"/>
      <c r="T262" s="272"/>
      <c r="AT262" s="273" t="s">
        <v>250</v>
      </c>
      <c r="AU262" s="273" t="s">
        <v>81</v>
      </c>
      <c r="AV262" s="16" t="s">
        <v>246</v>
      </c>
      <c r="AW262" s="16" t="s">
        <v>33</v>
      </c>
      <c r="AX262" s="16" t="s">
        <v>79</v>
      </c>
      <c r="AY262" s="273" t="s">
        <v>239</v>
      </c>
    </row>
    <row r="263" spans="1:65" s="2" customFormat="1" ht="16.5" customHeight="1">
      <c r="A263" s="36"/>
      <c r="B263" s="37"/>
      <c r="C263" s="194" t="s">
        <v>536</v>
      </c>
      <c r="D263" s="194" t="s">
        <v>241</v>
      </c>
      <c r="E263" s="195" t="s">
        <v>2229</v>
      </c>
      <c r="F263" s="196" t="s">
        <v>2230</v>
      </c>
      <c r="G263" s="197" t="s">
        <v>244</v>
      </c>
      <c r="H263" s="198">
        <v>55.16</v>
      </c>
      <c r="I263" s="199"/>
      <c r="J263" s="200">
        <f>ROUND(I263*H263,2)</f>
        <v>0</v>
      </c>
      <c r="K263" s="196" t="s">
        <v>245</v>
      </c>
      <c r="L263" s="41"/>
      <c r="M263" s="201" t="s">
        <v>19</v>
      </c>
      <c r="N263" s="202" t="s">
        <v>43</v>
      </c>
      <c r="O263" s="66"/>
      <c r="P263" s="203">
        <f>O263*H263</f>
        <v>0</v>
      </c>
      <c r="Q263" s="203">
        <v>4.0000000000000003E-5</v>
      </c>
      <c r="R263" s="203">
        <f>Q263*H263</f>
        <v>2.2063999999999999E-3</v>
      </c>
      <c r="S263" s="203">
        <v>0</v>
      </c>
      <c r="T263" s="204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205" t="s">
        <v>246</v>
      </c>
      <c r="AT263" s="205" t="s">
        <v>241</v>
      </c>
      <c r="AU263" s="205" t="s">
        <v>81</v>
      </c>
      <c r="AY263" s="19" t="s">
        <v>239</v>
      </c>
      <c r="BE263" s="206">
        <f>IF(N263="základní",J263,0)</f>
        <v>0</v>
      </c>
      <c r="BF263" s="206">
        <f>IF(N263="snížená",J263,0)</f>
        <v>0</v>
      </c>
      <c r="BG263" s="206">
        <f>IF(N263="zákl. přenesená",J263,0)</f>
        <v>0</v>
      </c>
      <c r="BH263" s="206">
        <f>IF(N263="sníž. přenesená",J263,0)</f>
        <v>0</v>
      </c>
      <c r="BI263" s="206">
        <f>IF(N263="nulová",J263,0)</f>
        <v>0</v>
      </c>
      <c r="BJ263" s="19" t="s">
        <v>79</v>
      </c>
      <c r="BK263" s="206">
        <f>ROUND(I263*H263,2)</f>
        <v>0</v>
      </c>
      <c r="BL263" s="19" t="s">
        <v>246</v>
      </c>
      <c r="BM263" s="205" t="s">
        <v>2231</v>
      </c>
    </row>
    <row r="264" spans="1:65" s="2" customFormat="1" ht="11.25">
      <c r="A264" s="36"/>
      <c r="B264" s="37"/>
      <c r="C264" s="38"/>
      <c r="D264" s="207" t="s">
        <v>248</v>
      </c>
      <c r="E264" s="38"/>
      <c r="F264" s="208" t="s">
        <v>2232</v>
      </c>
      <c r="G264" s="38"/>
      <c r="H264" s="38"/>
      <c r="I264" s="117"/>
      <c r="J264" s="38"/>
      <c r="K264" s="38"/>
      <c r="L264" s="41"/>
      <c r="M264" s="209"/>
      <c r="N264" s="210"/>
      <c r="O264" s="66"/>
      <c r="P264" s="66"/>
      <c r="Q264" s="66"/>
      <c r="R264" s="66"/>
      <c r="S264" s="66"/>
      <c r="T264" s="67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T264" s="19" t="s">
        <v>248</v>
      </c>
      <c r="AU264" s="19" t="s">
        <v>81</v>
      </c>
    </row>
    <row r="265" spans="1:65" s="2" customFormat="1" ht="16.5" customHeight="1">
      <c r="A265" s="36"/>
      <c r="B265" s="37"/>
      <c r="C265" s="194" t="s">
        <v>543</v>
      </c>
      <c r="D265" s="194" t="s">
        <v>241</v>
      </c>
      <c r="E265" s="195" t="s">
        <v>2233</v>
      </c>
      <c r="F265" s="196" t="s">
        <v>2234</v>
      </c>
      <c r="G265" s="197" t="s">
        <v>265</v>
      </c>
      <c r="H265" s="198">
        <v>5.1509999999999998</v>
      </c>
      <c r="I265" s="199"/>
      <c r="J265" s="200">
        <f>ROUND(I265*H265,2)</f>
        <v>0</v>
      </c>
      <c r="K265" s="196" t="s">
        <v>245</v>
      </c>
      <c r="L265" s="41"/>
      <c r="M265" s="201" t="s">
        <v>19</v>
      </c>
      <c r="N265" s="202" t="s">
        <v>43</v>
      </c>
      <c r="O265" s="66"/>
      <c r="P265" s="203">
        <f>O265*H265</f>
        <v>0</v>
      </c>
      <c r="Q265" s="203">
        <v>1.0382199999999999</v>
      </c>
      <c r="R265" s="203">
        <f>Q265*H265</f>
        <v>5.3478712199999991</v>
      </c>
      <c r="S265" s="203">
        <v>0</v>
      </c>
      <c r="T265" s="204">
        <f>S265*H265</f>
        <v>0</v>
      </c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R265" s="205" t="s">
        <v>246</v>
      </c>
      <c r="AT265" s="205" t="s">
        <v>241</v>
      </c>
      <c r="AU265" s="205" t="s">
        <v>81</v>
      </c>
      <c r="AY265" s="19" t="s">
        <v>239</v>
      </c>
      <c r="BE265" s="206">
        <f>IF(N265="základní",J265,0)</f>
        <v>0</v>
      </c>
      <c r="BF265" s="206">
        <f>IF(N265="snížená",J265,0)</f>
        <v>0</v>
      </c>
      <c r="BG265" s="206">
        <f>IF(N265="zákl. přenesená",J265,0)</f>
        <v>0</v>
      </c>
      <c r="BH265" s="206">
        <f>IF(N265="sníž. přenesená",J265,0)</f>
        <v>0</v>
      </c>
      <c r="BI265" s="206">
        <f>IF(N265="nulová",J265,0)</f>
        <v>0</v>
      </c>
      <c r="BJ265" s="19" t="s">
        <v>79</v>
      </c>
      <c r="BK265" s="206">
        <f>ROUND(I265*H265,2)</f>
        <v>0</v>
      </c>
      <c r="BL265" s="19" t="s">
        <v>246</v>
      </c>
      <c r="BM265" s="205" t="s">
        <v>2235</v>
      </c>
    </row>
    <row r="266" spans="1:65" s="2" customFormat="1" ht="11.25">
      <c r="A266" s="36"/>
      <c r="B266" s="37"/>
      <c r="C266" s="38"/>
      <c r="D266" s="207" t="s">
        <v>248</v>
      </c>
      <c r="E266" s="38"/>
      <c r="F266" s="208" t="s">
        <v>2236</v>
      </c>
      <c r="G266" s="38"/>
      <c r="H266" s="38"/>
      <c r="I266" s="117"/>
      <c r="J266" s="38"/>
      <c r="K266" s="38"/>
      <c r="L266" s="41"/>
      <c r="M266" s="209"/>
      <c r="N266" s="210"/>
      <c r="O266" s="66"/>
      <c r="P266" s="66"/>
      <c r="Q266" s="66"/>
      <c r="R266" s="66"/>
      <c r="S266" s="66"/>
      <c r="T266" s="67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T266" s="19" t="s">
        <v>248</v>
      </c>
      <c r="AU266" s="19" t="s">
        <v>81</v>
      </c>
    </row>
    <row r="267" spans="1:65" s="13" customFormat="1" ht="11.25">
      <c r="B267" s="211"/>
      <c r="C267" s="212"/>
      <c r="D267" s="207" t="s">
        <v>250</v>
      </c>
      <c r="E267" s="213" t="s">
        <v>19</v>
      </c>
      <c r="F267" s="214" t="s">
        <v>2237</v>
      </c>
      <c r="G267" s="212"/>
      <c r="H267" s="215">
        <v>5.1509999999999998</v>
      </c>
      <c r="I267" s="216"/>
      <c r="J267" s="212"/>
      <c r="K267" s="212"/>
      <c r="L267" s="217"/>
      <c r="M267" s="218"/>
      <c r="N267" s="219"/>
      <c r="O267" s="219"/>
      <c r="P267" s="219"/>
      <c r="Q267" s="219"/>
      <c r="R267" s="219"/>
      <c r="S267" s="219"/>
      <c r="T267" s="220"/>
      <c r="AT267" s="221" t="s">
        <v>250</v>
      </c>
      <c r="AU267" s="221" t="s">
        <v>81</v>
      </c>
      <c r="AV267" s="13" t="s">
        <v>81</v>
      </c>
      <c r="AW267" s="13" t="s">
        <v>33</v>
      </c>
      <c r="AX267" s="13" t="s">
        <v>79</v>
      </c>
      <c r="AY267" s="221" t="s">
        <v>239</v>
      </c>
    </row>
    <row r="268" spans="1:65" s="2" customFormat="1" ht="16.5" customHeight="1">
      <c r="A268" s="36"/>
      <c r="B268" s="37"/>
      <c r="C268" s="194" t="s">
        <v>549</v>
      </c>
      <c r="D268" s="194" t="s">
        <v>241</v>
      </c>
      <c r="E268" s="195" t="s">
        <v>2238</v>
      </c>
      <c r="F268" s="196" t="s">
        <v>2239</v>
      </c>
      <c r="G268" s="197" t="s">
        <v>254</v>
      </c>
      <c r="H268" s="198">
        <v>2.7</v>
      </c>
      <c r="I268" s="199"/>
      <c r="J268" s="200">
        <f>ROUND(I268*H268,2)</f>
        <v>0</v>
      </c>
      <c r="K268" s="196" t="s">
        <v>19</v>
      </c>
      <c r="L268" s="41"/>
      <c r="M268" s="201" t="s">
        <v>19</v>
      </c>
      <c r="N268" s="202" t="s">
        <v>43</v>
      </c>
      <c r="O268" s="66"/>
      <c r="P268" s="203">
        <f>O268*H268</f>
        <v>0</v>
      </c>
      <c r="Q268" s="203">
        <v>0</v>
      </c>
      <c r="R268" s="203">
        <f>Q268*H268</f>
        <v>0</v>
      </c>
      <c r="S268" s="203">
        <v>0</v>
      </c>
      <c r="T268" s="204">
        <f>S268*H268</f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205" t="s">
        <v>246</v>
      </c>
      <c r="AT268" s="205" t="s">
        <v>241</v>
      </c>
      <c r="AU268" s="205" t="s">
        <v>81</v>
      </c>
      <c r="AY268" s="19" t="s">
        <v>239</v>
      </c>
      <c r="BE268" s="206">
        <f>IF(N268="základní",J268,0)</f>
        <v>0</v>
      </c>
      <c r="BF268" s="206">
        <f>IF(N268="snížená",J268,0)</f>
        <v>0</v>
      </c>
      <c r="BG268" s="206">
        <f>IF(N268="zákl. přenesená",J268,0)</f>
        <v>0</v>
      </c>
      <c r="BH268" s="206">
        <f>IF(N268="sníž. přenesená",J268,0)</f>
        <v>0</v>
      </c>
      <c r="BI268" s="206">
        <f>IF(N268="nulová",J268,0)</f>
        <v>0</v>
      </c>
      <c r="BJ268" s="19" t="s">
        <v>79</v>
      </c>
      <c r="BK268" s="206">
        <f>ROUND(I268*H268,2)</f>
        <v>0</v>
      </c>
      <c r="BL268" s="19" t="s">
        <v>246</v>
      </c>
      <c r="BM268" s="205" t="s">
        <v>2240</v>
      </c>
    </row>
    <row r="269" spans="1:65" s="2" customFormat="1" ht="11.25">
      <c r="A269" s="36"/>
      <c r="B269" s="37"/>
      <c r="C269" s="38"/>
      <c r="D269" s="207" t="s">
        <v>248</v>
      </c>
      <c r="E269" s="38"/>
      <c r="F269" s="208" t="s">
        <v>2241</v>
      </c>
      <c r="G269" s="38"/>
      <c r="H269" s="38"/>
      <c r="I269" s="117"/>
      <c r="J269" s="38"/>
      <c r="K269" s="38"/>
      <c r="L269" s="41"/>
      <c r="M269" s="209"/>
      <c r="N269" s="210"/>
      <c r="O269" s="66"/>
      <c r="P269" s="66"/>
      <c r="Q269" s="66"/>
      <c r="R269" s="66"/>
      <c r="S269" s="66"/>
      <c r="T269" s="67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T269" s="19" t="s">
        <v>248</v>
      </c>
      <c r="AU269" s="19" t="s">
        <v>81</v>
      </c>
    </row>
    <row r="270" spans="1:65" s="2" customFormat="1" ht="19.5">
      <c r="A270" s="36"/>
      <c r="B270" s="37"/>
      <c r="C270" s="38"/>
      <c r="D270" s="207" t="s">
        <v>275</v>
      </c>
      <c r="E270" s="38"/>
      <c r="F270" s="225" t="s">
        <v>2242</v>
      </c>
      <c r="G270" s="38"/>
      <c r="H270" s="38"/>
      <c r="I270" s="117"/>
      <c r="J270" s="38"/>
      <c r="K270" s="38"/>
      <c r="L270" s="41"/>
      <c r="M270" s="209"/>
      <c r="N270" s="210"/>
      <c r="O270" s="66"/>
      <c r="P270" s="66"/>
      <c r="Q270" s="66"/>
      <c r="R270" s="66"/>
      <c r="S270" s="66"/>
      <c r="T270" s="67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T270" s="19" t="s">
        <v>275</v>
      </c>
      <c r="AU270" s="19" t="s">
        <v>81</v>
      </c>
    </row>
    <row r="271" spans="1:65" s="13" customFormat="1" ht="11.25">
      <c r="B271" s="211"/>
      <c r="C271" s="212"/>
      <c r="D271" s="207" t="s">
        <v>250</v>
      </c>
      <c r="E271" s="213" t="s">
        <v>19</v>
      </c>
      <c r="F271" s="214" t="s">
        <v>2243</v>
      </c>
      <c r="G271" s="212"/>
      <c r="H271" s="215">
        <v>2.7</v>
      </c>
      <c r="I271" s="216"/>
      <c r="J271" s="212"/>
      <c r="K271" s="212"/>
      <c r="L271" s="217"/>
      <c r="M271" s="218"/>
      <c r="N271" s="219"/>
      <c r="O271" s="219"/>
      <c r="P271" s="219"/>
      <c r="Q271" s="219"/>
      <c r="R271" s="219"/>
      <c r="S271" s="219"/>
      <c r="T271" s="220"/>
      <c r="AT271" s="221" t="s">
        <v>250</v>
      </c>
      <c r="AU271" s="221" t="s">
        <v>81</v>
      </c>
      <c r="AV271" s="13" t="s">
        <v>81</v>
      </c>
      <c r="AW271" s="13" t="s">
        <v>33</v>
      </c>
      <c r="AX271" s="13" t="s">
        <v>72</v>
      </c>
      <c r="AY271" s="221" t="s">
        <v>239</v>
      </c>
    </row>
    <row r="272" spans="1:65" s="16" customFormat="1" ht="11.25">
      <c r="B272" s="263"/>
      <c r="C272" s="264"/>
      <c r="D272" s="207" t="s">
        <v>250</v>
      </c>
      <c r="E272" s="265" t="s">
        <v>19</v>
      </c>
      <c r="F272" s="266" t="s">
        <v>2078</v>
      </c>
      <c r="G272" s="264"/>
      <c r="H272" s="267">
        <v>2.7</v>
      </c>
      <c r="I272" s="268"/>
      <c r="J272" s="264"/>
      <c r="K272" s="264"/>
      <c r="L272" s="269"/>
      <c r="M272" s="270"/>
      <c r="N272" s="271"/>
      <c r="O272" s="271"/>
      <c r="P272" s="271"/>
      <c r="Q272" s="271"/>
      <c r="R272" s="271"/>
      <c r="S272" s="271"/>
      <c r="T272" s="272"/>
      <c r="AT272" s="273" t="s">
        <v>250</v>
      </c>
      <c r="AU272" s="273" t="s">
        <v>81</v>
      </c>
      <c r="AV272" s="16" t="s">
        <v>246</v>
      </c>
      <c r="AW272" s="16" t="s">
        <v>33</v>
      </c>
      <c r="AX272" s="16" t="s">
        <v>79</v>
      </c>
      <c r="AY272" s="273" t="s">
        <v>239</v>
      </c>
    </row>
    <row r="273" spans="1:65" s="2" customFormat="1" ht="16.5" customHeight="1">
      <c r="A273" s="36"/>
      <c r="B273" s="37"/>
      <c r="C273" s="194" t="s">
        <v>558</v>
      </c>
      <c r="D273" s="194" t="s">
        <v>241</v>
      </c>
      <c r="E273" s="195" t="s">
        <v>2244</v>
      </c>
      <c r="F273" s="196" t="s">
        <v>2245</v>
      </c>
      <c r="G273" s="197" t="s">
        <v>244</v>
      </c>
      <c r="H273" s="198">
        <v>60</v>
      </c>
      <c r="I273" s="199"/>
      <c r="J273" s="200">
        <f>ROUND(I273*H273,2)</f>
        <v>0</v>
      </c>
      <c r="K273" s="196" t="s">
        <v>245</v>
      </c>
      <c r="L273" s="41"/>
      <c r="M273" s="201" t="s">
        <v>19</v>
      </c>
      <c r="N273" s="202" t="s">
        <v>43</v>
      </c>
      <c r="O273" s="66"/>
      <c r="P273" s="203">
        <f>O273*H273</f>
        <v>0</v>
      </c>
      <c r="Q273" s="203">
        <v>0.108</v>
      </c>
      <c r="R273" s="203">
        <f>Q273*H273</f>
        <v>6.4799999999999995</v>
      </c>
      <c r="S273" s="203">
        <v>0</v>
      </c>
      <c r="T273" s="204">
        <f>S273*H273</f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205" t="s">
        <v>246</v>
      </c>
      <c r="AT273" s="205" t="s">
        <v>241</v>
      </c>
      <c r="AU273" s="205" t="s">
        <v>81</v>
      </c>
      <c r="AY273" s="19" t="s">
        <v>239</v>
      </c>
      <c r="BE273" s="206">
        <f>IF(N273="základní",J273,0)</f>
        <v>0</v>
      </c>
      <c r="BF273" s="206">
        <f>IF(N273="snížená",J273,0)</f>
        <v>0</v>
      </c>
      <c r="BG273" s="206">
        <f>IF(N273="zákl. přenesená",J273,0)</f>
        <v>0</v>
      </c>
      <c r="BH273" s="206">
        <f>IF(N273="sníž. přenesená",J273,0)</f>
        <v>0</v>
      </c>
      <c r="BI273" s="206">
        <f>IF(N273="nulová",J273,0)</f>
        <v>0</v>
      </c>
      <c r="BJ273" s="19" t="s">
        <v>79</v>
      </c>
      <c r="BK273" s="206">
        <f>ROUND(I273*H273,2)</f>
        <v>0</v>
      </c>
      <c r="BL273" s="19" t="s">
        <v>246</v>
      </c>
      <c r="BM273" s="205" t="s">
        <v>2246</v>
      </c>
    </row>
    <row r="274" spans="1:65" s="2" customFormat="1" ht="11.25">
      <c r="A274" s="36"/>
      <c r="B274" s="37"/>
      <c r="C274" s="38"/>
      <c r="D274" s="207" t="s">
        <v>248</v>
      </c>
      <c r="E274" s="38"/>
      <c r="F274" s="208" t="s">
        <v>2247</v>
      </c>
      <c r="G274" s="38"/>
      <c r="H274" s="38"/>
      <c r="I274" s="117"/>
      <c r="J274" s="38"/>
      <c r="K274" s="38"/>
      <c r="L274" s="41"/>
      <c r="M274" s="209"/>
      <c r="N274" s="210"/>
      <c r="O274" s="66"/>
      <c r="P274" s="66"/>
      <c r="Q274" s="66"/>
      <c r="R274" s="66"/>
      <c r="S274" s="66"/>
      <c r="T274" s="67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T274" s="19" t="s">
        <v>248</v>
      </c>
      <c r="AU274" s="19" t="s">
        <v>81</v>
      </c>
    </row>
    <row r="275" spans="1:65" s="2" customFormat="1" ht="19.5">
      <c r="A275" s="36"/>
      <c r="B275" s="37"/>
      <c r="C275" s="38"/>
      <c r="D275" s="207" t="s">
        <v>275</v>
      </c>
      <c r="E275" s="38"/>
      <c r="F275" s="225" t="s">
        <v>2248</v>
      </c>
      <c r="G275" s="38"/>
      <c r="H275" s="38"/>
      <c r="I275" s="117"/>
      <c r="J275" s="38"/>
      <c r="K275" s="38"/>
      <c r="L275" s="41"/>
      <c r="M275" s="209"/>
      <c r="N275" s="210"/>
      <c r="O275" s="66"/>
      <c r="P275" s="66"/>
      <c r="Q275" s="66"/>
      <c r="R275" s="66"/>
      <c r="S275" s="66"/>
      <c r="T275" s="67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T275" s="19" t="s">
        <v>275</v>
      </c>
      <c r="AU275" s="19" t="s">
        <v>81</v>
      </c>
    </row>
    <row r="276" spans="1:65" s="13" customFormat="1" ht="11.25">
      <c r="B276" s="211"/>
      <c r="C276" s="212"/>
      <c r="D276" s="207" t="s">
        <v>250</v>
      </c>
      <c r="E276" s="213" t="s">
        <v>19</v>
      </c>
      <c r="F276" s="214" t="s">
        <v>2249</v>
      </c>
      <c r="G276" s="212"/>
      <c r="H276" s="215">
        <v>60</v>
      </c>
      <c r="I276" s="216"/>
      <c r="J276" s="212"/>
      <c r="K276" s="212"/>
      <c r="L276" s="217"/>
      <c r="M276" s="218"/>
      <c r="N276" s="219"/>
      <c r="O276" s="219"/>
      <c r="P276" s="219"/>
      <c r="Q276" s="219"/>
      <c r="R276" s="219"/>
      <c r="S276" s="219"/>
      <c r="T276" s="220"/>
      <c r="AT276" s="221" t="s">
        <v>250</v>
      </c>
      <c r="AU276" s="221" t="s">
        <v>81</v>
      </c>
      <c r="AV276" s="13" t="s">
        <v>81</v>
      </c>
      <c r="AW276" s="13" t="s">
        <v>33</v>
      </c>
      <c r="AX276" s="13" t="s">
        <v>79</v>
      </c>
      <c r="AY276" s="221" t="s">
        <v>239</v>
      </c>
    </row>
    <row r="277" spans="1:65" s="2" customFormat="1" ht="16.5" customHeight="1">
      <c r="A277" s="36"/>
      <c r="B277" s="37"/>
      <c r="C277" s="240" t="s">
        <v>566</v>
      </c>
      <c r="D277" s="240" t="s">
        <v>653</v>
      </c>
      <c r="E277" s="241" t="s">
        <v>2250</v>
      </c>
      <c r="F277" s="242" t="s">
        <v>2251</v>
      </c>
      <c r="G277" s="243" t="s">
        <v>285</v>
      </c>
      <c r="H277" s="244">
        <v>30</v>
      </c>
      <c r="I277" s="245"/>
      <c r="J277" s="246">
        <f>ROUND(I277*H277,2)</f>
        <v>0</v>
      </c>
      <c r="K277" s="242" t="s">
        <v>245</v>
      </c>
      <c r="L277" s="247"/>
      <c r="M277" s="248" t="s">
        <v>19</v>
      </c>
      <c r="N277" s="249" t="s">
        <v>43</v>
      </c>
      <c r="O277" s="66"/>
      <c r="P277" s="203">
        <f>O277*H277</f>
        <v>0</v>
      </c>
      <c r="Q277" s="203">
        <v>0.75</v>
      </c>
      <c r="R277" s="203">
        <f>Q277*H277</f>
        <v>22.5</v>
      </c>
      <c r="S277" s="203">
        <v>0</v>
      </c>
      <c r="T277" s="204">
        <f>S277*H277</f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205" t="s">
        <v>314</v>
      </c>
      <c r="AT277" s="205" t="s">
        <v>653</v>
      </c>
      <c r="AU277" s="205" t="s">
        <v>81</v>
      </c>
      <c r="AY277" s="19" t="s">
        <v>239</v>
      </c>
      <c r="BE277" s="206">
        <f>IF(N277="základní",J277,0)</f>
        <v>0</v>
      </c>
      <c r="BF277" s="206">
        <f>IF(N277="snížená",J277,0)</f>
        <v>0</v>
      </c>
      <c r="BG277" s="206">
        <f>IF(N277="zákl. přenesená",J277,0)</f>
        <v>0</v>
      </c>
      <c r="BH277" s="206">
        <f>IF(N277="sníž. přenesená",J277,0)</f>
        <v>0</v>
      </c>
      <c r="BI277" s="206">
        <f>IF(N277="nulová",J277,0)</f>
        <v>0</v>
      </c>
      <c r="BJ277" s="19" t="s">
        <v>79</v>
      </c>
      <c r="BK277" s="206">
        <f>ROUND(I277*H277,2)</f>
        <v>0</v>
      </c>
      <c r="BL277" s="19" t="s">
        <v>246</v>
      </c>
      <c r="BM277" s="205" t="s">
        <v>2252</v>
      </c>
    </row>
    <row r="278" spans="1:65" s="2" customFormat="1" ht="11.25">
      <c r="A278" s="36"/>
      <c r="B278" s="37"/>
      <c r="C278" s="38"/>
      <c r="D278" s="207" t="s">
        <v>248</v>
      </c>
      <c r="E278" s="38"/>
      <c r="F278" s="208" t="s">
        <v>2251</v>
      </c>
      <c r="G278" s="38"/>
      <c r="H278" s="38"/>
      <c r="I278" s="117"/>
      <c r="J278" s="38"/>
      <c r="K278" s="38"/>
      <c r="L278" s="41"/>
      <c r="M278" s="209"/>
      <c r="N278" s="210"/>
      <c r="O278" s="66"/>
      <c r="P278" s="66"/>
      <c r="Q278" s="66"/>
      <c r="R278" s="66"/>
      <c r="S278" s="66"/>
      <c r="T278" s="67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T278" s="19" t="s">
        <v>248</v>
      </c>
      <c r="AU278" s="19" t="s">
        <v>81</v>
      </c>
    </row>
    <row r="279" spans="1:65" s="12" customFormat="1" ht="22.9" customHeight="1">
      <c r="B279" s="178"/>
      <c r="C279" s="179"/>
      <c r="D279" s="180" t="s">
        <v>71</v>
      </c>
      <c r="E279" s="192" t="s">
        <v>101</v>
      </c>
      <c r="F279" s="192" t="s">
        <v>2253</v>
      </c>
      <c r="G279" s="179"/>
      <c r="H279" s="179"/>
      <c r="I279" s="182"/>
      <c r="J279" s="193">
        <f>BK279</f>
        <v>0</v>
      </c>
      <c r="K279" s="179"/>
      <c r="L279" s="184"/>
      <c r="M279" s="185"/>
      <c r="N279" s="186"/>
      <c r="O279" s="186"/>
      <c r="P279" s="187">
        <f>SUM(P280:P401)</f>
        <v>0</v>
      </c>
      <c r="Q279" s="186"/>
      <c r="R279" s="187">
        <f>SUM(R280:R401)</f>
        <v>18.578991810000002</v>
      </c>
      <c r="S279" s="186"/>
      <c r="T279" s="188">
        <f>SUM(T280:T401)</f>
        <v>0.748</v>
      </c>
      <c r="AR279" s="189" t="s">
        <v>79</v>
      </c>
      <c r="AT279" s="190" t="s">
        <v>71</v>
      </c>
      <c r="AU279" s="190" t="s">
        <v>79</v>
      </c>
      <c r="AY279" s="189" t="s">
        <v>239</v>
      </c>
      <c r="BK279" s="191">
        <f>SUM(BK280:BK401)</f>
        <v>0</v>
      </c>
    </row>
    <row r="280" spans="1:65" s="2" customFormat="1" ht="16.5" customHeight="1">
      <c r="A280" s="36"/>
      <c r="B280" s="37"/>
      <c r="C280" s="194" t="s">
        <v>571</v>
      </c>
      <c r="D280" s="194" t="s">
        <v>241</v>
      </c>
      <c r="E280" s="195" t="s">
        <v>2254</v>
      </c>
      <c r="F280" s="196" t="s">
        <v>2255</v>
      </c>
      <c r="G280" s="197" t="s">
        <v>254</v>
      </c>
      <c r="H280" s="198">
        <v>10.721</v>
      </c>
      <c r="I280" s="199"/>
      <c r="J280" s="200">
        <f>ROUND(I280*H280,2)</f>
        <v>0</v>
      </c>
      <c r="K280" s="196" t="s">
        <v>245</v>
      </c>
      <c r="L280" s="41"/>
      <c r="M280" s="201" t="s">
        <v>19</v>
      </c>
      <c r="N280" s="202" t="s">
        <v>43</v>
      </c>
      <c r="O280" s="66"/>
      <c r="P280" s="203">
        <f>O280*H280</f>
        <v>0</v>
      </c>
      <c r="Q280" s="203">
        <v>0</v>
      </c>
      <c r="R280" s="203">
        <f>Q280*H280</f>
        <v>0</v>
      </c>
      <c r="S280" s="203">
        <v>0</v>
      </c>
      <c r="T280" s="204">
        <f>S280*H280</f>
        <v>0</v>
      </c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R280" s="205" t="s">
        <v>246</v>
      </c>
      <c r="AT280" s="205" t="s">
        <v>241</v>
      </c>
      <c r="AU280" s="205" t="s">
        <v>81</v>
      </c>
      <c r="AY280" s="19" t="s">
        <v>239</v>
      </c>
      <c r="BE280" s="206">
        <f>IF(N280="základní",J280,0)</f>
        <v>0</v>
      </c>
      <c r="BF280" s="206">
        <f>IF(N280="snížená",J280,0)</f>
        <v>0</v>
      </c>
      <c r="BG280" s="206">
        <f>IF(N280="zákl. přenesená",J280,0)</f>
        <v>0</v>
      </c>
      <c r="BH280" s="206">
        <f>IF(N280="sníž. přenesená",J280,0)</f>
        <v>0</v>
      </c>
      <c r="BI280" s="206">
        <f>IF(N280="nulová",J280,0)</f>
        <v>0</v>
      </c>
      <c r="BJ280" s="19" t="s">
        <v>79</v>
      </c>
      <c r="BK280" s="206">
        <f>ROUND(I280*H280,2)</f>
        <v>0</v>
      </c>
      <c r="BL280" s="19" t="s">
        <v>246</v>
      </c>
      <c r="BM280" s="205" t="s">
        <v>2256</v>
      </c>
    </row>
    <row r="281" spans="1:65" s="2" customFormat="1" ht="11.25">
      <c r="A281" s="36"/>
      <c r="B281" s="37"/>
      <c r="C281" s="38"/>
      <c r="D281" s="207" t="s">
        <v>248</v>
      </c>
      <c r="E281" s="38"/>
      <c r="F281" s="208" t="s">
        <v>2257</v>
      </c>
      <c r="G281" s="38"/>
      <c r="H281" s="38"/>
      <c r="I281" s="117"/>
      <c r="J281" s="38"/>
      <c r="K281" s="38"/>
      <c r="L281" s="41"/>
      <c r="M281" s="209"/>
      <c r="N281" s="210"/>
      <c r="O281" s="66"/>
      <c r="P281" s="66"/>
      <c r="Q281" s="66"/>
      <c r="R281" s="66"/>
      <c r="S281" s="66"/>
      <c r="T281" s="67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T281" s="19" t="s">
        <v>248</v>
      </c>
      <c r="AU281" s="19" t="s">
        <v>81</v>
      </c>
    </row>
    <row r="282" spans="1:65" s="13" customFormat="1" ht="11.25">
      <c r="B282" s="211"/>
      <c r="C282" s="212"/>
      <c r="D282" s="207" t="s">
        <v>250</v>
      </c>
      <c r="E282" s="213" t="s">
        <v>19</v>
      </c>
      <c r="F282" s="214" t="s">
        <v>2258</v>
      </c>
      <c r="G282" s="212"/>
      <c r="H282" s="215">
        <v>4.6589999999999998</v>
      </c>
      <c r="I282" s="216"/>
      <c r="J282" s="212"/>
      <c r="K282" s="212"/>
      <c r="L282" s="217"/>
      <c r="M282" s="218"/>
      <c r="N282" s="219"/>
      <c r="O282" s="219"/>
      <c r="P282" s="219"/>
      <c r="Q282" s="219"/>
      <c r="R282" s="219"/>
      <c r="S282" s="219"/>
      <c r="T282" s="220"/>
      <c r="AT282" s="221" t="s">
        <v>250</v>
      </c>
      <c r="AU282" s="221" t="s">
        <v>81</v>
      </c>
      <c r="AV282" s="13" t="s">
        <v>81</v>
      </c>
      <c r="AW282" s="13" t="s">
        <v>33</v>
      </c>
      <c r="AX282" s="13" t="s">
        <v>72</v>
      </c>
      <c r="AY282" s="221" t="s">
        <v>239</v>
      </c>
    </row>
    <row r="283" spans="1:65" s="13" customFormat="1" ht="11.25">
      <c r="B283" s="211"/>
      <c r="C283" s="212"/>
      <c r="D283" s="207" t="s">
        <v>250</v>
      </c>
      <c r="E283" s="213" t="s">
        <v>19</v>
      </c>
      <c r="F283" s="214" t="s">
        <v>2259</v>
      </c>
      <c r="G283" s="212"/>
      <c r="H283" s="215">
        <v>3.79</v>
      </c>
      <c r="I283" s="216"/>
      <c r="J283" s="212"/>
      <c r="K283" s="212"/>
      <c r="L283" s="217"/>
      <c r="M283" s="218"/>
      <c r="N283" s="219"/>
      <c r="O283" s="219"/>
      <c r="P283" s="219"/>
      <c r="Q283" s="219"/>
      <c r="R283" s="219"/>
      <c r="S283" s="219"/>
      <c r="T283" s="220"/>
      <c r="AT283" s="221" t="s">
        <v>250</v>
      </c>
      <c r="AU283" s="221" t="s">
        <v>81</v>
      </c>
      <c r="AV283" s="13" t="s">
        <v>81</v>
      </c>
      <c r="AW283" s="13" t="s">
        <v>33</v>
      </c>
      <c r="AX283" s="13" t="s">
        <v>72</v>
      </c>
      <c r="AY283" s="221" t="s">
        <v>239</v>
      </c>
    </row>
    <row r="284" spans="1:65" s="13" customFormat="1" ht="11.25">
      <c r="B284" s="211"/>
      <c r="C284" s="212"/>
      <c r="D284" s="207" t="s">
        <v>250</v>
      </c>
      <c r="E284" s="213" t="s">
        <v>19</v>
      </c>
      <c r="F284" s="214" t="s">
        <v>2260</v>
      </c>
      <c r="G284" s="212"/>
      <c r="H284" s="215">
        <v>2.2719999999999998</v>
      </c>
      <c r="I284" s="216"/>
      <c r="J284" s="212"/>
      <c r="K284" s="212"/>
      <c r="L284" s="217"/>
      <c r="M284" s="218"/>
      <c r="N284" s="219"/>
      <c r="O284" s="219"/>
      <c r="P284" s="219"/>
      <c r="Q284" s="219"/>
      <c r="R284" s="219"/>
      <c r="S284" s="219"/>
      <c r="T284" s="220"/>
      <c r="AT284" s="221" t="s">
        <v>250</v>
      </c>
      <c r="AU284" s="221" t="s">
        <v>81</v>
      </c>
      <c r="AV284" s="13" t="s">
        <v>81</v>
      </c>
      <c r="AW284" s="13" t="s">
        <v>33</v>
      </c>
      <c r="AX284" s="13" t="s">
        <v>72</v>
      </c>
      <c r="AY284" s="221" t="s">
        <v>239</v>
      </c>
    </row>
    <row r="285" spans="1:65" s="16" customFormat="1" ht="11.25">
      <c r="B285" s="263"/>
      <c r="C285" s="264"/>
      <c r="D285" s="207" t="s">
        <v>250</v>
      </c>
      <c r="E285" s="265" t="s">
        <v>19</v>
      </c>
      <c r="F285" s="266" t="s">
        <v>2078</v>
      </c>
      <c r="G285" s="264"/>
      <c r="H285" s="267">
        <v>10.721</v>
      </c>
      <c r="I285" s="268"/>
      <c r="J285" s="264"/>
      <c r="K285" s="264"/>
      <c r="L285" s="269"/>
      <c r="M285" s="270"/>
      <c r="N285" s="271"/>
      <c r="O285" s="271"/>
      <c r="P285" s="271"/>
      <c r="Q285" s="271"/>
      <c r="R285" s="271"/>
      <c r="S285" s="271"/>
      <c r="T285" s="272"/>
      <c r="AT285" s="273" t="s">
        <v>250</v>
      </c>
      <c r="AU285" s="273" t="s">
        <v>81</v>
      </c>
      <c r="AV285" s="16" t="s">
        <v>246</v>
      </c>
      <c r="AW285" s="16" t="s">
        <v>33</v>
      </c>
      <c r="AX285" s="16" t="s">
        <v>79</v>
      </c>
      <c r="AY285" s="273" t="s">
        <v>239</v>
      </c>
    </row>
    <row r="286" spans="1:65" s="2" customFormat="1" ht="16.5" customHeight="1">
      <c r="A286" s="36"/>
      <c r="B286" s="37"/>
      <c r="C286" s="194" t="s">
        <v>575</v>
      </c>
      <c r="D286" s="194" t="s">
        <v>241</v>
      </c>
      <c r="E286" s="195" t="s">
        <v>2261</v>
      </c>
      <c r="F286" s="196" t="s">
        <v>2262</v>
      </c>
      <c r="G286" s="197" t="s">
        <v>244</v>
      </c>
      <c r="H286" s="198">
        <v>33.981999999999999</v>
      </c>
      <c r="I286" s="199"/>
      <c r="J286" s="200">
        <f>ROUND(I286*H286,2)</f>
        <v>0</v>
      </c>
      <c r="K286" s="196" t="s">
        <v>245</v>
      </c>
      <c r="L286" s="41"/>
      <c r="M286" s="201" t="s">
        <v>19</v>
      </c>
      <c r="N286" s="202" t="s">
        <v>43</v>
      </c>
      <c r="O286" s="66"/>
      <c r="P286" s="203">
        <f>O286*H286</f>
        <v>0</v>
      </c>
      <c r="Q286" s="203">
        <v>4.1739999999999999E-2</v>
      </c>
      <c r="R286" s="203">
        <f>Q286*H286</f>
        <v>1.41840868</v>
      </c>
      <c r="S286" s="203">
        <v>0</v>
      </c>
      <c r="T286" s="204">
        <f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205" t="s">
        <v>246</v>
      </c>
      <c r="AT286" s="205" t="s">
        <v>241</v>
      </c>
      <c r="AU286" s="205" t="s">
        <v>81</v>
      </c>
      <c r="AY286" s="19" t="s">
        <v>239</v>
      </c>
      <c r="BE286" s="206">
        <f>IF(N286="základní",J286,0)</f>
        <v>0</v>
      </c>
      <c r="BF286" s="206">
        <f>IF(N286="snížená",J286,0)</f>
        <v>0</v>
      </c>
      <c r="BG286" s="206">
        <f>IF(N286="zákl. přenesená",J286,0)</f>
        <v>0</v>
      </c>
      <c r="BH286" s="206">
        <f>IF(N286="sníž. přenesená",J286,0)</f>
        <v>0</v>
      </c>
      <c r="BI286" s="206">
        <f>IF(N286="nulová",J286,0)</f>
        <v>0</v>
      </c>
      <c r="BJ286" s="19" t="s">
        <v>79</v>
      </c>
      <c r="BK286" s="206">
        <f>ROUND(I286*H286,2)</f>
        <v>0</v>
      </c>
      <c r="BL286" s="19" t="s">
        <v>246</v>
      </c>
      <c r="BM286" s="205" t="s">
        <v>2263</v>
      </c>
    </row>
    <row r="287" spans="1:65" s="2" customFormat="1" ht="11.25">
      <c r="A287" s="36"/>
      <c r="B287" s="37"/>
      <c r="C287" s="38"/>
      <c r="D287" s="207" t="s">
        <v>248</v>
      </c>
      <c r="E287" s="38"/>
      <c r="F287" s="208" t="s">
        <v>2264</v>
      </c>
      <c r="G287" s="38"/>
      <c r="H287" s="38"/>
      <c r="I287" s="117"/>
      <c r="J287" s="38"/>
      <c r="K287" s="38"/>
      <c r="L287" s="41"/>
      <c r="M287" s="209"/>
      <c r="N287" s="210"/>
      <c r="O287" s="66"/>
      <c r="P287" s="66"/>
      <c r="Q287" s="66"/>
      <c r="R287" s="66"/>
      <c r="S287" s="66"/>
      <c r="T287" s="67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T287" s="19" t="s">
        <v>248</v>
      </c>
      <c r="AU287" s="19" t="s">
        <v>81</v>
      </c>
    </row>
    <row r="288" spans="1:65" s="13" customFormat="1" ht="11.25">
      <c r="B288" s="211"/>
      <c r="C288" s="212"/>
      <c r="D288" s="207" t="s">
        <v>250</v>
      </c>
      <c r="E288" s="213" t="s">
        <v>19</v>
      </c>
      <c r="F288" s="214" t="s">
        <v>2265</v>
      </c>
      <c r="G288" s="212"/>
      <c r="H288" s="215">
        <v>17.384</v>
      </c>
      <c r="I288" s="216"/>
      <c r="J288" s="212"/>
      <c r="K288" s="212"/>
      <c r="L288" s="217"/>
      <c r="M288" s="218"/>
      <c r="N288" s="219"/>
      <c r="O288" s="219"/>
      <c r="P288" s="219"/>
      <c r="Q288" s="219"/>
      <c r="R288" s="219"/>
      <c r="S288" s="219"/>
      <c r="T288" s="220"/>
      <c r="AT288" s="221" t="s">
        <v>250</v>
      </c>
      <c r="AU288" s="221" t="s">
        <v>81</v>
      </c>
      <c r="AV288" s="13" t="s">
        <v>81</v>
      </c>
      <c r="AW288" s="13" t="s">
        <v>33</v>
      </c>
      <c r="AX288" s="13" t="s">
        <v>72</v>
      </c>
      <c r="AY288" s="221" t="s">
        <v>239</v>
      </c>
    </row>
    <row r="289" spans="1:65" s="13" customFormat="1" ht="11.25">
      <c r="B289" s="211"/>
      <c r="C289" s="212"/>
      <c r="D289" s="207" t="s">
        <v>250</v>
      </c>
      <c r="E289" s="213" t="s">
        <v>19</v>
      </c>
      <c r="F289" s="214" t="s">
        <v>2266</v>
      </c>
      <c r="G289" s="212"/>
      <c r="H289" s="215">
        <v>11.98</v>
      </c>
      <c r="I289" s="216"/>
      <c r="J289" s="212"/>
      <c r="K289" s="212"/>
      <c r="L289" s="217"/>
      <c r="M289" s="218"/>
      <c r="N289" s="219"/>
      <c r="O289" s="219"/>
      <c r="P289" s="219"/>
      <c r="Q289" s="219"/>
      <c r="R289" s="219"/>
      <c r="S289" s="219"/>
      <c r="T289" s="220"/>
      <c r="AT289" s="221" t="s">
        <v>250</v>
      </c>
      <c r="AU289" s="221" t="s">
        <v>81</v>
      </c>
      <c r="AV289" s="13" t="s">
        <v>81</v>
      </c>
      <c r="AW289" s="13" t="s">
        <v>33</v>
      </c>
      <c r="AX289" s="13" t="s">
        <v>72</v>
      </c>
      <c r="AY289" s="221" t="s">
        <v>239</v>
      </c>
    </row>
    <row r="290" spans="1:65" s="13" customFormat="1" ht="11.25">
      <c r="B290" s="211"/>
      <c r="C290" s="212"/>
      <c r="D290" s="207" t="s">
        <v>250</v>
      </c>
      <c r="E290" s="213" t="s">
        <v>19</v>
      </c>
      <c r="F290" s="214" t="s">
        <v>2267</v>
      </c>
      <c r="G290" s="212"/>
      <c r="H290" s="215">
        <v>4.6180000000000003</v>
      </c>
      <c r="I290" s="216"/>
      <c r="J290" s="212"/>
      <c r="K290" s="212"/>
      <c r="L290" s="217"/>
      <c r="M290" s="218"/>
      <c r="N290" s="219"/>
      <c r="O290" s="219"/>
      <c r="P290" s="219"/>
      <c r="Q290" s="219"/>
      <c r="R290" s="219"/>
      <c r="S290" s="219"/>
      <c r="T290" s="220"/>
      <c r="AT290" s="221" t="s">
        <v>250</v>
      </c>
      <c r="AU290" s="221" t="s">
        <v>81</v>
      </c>
      <c r="AV290" s="13" t="s">
        <v>81</v>
      </c>
      <c r="AW290" s="13" t="s">
        <v>33</v>
      </c>
      <c r="AX290" s="13" t="s">
        <v>72</v>
      </c>
      <c r="AY290" s="221" t="s">
        <v>239</v>
      </c>
    </row>
    <row r="291" spans="1:65" s="16" customFormat="1" ht="11.25">
      <c r="B291" s="263"/>
      <c r="C291" s="264"/>
      <c r="D291" s="207" t="s">
        <v>250</v>
      </c>
      <c r="E291" s="265" t="s">
        <v>19</v>
      </c>
      <c r="F291" s="266" t="s">
        <v>2078</v>
      </c>
      <c r="G291" s="264"/>
      <c r="H291" s="267">
        <v>33.981999999999999</v>
      </c>
      <c r="I291" s="268"/>
      <c r="J291" s="264"/>
      <c r="K291" s="264"/>
      <c r="L291" s="269"/>
      <c r="M291" s="270"/>
      <c r="N291" s="271"/>
      <c r="O291" s="271"/>
      <c r="P291" s="271"/>
      <c r="Q291" s="271"/>
      <c r="R291" s="271"/>
      <c r="S291" s="271"/>
      <c r="T291" s="272"/>
      <c r="AT291" s="273" t="s">
        <v>250</v>
      </c>
      <c r="AU291" s="273" t="s">
        <v>81</v>
      </c>
      <c r="AV291" s="16" t="s">
        <v>246</v>
      </c>
      <c r="AW291" s="16" t="s">
        <v>33</v>
      </c>
      <c r="AX291" s="16" t="s">
        <v>79</v>
      </c>
      <c r="AY291" s="273" t="s">
        <v>239</v>
      </c>
    </row>
    <row r="292" spans="1:65" s="2" customFormat="1" ht="16.5" customHeight="1">
      <c r="A292" s="36"/>
      <c r="B292" s="37"/>
      <c r="C292" s="194" t="s">
        <v>581</v>
      </c>
      <c r="D292" s="194" t="s">
        <v>241</v>
      </c>
      <c r="E292" s="195" t="s">
        <v>2268</v>
      </c>
      <c r="F292" s="196" t="s">
        <v>2269</v>
      </c>
      <c r="G292" s="197" t="s">
        <v>244</v>
      </c>
      <c r="H292" s="198">
        <v>33.981999999999999</v>
      </c>
      <c r="I292" s="199"/>
      <c r="J292" s="200">
        <f>ROUND(I292*H292,2)</f>
        <v>0</v>
      </c>
      <c r="K292" s="196" t="s">
        <v>245</v>
      </c>
      <c r="L292" s="41"/>
      <c r="M292" s="201" t="s">
        <v>19</v>
      </c>
      <c r="N292" s="202" t="s">
        <v>43</v>
      </c>
      <c r="O292" s="66"/>
      <c r="P292" s="203">
        <f>O292*H292</f>
        <v>0</v>
      </c>
      <c r="Q292" s="203">
        <v>2.0000000000000002E-5</v>
      </c>
      <c r="R292" s="203">
        <f>Q292*H292</f>
        <v>6.7964000000000002E-4</v>
      </c>
      <c r="S292" s="203">
        <v>0</v>
      </c>
      <c r="T292" s="204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205" t="s">
        <v>246</v>
      </c>
      <c r="AT292" s="205" t="s">
        <v>241</v>
      </c>
      <c r="AU292" s="205" t="s">
        <v>81</v>
      </c>
      <c r="AY292" s="19" t="s">
        <v>239</v>
      </c>
      <c r="BE292" s="206">
        <f>IF(N292="základní",J292,0)</f>
        <v>0</v>
      </c>
      <c r="BF292" s="206">
        <f>IF(N292="snížená",J292,0)</f>
        <v>0</v>
      </c>
      <c r="BG292" s="206">
        <f>IF(N292="zákl. přenesená",J292,0)</f>
        <v>0</v>
      </c>
      <c r="BH292" s="206">
        <f>IF(N292="sníž. přenesená",J292,0)</f>
        <v>0</v>
      </c>
      <c r="BI292" s="206">
        <f>IF(N292="nulová",J292,0)</f>
        <v>0</v>
      </c>
      <c r="BJ292" s="19" t="s">
        <v>79</v>
      </c>
      <c r="BK292" s="206">
        <f>ROUND(I292*H292,2)</f>
        <v>0</v>
      </c>
      <c r="BL292" s="19" t="s">
        <v>246</v>
      </c>
      <c r="BM292" s="205" t="s">
        <v>2270</v>
      </c>
    </row>
    <row r="293" spans="1:65" s="2" customFormat="1" ht="11.25">
      <c r="A293" s="36"/>
      <c r="B293" s="37"/>
      <c r="C293" s="38"/>
      <c r="D293" s="207" t="s">
        <v>248</v>
      </c>
      <c r="E293" s="38"/>
      <c r="F293" s="208" t="s">
        <v>2271</v>
      </c>
      <c r="G293" s="38"/>
      <c r="H293" s="38"/>
      <c r="I293" s="117"/>
      <c r="J293" s="38"/>
      <c r="K293" s="38"/>
      <c r="L293" s="41"/>
      <c r="M293" s="209"/>
      <c r="N293" s="210"/>
      <c r="O293" s="66"/>
      <c r="P293" s="66"/>
      <c r="Q293" s="66"/>
      <c r="R293" s="66"/>
      <c r="S293" s="66"/>
      <c r="T293" s="67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T293" s="19" t="s">
        <v>248</v>
      </c>
      <c r="AU293" s="19" t="s">
        <v>81</v>
      </c>
    </row>
    <row r="294" spans="1:65" s="2" customFormat="1" ht="16.5" customHeight="1">
      <c r="A294" s="36"/>
      <c r="B294" s="37"/>
      <c r="C294" s="194" t="s">
        <v>587</v>
      </c>
      <c r="D294" s="194" t="s">
        <v>241</v>
      </c>
      <c r="E294" s="195" t="s">
        <v>2272</v>
      </c>
      <c r="F294" s="196" t="s">
        <v>2273</v>
      </c>
      <c r="G294" s="197" t="s">
        <v>244</v>
      </c>
      <c r="H294" s="198">
        <v>0.28000000000000003</v>
      </c>
      <c r="I294" s="199"/>
      <c r="J294" s="200">
        <f>ROUND(I294*H294,2)</f>
        <v>0</v>
      </c>
      <c r="K294" s="196" t="s">
        <v>245</v>
      </c>
      <c r="L294" s="41"/>
      <c r="M294" s="201" t="s">
        <v>19</v>
      </c>
      <c r="N294" s="202" t="s">
        <v>43</v>
      </c>
      <c r="O294" s="66"/>
      <c r="P294" s="203">
        <f>O294*H294</f>
        <v>0</v>
      </c>
      <c r="Q294" s="203">
        <v>1.8400000000000001E-3</v>
      </c>
      <c r="R294" s="203">
        <f>Q294*H294</f>
        <v>5.1520000000000005E-4</v>
      </c>
      <c r="S294" s="203">
        <v>0</v>
      </c>
      <c r="T294" s="204">
        <f>S294*H294</f>
        <v>0</v>
      </c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R294" s="205" t="s">
        <v>246</v>
      </c>
      <c r="AT294" s="205" t="s">
        <v>241</v>
      </c>
      <c r="AU294" s="205" t="s">
        <v>81</v>
      </c>
      <c r="AY294" s="19" t="s">
        <v>239</v>
      </c>
      <c r="BE294" s="206">
        <f>IF(N294="základní",J294,0)</f>
        <v>0</v>
      </c>
      <c r="BF294" s="206">
        <f>IF(N294="snížená",J294,0)</f>
        <v>0</v>
      </c>
      <c r="BG294" s="206">
        <f>IF(N294="zákl. přenesená",J294,0)</f>
        <v>0</v>
      </c>
      <c r="BH294" s="206">
        <f>IF(N294="sníž. přenesená",J294,0)</f>
        <v>0</v>
      </c>
      <c r="BI294" s="206">
        <f>IF(N294="nulová",J294,0)</f>
        <v>0</v>
      </c>
      <c r="BJ294" s="19" t="s">
        <v>79</v>
      </c>
      <c r="BK294" s="206">
        <f>ROUND(I294*H294,2)</f>
        <v>0</v>
      </c>
      <c r="BL294" s="19" t="s">
        <v>246</v>
      </c>
      <c r="BM294" s="205" t="s">
        <v>2274</v>
      </c>
    </row>
    <row r="295" spans="1:65" s="2" customFormat="1" ht="11.25">
      <c r="A295" s="36"/>
      <c r="B295" s="37"/>
      <c r="C295" s="38"/>
      <c r="D295" s="207" t="s">
        <v>248</v>
      </c>
      <c r="E295" s="38"/>
      <c r="F295" s="208" t="s">
        <v>2275</v>
      </c>
      <c r="G295" s="38"/>
      <c r="H295" s="38"/>
      <c r="I295" s="117"/>
      <c r="J295" s="38"/>
      <c r="K295" s="38"/>
      <c r="L295" s="41"/>
      <c r="M295" s="209"/>
      <c r="N295" s="210"/>
      <c r="O295" s="66"/>
      <c r="P295" s="66"/>
      <c r="Q295" s="66"/>
      <c r="R295" s="66"/>
      <c r="S295" s="66"/>
      <c r="T295" s="67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T295" s="19" t="s">
        <v>248</v>
      </c>
      <c r="AU295" s="19" t="s">
        <v>81</v>
      </c>
    </row>
    <row r="296" spans="1:65" s="2" customFormat="1" ht="19.5">
      <c r="A296" s="36"/>
      <c r="B296" s="37"/>
      <c r="C296" s="38"/>
      <c r="D296" s="207" t="s">
        <v>275</v>
      </c>
      <c r="E296" s="38"/>
      <c r="F296" s="225" t="s">
        <v>2276</v>
      </c>
      <c r="G296" s="38"/>
      <c r="H296" s="38"/>
      <c r="I296" s="117"/>
      <c r="J296" s="38"/>
      <c r="K296" s="38"/>
      <c r="L296" s="41"/>
      <c r="M296" s="209"/>
      <c r="N296" s="210"/>
      <c r="O296" s="66"/>
      <c r="P296" s="66"/>
      <c r="Q296" s="66"/>
      <c r="R296" s="66"/>
      <c r="S296" s="66"/>
      <c r="T296" s="67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T296" s="19" t="s">
        <v>275</v>
      </c>
      <c r="AU296" s="19" t="s">
        <v>81</v>
      </c>
    </row>
    <row r="297" spans="1:65" s="13" customFormat="1" ht="11.25">
      <c r="B297" s="211"/>
      <c r="C297" s="212"/>
      <c r="D297" s="207" t="s">
        <v>250</v>
      </c>
      <c r="E297" s="213" t="s">
        <v>19</v>
      </c>
      <c r="F297" s="214" t="s">
        <v>2277</v>
      </c>
      <c r="G297" s="212"/>
      <c r="H297" s="215">
        <v>0.28000000000000003</v>
      </c>
      <c r="I297" s="216"/>
      <c r="J297" s="212"/>
      <c r="K297" s="212"/>
      <c r="L297" s="217"/>
      <c r="M297" s="218"/>
      <c r="N297" s="219"/>
      <c r="O297" s="219"/>
      <c r="P297" s="219"/>
      <c r="Q297" s="219"/>
      <c r="R297" s="219"/>
      <c r="S297" s="219"/>
      <c r="T297" s="220"/>
      <c r="AT297" s="221" t="s">
        <v>250</v>
      </c>
      <c r="AU297" s="221" t="s">
        <v>81</v>
      </c>
      <c r="AV297" s="13" t="s">
        <v>81</v>
      </c>
      <c r="AW297" s="13" t="s">
        <v>33</v>
      </c>
      <c r="AX297" s="13" t="s">
        <v>79</v>
      </c>
      <c r="AY297" s="221" t="s">
        <v>239</v>
      </c>
    </row>
    <row r="298" spans="1:65" s="2" customFormat="1" ht="16.5" customHeight="1">
      <c r="A298" s="36"/>
      <c r="B298" s="37"/>
      <c r="C298" s="194" t="s">
        <v>596</v>
      </c>
      <c r="D298" s="194" t="s">
        <v>241</v>
      </c>
      <c r="E298" s="195" t="s">
        <v>2278</v>
      </c>
      <c r="F298" s="196" t="s">
        <v>2279</v>
      </c>
      <c r="G298" s="197" t="s">
        <v>265</v>
      </c>
      <c r="H298" s="198">
        <v>1.2529999999999999</v>
      </c>
      <c r="I298" s="199"/>
      <c r="J298" s="200">
        <f>ROUND(I298*H298,2)</f>
        <v>0</v>
      </c>
      <c r="K298" s="196" t="s">
        <v>245</v>
      </c>
      <c r="L298" s="41"/>
      <c r="M298" s="201" t="s">
        <v>19</v>
      </c>
      <c r="N298" s="202" t="s">
        <v>43</v>
      </c>
      <c r="O298" s="66"/>
      <c r="P298" s="203">
        <f>O298*H298</f>
        <v>0</v>
      </c>
      <c r="Q298" s="203">
        <v>1.04877</v>
      </c>
      <c r="R298" s="203">
        <f>Q298*H298</f>
        <v>1.3141088099999998</v>
      </c>
      <c r="S298" s="203">
        <v>0</v>
      </c>
      <c r="T298" s="204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205" t="s">
        <v>246</v>
      </c>
      <c r="AT298" s="205" t="s">
        <v>241</v>
      </c>
      <c r="AU298" s="205" t="s">
        <v>81</v>
      </c>
      <c r="AY298" s="19" t="s">
        <v>239</v>
      </c>
      <c r="BE298" s="206">
        <f>IF(N298="základní",J298,0)</f>
        <v>0</v>
      </c>
      <c r="BF298" s="206">
        <f>IF(N298="snížená",J298,0)</f>
        <v>0</v>
      </c>
      <c r="BG298" s="206">
        <f>IF(N298="zákl. přenesená",J298,0)</f>
        <v>0</v>
      </c>
      <c r="BH298" s="206">
        <f>IF(N298="sníž. přenesená",J298,0)</f>
        <v>0</v>
      </c>
      <c r="BI298" s="206">
        <f>IF(N298="nulová",J298,0)</f>
        <v>0</v>
      </c>
      <c r="BJ298" s="19" t="s">
        <v>79</v>
      </c>
      <c r="BK298" s="206">
        <f>ROUND(I298*H298,2)</f>
        <v>0</v>
      </c>
      <c r="BL298" s="19" t="s">
        <v>246</v>
      </c>
      <c r="BM298" s="205" t="s">
        <v>2280</v>
      </c>
    </row>
    <row r="299" spans="1:65" s="2" customFormat="1" ht="11.25">
      <c r="A299" s="36"/>
      <c r="B299" s="37"/>
      <c r="C299" s="38"/>
      <c r="D299" s="207" t="s">
        <v>248</v>
      </c>
      <c r="E299" s="38"/>
      <c r="F299" s="208" t="s">
        <v>2281</v>
      </c>
      <c r="G299" s="38"/>
      <c r="H299" s="38"/>
      <c r="I299" s="117"/>
      <c r="J299" s="38"/>
      <c r="K299" s="38"/>
      <c r="L299" s="41"/>
      <c r="M299" s="209"/>
      <c r="N299" s="210"/>
      <c r="O299" s="66"/>
      <c r="P299" s="66"/>
      <c r="Q299" s="66"/>
      <c r="R299" s="66"/>
      <c r="S299" s="66"/>
      <c r="T299" s="67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T299" s="19" t="s">
        <v>248</v>
      </c>
      <c r="AU299" s="19" t="s">
        <v>81</v>
      </c>
    </row>
    <row r="300" spans="1:65" s="13" customFormat="1" ht="11.25">
      <c r="B300" s="211"/>
      <c r="C300" s="212"/>
      <c r="D300" s="207" t="s">
        <v>250</v>
      </c>
      <c r="E300" s="213" t="s">
        <v>19</v>
      </c>
      <c r="F300" s="214" t="s">
        <v>2282</v>
      </c>
      <c r="G300" s="212"/>
      <c r="H300" s="215">
        <v>0.52800000000000002</v>
      </c>
      <c r="I300" s="216"/>
      <c r="J300" s="212"/>
      <c r="K300" s="212"/>
      <c r="L300" s="217"/>
      <c r="M300" s="218"/>
      <c r="N300" s="219"/>
      <c r="O300" s="219"/>
      <c r="P300" s="219"/>
      <c r="Q300" s="219"/>
      <c r="R300" s="219"/>
      <c r="S300" s="219"/>
      <c r="T300" s="220"/>
      <c r="AT300" s="221" t="s">
        <v>250</v>
      </c>
      <c r="AU300" s="221" t="s">
        <v>81</v>
      </c>
      <c r="AV300" s="13" t="s">
        <v>81</v>
      </c>
      <c r="AW300" s="13" t="s">
        <v>33</v>
      </c>
      <c r="AX300" s="13" t="s">
        <v>72</v>
      </c>
      <c r="AY300" s="221" t="s">
        <v>239</v>
      </c>
    </row>
    <row r="301" spans="1:65" s="13" customFormat="1" ht="11.25">
      <c r="B301" s="211"/>
      <c r="C301" s="212"/>
      <c r="D301" s="207" t="s">
        <v>250</v>
      </c>
      <c r="E301" s="213" t="s">
        <v>19</v>
      </c>
      <c r="F301" s="214" t="s">
        <v>2283</v>
      </c>
      <c r="G301" s="212"/>
      <c r="H301" s="215">
        <v>0.25800000000000001</v>
      </c>
      <c r="I301" s="216"/>
      <c r="J301" s="212"/>
      <c r="K301" s="212"/>
      <c r="L301" s="217"/>
      <c r="M301" s="218"/>
      <c r="N301" s="219"/>
      <c r="O301" s="219"/>
      <c r="P301" s="219"/>
      <c r="Q301" s="219"/>
      <c r="R301" s="219"/>
      <c r="S301" s="219"/>
      <c r="T301" s="220"/>
      <c r="AT301" s="221" t="s">
        <v>250</v>
      </c>
      <c r="AU301" s="221" t="s">
        <v>81</v>
      </c>
      <c r="AV301" s="13" t="s">
        <v>81</v>
      </c>
      <c r="AW301" s="13" t="s">
        <v>33</v>
      </c>
      <c r="AX301" s="13" t="s">
        <v>72</v>
      </c>
      <c r="AY301" s="221" t="s">
        <v>239</v>
      </c>
    </row>
    <row r="302" spans="1:65" s="13" customFormat="1" ht="11.25">
      <c r="B302" s="211"/>
      <c r="C302" s="212"/>
      <c r="D302" s="207" t="s">
        <v>250</v>
      </c>
      <c r="E302" s="213" t="s">
        <v>19</v>
      </c>
      <c r="F302" s="214" t="s">
        <v>2284</v>
      </c>
      <c r="G302" s="212"/>
      <c r="H302" s="215">
        <v>0.46700000000000003</v>
      </c>
      <c r="I302" s="216"/>
      <c r="J302" s="212"/>
      <c r="K302" s="212"/>
      <c r="L302" s="217"/>
      <c r="M302" s="218"/>
      <c r="N302" s="219"/>
      <c r="O302" s="219"/>
      <c r="P302" s="219"/>
      <c r="Q302" s="219"/>
      <c r="R302" s="219"/>
      <c r="S302" s="219"/>
      <c r="T302" s="220"/>
      <c r="AT302" s="221" t="s">
        <v>250</v>
      </c>
      <c r="AU302" s="221" t="s">
        <v>81</v>
      </c>
      <c r="AV302" s="13" t="s">
        <v>81</v>
      </c>
      <c r="AW302" s="13" t="s">
        <v>33</v>
      </c>
      <c r="AX302" s="13" t="s">
        <v>72</v>
      </c>
      <c r="AY302" s="221" t="s">
        <v>239</v>
      </c>
    </row>
    <row r="303" spans="1:65" s="16" customFormat="1" ht="11.25">
      <c r="B303" s="263"/>
      <c r="C303" s="264"/>
      <c r="D303" s="207" t="s">
        <v>250</v>
      </c>
      <c r="E303" s="265" t="s">
        <v>19</v>
      </c>
      <c r="F303" s="266" t="s">
        <v>2078</v>
      </c>
      <c r="G303" s="264"/>
      <c r="H303" s="267">
        <v>1.2529999999999999</v>
      </c>
      <c r="I303" s="268"/>
      <c r="J303" s="264"/>
      <c r="K303" s="264"/>
      <c r="L303" s="269"/>
      <c r="M303" s="270"/>
      <c r="N303" s="271"/>
      <c r="O303" s="271"/>
      <c r="P303" s="271"/>
      <c r="Q303" s="271"/>
      <c r="R303" s="271"/>
      <c r="S303" s="271"/>
      <c r="T303" s="272"/>
      <c r="AT303" s="273" t="s">
        <v>250</v>
      </c>
      <c r="AU303" s="273" t="s">
        <v>81</v>
      </c>
      <c r="AV303" s="16" t="s">
        <v>246</v>
      </c>
      <c r="AW303" s="16" t="s">
        <v>33</v>
      </c>
      <c r="AX303" s="16" t="s">
        <v>79</v>
      </c>
      <c r="AY303" s="273" t="s">
        <v>239</v>
      </c>
    </row>
    <row r="304" spans="1:65" s="2" customFormat="1" ht="16.5" customHeight="1">
      <c r="A304" s="36"/>
      <c r="B304" s="37"/>
      <c r="C304" s="194" t="s">
        <v>602</v>
      </c>
      <c r="D304" s="194" t="s">
        <v>241</v>
      </c>
      <c r="E304" s="195" t="s">
        <v>2285</v>
      </c>
      <c r="F304" s="196" t="s">
        <v>2286</v>
      </c>
      <c r="G304" s="197" t="s">
        <v>254</v>
      </c>
      <c r="H304" s="198">
        <v>89.43</v>
      </c>
      <c r="I304" s="199"/>
      <c r="J304" s="200">
        <f>ROUND(I304*H304,2)</f>
        <v>0</v>
      </c>
      <c r="K304" s="196" t="s">
        <v>245</v>
      </c>
      <c r="L304" s="41"/>
      <c r="M304" s="201" t="s">
        <v>19</v>
      </c>
      <c r="N304" s="202" t="s">
        <v>43</v>
      </c>
      <c r="O304" s="66"/>
      <c r="P304" s="203">
        <f>O304*H304</f>
        <v>0</v>
      </c>
      <c r="Q304" s="203">
        <v>0</v>
      </c>
      <c r="R304" s="203">
        <f>Q304*H304</f>
        <v>0</v>
      </c>
      <c r="S304" s="203">
        <v>0</v>
      </c>
      <c r="T304" s="204">
        <f>S304*H304</f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205" t="s">
        <v>246</v>
      </c>
      <c r="AT304" s="205" t="s">
        <v>241</v>
      </c>
      <c r="AU304" s="205" t="s">
        <v>81</v>
      </c>
      <c r="AY304" s="19" t="s">
        <v>239</v>
      </c>
      <c r="BE304" s="206">
        <f>IF(N304="základní",J304,0)</f>
        <v>0</v>
      </c>
      <c r="BF304" s="206">
        <f>IF(N304="snížená",J304,0)</f>
        <v>0</v>
      </c>
      <c r="BG304" s="206">
        <f>IF(N304="zákl. přenesená",J304,0)</f>
        <v>0</v>
      </c>
      <c r="BH304" s="206">
        <f>IF(N304="sníž. přenesená",J304,0)</f>
        <v>0</v>
      </c>
      <c r="BI304" s="206">
        <f>IF(N304="nulová",J304,0)</f>
        <v>0</v>
      </c>
      <c r="BJ304" s="19" t="s">
        <v>79</v>
      </c>
      <c r="BK304" s="206">
        <f>ROUND(I304*H304,2)</f>
        <v>0</v>
      </c>
      <c r="BL304" s="19" t="s">
        <v>246</v>
      </c>
      <c r="BM304" s="205" t="s">
        <v>2287</v>
      </c>
    </row>
    <row r="305" spans="1:65" s="2" customFormat="1" ht="11.25">
      <c r="A305" s="36"/>
      <c r="B305" s="37"/>
      <c r="C305" s="38"/>
      <c r="D305" s="207" t="s">
        <v>248</v>
      </c>
      <c r="E305" s="38"/>
      <c r="F305" s="208" t="s">
        <v>2288</v>
      </c>
      <c r="G305" s="38"/>
      <c r="H305" s="38"/>
      <c r="I305" s="117"/>
      <c r="J305" s="38"/>
      <c r="K305" s="38"/>
      <c r="L305" s="41"/>
      <c r="M305" s="209"/>
      <c r="N305" s="210"/>
      <c r="O305" s="66"/>
      <c r="P305" s="66"/>
      <c r="Q305" s="66"/>
      <c r="R305" s="66"/>
      <c r="S305" s="66"/>
      <c r="T305" s="67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T305" s="19" t="s">
        <v>248</v>
      </c>
      <c r="AU305" s="19" t="s">
        <v>81</v>
      </c>
    </row>
    <row r="306" spans="1:65" s="2" customFormat="1" ht="19.5">
      <c r="A306" s="36"/>
      <c r="B306" s="37"/>
      <c r="C306" s="38"/>
      <c r="D306" s="207" t="s">
        <v>275</v>
      </c>
      <c r="E306" s="38"/>
      <c r="F306" s="225" t="s">
        <v>2289</v>
      </c>
      <c r="G306" s="38"/>
      <c r="H306" s="38"/>
      <c r="I306" s="117"/>
      <c r="J306" s="38"/>
      <c r="K306" s="38"/>
      <c r="L306" s="41"/>
      <c r="M306" s="209"/>
      <c r="N306" s="210"/>
      <c r="O306" s="66"/>
      <c r="P306" s="66"/>
      <c r="Q306" s="66"/>
      <c r="R306" s="66"/>
      <c r="S306" s="66"/>
      <c r="T306" s="67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T306" s="19" t="s">
        <v>275</v>
      </c>
      <c r="AU306" s="19" t="s">
        <v>81</v>
      </c>
    </row>
    <row r="307" spans="1:65" s="13" customFormat="1" ht="11.25">
      <c r="B307" s="211"/>
      <c r="C307" s="212"/>
      <c r="D307" s="207" t="s">
        <v>250</v>
      </c>
      <c r="E307" s="213" t="s">
        <v>19</v>
      </c>
      <c r="F307" s="214" t="s">
        <v>2290</v>
      </c>
      <c r="G307" s="212"/>
      <c r="H307" s="215">
        <v>42.94</v>
      </c>
      <c r="I307" s="216"/>
      <c r="J307" s="212"/>
      <c r="K307" s="212"/>
      <c r="L307" s="217"/>
      <c r="M307" s="218"/>
      <c r="N307" s="219"/>
      <c r="O307" s="219"/>
      <c r="P307" s="219"/>
      <c r="Q307" s="219"/>
      <c r="R307" s="219"/>
      <c r="S307" s="219"/>
      <c r="T307" s="220"/>
      <c r="AT307" s="221" t="s">
        <v>250</v>
      </c>
      <c r="AU307" s="221" t="s">
        <v>81</v>
      </c>
      <c r="AV307" s="13" t="s">
        <v>81</v>
      </c>
      <c r="AW307" s="13" t="s">
        <v>33</v>
      </c>
      <c r="AX307" s="13" t="s">
        <v>72</v>
      </c>
      <c r="AY307" s="221" t="s">
        <v>239</v>
      </c>
    </row>
    <row r="308" spans="1:65" s="13" customFormat="1" ht="11.25">
      <c r="B308" s="211"/>
      <c r="C308" s="212"/>
      <c r="D308" s="207" t="s">
        <v>250</v>
      </c>
      <c r="E308" s="213" t="s">
        <v>19</v>
      </c>
      <c r="F308" s="214" t="s">
        <v>2291</v>
      </c>
      <c r="G308" s="212"/>
      <c r="H308" s="215">
        <v>46.49</v>
      </c>
      <c r="I308" s="216"/>
      <c r="J308" s="212"/>
      <c r="K308" s="212"/>
      <c r="L308" s="217"/>
      <c r="M308" s="218"/>
      <c r="N308" s="219"/>
      <c r="O308" s="219"/>
      <c r="P308" s="219"/>
      <c r="Q308" s="219"/>
      <c r="R308" s="219"/>
      <c r="S308" s="219"/>
      <c r="T308" s="220"/>
      <c r="AT308" s="221" t="s">
        <v>250</v>
      </c>
      <c r="AU308" s="221" t="s">
        <v>81</v>
      </c>
      <c r="AV308" s="13" t="s">
        <v>81</v>
      </c>
      <c r="AW308" s="13" t="s">
        <v>33</v>
      </c>
      <c r="AX308" s="13" t="s">
        <v>72</v>
      </c>
      <c r="AY308" s="221" t="s">
        <v>239</v>
      </c>
    </row>
    <row r="309" spans="1:65" s="16" customFormat="1" ht="11.25">
      <c r="B309" s="263"/>
      <c r="C309" s="264"/>
      <c r="D309" s="207" t="s">
        <v>250</v>
      </c>
      <c r="E309" s="265" t="s">
        <v>19</v>
      </c>
      <c r="F309" s="266" t="s">
        <v>2078</v>
      </c>
      <c r="G309" s="264"/>
      <c r="H309" s="267">
        <v>89.43</v>
      </c>
      <c r="I309" s="268"/>
      <c r="J309" s="264"/>
      <c r="K309" s="264"/>
      <c r="L309" s="269"/>
      <c r="M309" s="270"/>
      <c r="N309" s="271"/>
      <c r="O309" s="271"/>
      <c r="P309" s="271"/>
      <c r="Q309" s="271"/>
      <c r="R309" s="271"/>
      <c r="S309" s="271"/>
      <c r="T309" s="272"/>
      <c r="AT309" s="273" t="s">
        <v>250</v>
      </c>
      <c r="AU309" s="273" t="s">
        <v>81</v>
      </c>
      <c r="AV309" s="16" t="s">
        <v>246</v>
      </c>
      <c r="AW309" s="16" t="s">
        <v>33</v>
      </c>
      <c r="AX309" s="16" t="s">
        <v>79</v>
      </c>
      <c r="AY309" s="273" t="s">
        <v>239</v>
      </c>
    </row>
    <row r="310" spans="1:65" s="2" customFormat="1" ht="16.5" customHeight="1">
      <c r="A310" s="36"/>
      <c r="B310" s="37"/>
      <c r="C310" s="194" t="s">
        <v>610</v>
      </c>
      <c r="D310" s="194" t="s">
        <v>241</v>
      </c>
      <c r="E310" s="195" t="s">
        <v>2292</v>
      </c>
      <c r="F310" s="196" t="s">
        <v>2293</v>
      </c>
      <c r="G310" s="197" t="s">
        <v>254</v>
      </c>
      <c r="H310" s="198">
        <v>23.56</v>
      </c>
      <c r="I310" s="199"/>
      <c r="J310" s="200">
        <f>ROUND(I310*H310,2)</f>
        <v>0</v>
      </c>
      <c r="K310" s="196" t="s">
        <v>245</v>
      </c>
      <c r="L310" s="41"/>
      <c r="M310" s="201" t="s">
        <v>19</v>
      </c>
      <c r="N310" s="202" t="s">
        <v>43</v>
      </c>
      <c r="O310" s="66"/>
      <c r="P310" s="203">
        <f>O310*H310</f>
        <v>0</v>
      </c>
      <c r="Q310" s="203">
        <v>0</v>
      </c>
      <c r="R310" s="203">
        <f>Q310*H310</f>
        <v>0</v>
      </c>
      <c r="S310" s="203">
        <v>0</v>
      </c>
      <c r="T310" s="204">
        <f>S310*H310</f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205" t="s">
        <v>246</v>
      </c>
      <c r="AT310" s="205" t="s">
        <v>241</v>
      </c>
      <c r="AU310" s="205" t="s">
        <v>81</v>
      </c>
      <c r="AY310" s="19" t="s">
        <v>239</v>
      </c>
      <c r="BE310" s="206">
        <f>IF(N310="základní",J310,0)</f>
        <v>0</v>
      </c>
      <c r="BF310" s="206">
        <f>IF(N310="snížená",J310,0)</f>
        <v>0</v>
      </c>
      <c r="BG310" s="206">
        <f>IF(N310="zákl. přenesená",J310,0)</f>
        <v>0</v>
      </c>
      <c r="BH310" s="206">
        <f>IF(N310="sníž. přenesená",J310,0)</f>
        <v>0</v>
      </c>
      <c r="BI310" s="206">
        <f>IF(N310="nulová",J310,0)</f>
        <v>0</v>
      </c>
      <c r="BJ310" s="19" t="s">
        <v>79</v>
      </c>
      <c r="BK310" s="206">
        <f>ROUND(I310*H310,2)</f>
        <v>0</v>
      </c>
      <c r="BL310" s="19" t="s">
        <v>246</v>
      </c>
      <c r="BM310" s="205" t="s">
        <v>2294</v>
      </c>
    </row>
    <row r="311" spans="1:65" s="2" customFormat="1" ht="11.25">
      <c r="A311" s="36"/>
      <c r="B311" s="37"/>
      <c r="C311" s="38"/>
      <c r="D311" s="207" t="s">
        <v>248</v>
      </c>
      <c r="E311" s="38"/>
      <c r="F311" s="208" t="s">
        <v>2295</v>
      </c>
      <c r="G311" s="38"/>
      <c r="H311" s="38"/>
      <c r="I311" s="117"/>
      <c r="J311" s="38"/>
      <c r="K311" s="38"/>
      <c r="L311" s="41"/>
      <c r="M311" s="209"/>
      <c r="N311" s="210"/>
      <c r="O311" s="66"/>
      <c r="P311" s="66"/>
      <c r="Q311" s="66"/>
      <c r="R311" s="66"/>
      <c r="S311" s="66"/>
      <c r="T311" s="67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T311" s="19" t="s">
        <v>248</v>
      </c>
      <c r="AU311" s="19" t="s">
        <v>81</v>
      </c>
    </row>
    <row r="312" spans="1:65" s="2" customFormat="1" ht="19.5">
      <c r="A312" s="36"/>
      <c r="B312" s="37"/>
      <c r="C312" s="38"/>
      <c r="D312" s="207" t="s">
        <v>275</v>
      </c>
      <c r="E312" s="38"/>
      <c r="F312" s="225" t="s">
        <v>2296</v>
      </c>
      <c r="G312" s="38"/>
      <c r="H312" s="38"/>
      <c r="I312" s="117"/>
      <c r="J312" s="38"/>
      <c r="K312" s="38"/>
      <c r="L312" s="41"/>
      <c r="M312" s="209"/>
      <c r="N312" s="210"/>
      <c r="O312" s="66"/>
      <c r="P312" s="66"/>
      <c r="Q312" s="66"/>
      <c r="R312" s="66"/>
      <c r="S312" s="66"/>
      <c r="T312" s="67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T312" s="19" t="s">
        <v>275</v>
      </c>
      <c r="AU312" s="19" t="s">
        <v>81</v>
      </c>
    </row>
    <row r="313" spans="1:65" s="13" customFormat="1" ht="11.25">
      <c r="B313" s="211"/>
      <c r="C313" s="212"/>
      <c r="D313" s="207" t="s">
        <v>250</v>
      </c>
      <c r="E313" s="213" t="s">
        <v>19</v>
      </c>
      <c r="F313" s="214" t="s">
        <v>2297</v>
      </c>
      <c r="G313" s="212"/>
      <c r="H313" s="215">
        <v>10.06</v>
      </c>
      <c r="I313" s="216"/>
      <c r="J313" s="212"/>
      <c r="K313" s="212"/>
      <c r="L313" s="217"/>
      <c r="M313" s="218"/>
      <c r="N313" s="219"/>
      <c r="O313" s="219"/>
      <c r="P313" s="219"/>
      <c r="Q313" s="219"/>
      <c r="R313" s="219"/>
      <c r="S313" s="219"/>
      <c r="T313" s="220"/>
      <c r="AT313" s="221" t="s">
        <v>250</v>
      </c>
      <c r="AU313" s="221" t="s">
        <v>81</v>
      </c>
      <c r="AV313" s="13" t="s">
        <v>81</v>
      </c>
      <c r="AW313" s="13" t="s">
        <v>33</v>
      </c>
      <c r="AX313" s="13" t="s">
        <v>72</v>
      </c>
      <c r="AY313" s="221" t="s">
        <v>239</v>
      </c>
    </row>
    <row r="314" spans="1:65" s="13" customFormat="1" ht="11.25">
      <c r="B314" s="211"/>
      <c r="C314" s="212"/>
      <c r="D314" s="207" t="s">
        <v>250</v>
      </c>
      <c r="E314" s="213" t="s">
        <v>19</v>
      </c>
      <c r="F314" s="214" t="s">
        <v>2298</v>
      </c>
      <c r="G314" s="212"/>
      <c r="H314" s="215">
        <v>13.5</v>
      </c>
      <c r="I314" s="216"/>
      <c r="J314" s="212"/>
      <c r="K314" s="212"/>
      <c r="L314" s="217"/>
      <c r="M314" s="218"/>
      <c r="N314" s="219"/>
      <c r="O314" s="219"/>
      <c r="P314" s="219"/>
      <c r="Q314" s="219"/>
      <c r="R314" s="219"/>
      <c r="S314" s="219"/>
      <c r="T314" s="220"/>
      <c r="AT314" s="221" t="s">
        <v>250</v>
      </c>
      <c r="AU314" s="221" t="s">
        <v>81</v>
      </c>
      <c r="AV314" s="13" t="s">
        <v>81</v>
      </c>
      <c r="AW314" s="13" t="s">
        <v>33</v>
      </c>
      <c r="AX314" s="13" t="s">
        <v>72</v>
      </c>
      <c r="AY314" s="221" t="s">
        <v>239</v>
      </c>
    </row>
    <row r="315" spans="1:65" s="16" customFormat="1" ht="11.25">
      <c r="B315" s="263"/>
      <c r="C315" s="264"/>
      <c r="D315" s="207" t="s">
        <v>250</v>
      </c>
      <c r="E315" s="265" t="s">
        <v>19</v>
      </c>
      <c r="F315" s="266" t="s">
        <v>2078</v>
      </c>
      <c r="G315" s="264"/>
      <c r="H315" s="267">
        <v>23.56</v>
      </c>
      <c r="I315" s="268"/>
      <c r="J315" s="264"/>
      <c r="K315" s="264"/>
      <c r="L315" s="269"/>
      <c r="M315" s="270"/>
      <c r="N315" s="271"/>
      <c r="O315" s="271"/>
      <c r="P315" s="271"/>
      <c r="Q315" s="271"/>
      <c r="R315" s="271"/>
      <c r="S315" s="271"/>
      <c r="T315" s="272"/>
      <c r="AT315" s="273" t="s">
        <v>250</v>
      </c>
      <c r="AU315" s="273" t="s">
        <v>81</v>
      </c>
      <c r="AV315" s="16" t="s">
        <v>246</v>
      </c>
      <c r="AW315" s="16" t="s">
        <v>33</v>
      </c>
      <c r="AX315" s="16" t="s">
        <v>79</v>
      </c>
      <c r="AY315" s="273" t="s">
        <v>239</v>
      </c>
    </row>
    <row r="316" spans="1:65" s="2" customFormat="1" ht="16.5" customHeight="1">
      <c r="A316" s="36"/>
      <c r="B316" s="37"/>
      <c r="C316" s="194" t="s">
        <v>615</v>
      </c>
      <c r="D316" s="194" t="s">
        <v>241</v>
      </c>
      <c r="E316" s="195" t="s">
        <v>2299</v>
      </c>
      <c r="F316" s="196" t="s">
        <v>2300</v>
      </c>
      <c r="G316" s="197" t="s">
        <v>244</v>
      </c>
      <c r="H316" s="198">
        <v>163.48500000000001</v>
      </c>
      <c r="I316" s="199"/>
      <c r="J316" s="200">
        <f>ROUND(I316*H316,2)</f>
        <v>0</v>
      </c>
      <c r="K316" s="196" t="s">
        <v>245</v>
      </c>
      <c r="L316" s="41"/>
      <c r="M316" s="201" t="s">
        <v>19</v>
      </c>
      <c r="N316" s="202" t="s">
        <v>43</v>
      </c>
      <c r="O316" s="66"/>
      <c r="P316" s="203">
        <f>O316*H316</f>
        <v>0</v>
      </c>
      <c r="Q316" s="203">
        <v>1.82E-3</v>
      </c>
      <c r="R316" s="203">
        <f>Q316*H316</f>
        <v>0.29754270000000005</v>
      </c>
      <c r="S316" s="203">
        <v>0</v>
      </c>
      <c r="T316" s="204">
        <f>S316*H316</f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205" t="s">
        <v>246</v>
      </c>
      <c r="AT316" s="205" t="s">
        <v>241</v>
      </c>
      <c r="AU316" s="205" t="s">
        <v>81</v>
      </c>
      <c r="AY316" s="19" t="s">
        <v>239</v>
      </c>
      <c r="BE316" s="206">
        <f>IF(N316="základní",J316,0)</f>
        <v>0</v>
      </c>
      <c r="BF316" s="206">
        <f>IF(N316="snížená",J316,0)</f>
        <v>0</v>
      </c>
      <c r="BG316" s="206">
        <f>IF(N316="zákl. přenesená",J316,0)</f>
        <v>0</v>
      </c>
      <c r="BH316" s="206">
        <f>IF(N316="sníž. přenesená",J316,0)</f>
        <v>0</v>
      </c>
      <c r="BI316" s="206">
        <f>IF(N316="nulová",J316,0)</f>
        <v>0</v>
      </c>
      <c r="BJ316" s="19" t="s">
        <v>79</v>
      </c>
      <c r="BK316" s="206">
        <f>ROUND(I316*H316,2)</f>
        <v>0</v>
      </c>
      <c r="BL316" s="19" t="s">
        <v>246</v>
      </c>
      <c r="BM316" s="205" t="s">
        <v>2301</v>
      </c>
    </row>
    <row r="317" spans="1:65" s="2" customFormat="1" ht="11.25">
      <c r="A317" s="36"/>
      <c r="B317" s="37"/>
      <c r="C317" s="38"/>
      <c r="D317" s="207" t="s">
        <v>248</v>
      </c>
      <c r="E317" s="38"/>
      <c r="F317" s="208" t="s">
        <v>2302</v>
      </c>
      <c r="G317" s="38"/>
      <c r="H317" s="38"/>
      <c r="I317" s="117"/>
      <c r="J317" s="38"/>
      <c r="K317" s="38"/>
      <c r="L317" s="41"/>
      <c r="M317" s="209"/>
      <c r="N317" s="210"/>
      <c r="O317" s="66"/>
      <c r="P317" s="66"/>
      <c r="Q317" s="66"/>
      <c r="R317" s="66"/>
      <c r="S317" s="66"/>
      <c r="T317" s="67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T317" s="19" t="s">
        <v>248</v>
      </c>
      <c r="AU317" s="19" t="s">
        <v>81</v>
      </c>
    </row>
    <row r="318" spans="1:65" s="13" customFormat="1" ht="11.25">
      <c r="B318" s="211"/>
      <c r="C318" s="212"/>
      <c r="D318" s="207" t="s">
        <v>250</v>
      </c>
      <c r="E318" s="213" t="s">
        <v>19</v>
      </c>
      <c r="F318" s="214" t="s">
        <v>2303</v>
      </c>
      <c r="G318" s="212"/>
      <c r="H318" s="215">
        <v>80.325000000000003</v>
      </c>
      <c r="I318" s="216"/>
      <c r="J318" s="212"/>
      <c r="K318" s="212"/>
      <c r="L318" s="217"/>
      <c r="M318" s="218"/>
      <c r="N318" s="219"/>
      <c r="O318" s="219"/>
      <c r="P318" s="219"/>
      <c r="Q318" s="219"/>
      <c r="R318" s="219"/>
      <c r="S318" s="219"/>
      <c r="T318" s="220"/>
      <c r="AT318" s="221" t="s">
        <v>250</v>
      </c>
      <c r="AU318" s="221" t="s">
        <v>81</v>
      </c>
      <c r="AV318" s="13" t="s">
        <v>81</v>
      </c>
      <c r="AW318" s="13" t="s">
        <v>33</v>
      </c>
      <c r="AX318" s="13" t="s">
        <v>72</v>
      </c>
      <c r="AY318" s="221" t="s">
        <v>239</v>
      </c>
    </row>
    <row r="319" spans="1:65" s="13" customFormat="1" ht="11.25">
      <c r="B319" s="211"/>
      <c r="C319" s="212"/>
      <c r="D319" s="207" t="s">
        <v>250</v>
      </c>
      <c r="E319" s="213" t="s">
        <v>19</v>
      </c>
      <c r="F319" s="214" t="s">
        <v>2304</v>
      </c>
      <c r="G319" s="212"/>
      <c r="H319" s="215">
        <v>83.16</v>
      </c>
      <c r="I319" s="216"/>
      <c r="J319" s="212"/>
      <c r="K319" s="212"/>
      <c r="L319" s="217"/>
      <c r="M319" s="218"/>
      <c r="N319" s="219"/>
      <c r="O319" s="219"/>
      <c r="P319" s="219"/>
      <c r="Q319" s="219"/>
      <c r="R319" s="219"/>
      <c r="S319" s="219"/>
      <c r="T319" s="220"/>
      <c r="AT319" s="221" t="s">
        <v>250</v>
      </c>
      <c r="AU319" s="221" t="s">
        <v>81</v>
      </c>
      <c r="AV319" s="13" t="s">
        <v>81</v>
      </c>
      <c r="AW319" s="13" t="s">
        <v>33</v>
      </c>
      <c r="AX319" s="13" t="s">
        <v>72</v>
      </c>
      <c r="AY319" s="221" t="s">
        <v>239</v>
      </c>
    </row>
    <row r="320" spans="1:65" s="16" customFormat="1" ht="11.25">
      <c r="B320" s="263"/>
      <c r="C320" s="264"/>
      <c r="D320" s="207" t="s">
        <v>250</v>
      </c>
      <c r="E320" s="265" t="s">
        <v>19</v>
      </c>
      <c r="F320" s="266" t="s">
        <v>2078</v>
      </c>
      <c r="G320" s="264"/>
      <c r="H320" s="267">
        <v>163.48500000000001</v>
      </c>
      <c r="I320" s="268"/>
      <c r="J320" s="264"/>
      <c r="K320" s="264"/>
      <c r="L320" s="269"/>
      <c r="M320" s="270"/>
      <c r="N320" s="271"/>
      <c r="O320" s="271"/>
      <c r="P320" s="271"/>
      <c r="Q320" s="271"/>
      <c r="R320" s="271"/>
      <c r="S320" s="271"/>
      <c r="T320" s="272"/>
      <c r="AT320" s="273" t="s">
        <v>250</v>
      </c>
      <c r="AU320" s="273" t="s">
        <v>81</v>
      </c>
      <c r="AV320" s="16" t="s">
        <v>246</v>
      </c>
      <c r="AW320" s="16" t="s">
        <v>33</v>
      </c>
      <c r="AX320" s="16" t="s">
        <v>79</v>
      </c>
      <c r="AY320" s="273" t="s">
        <v>239</v>
      </c>
    </row>
    <row r="321" spans="1:65" s="2" customFormat="1" ht="16.5" customHeight="1">
      <c r="A321" s="36"/>
      <c r="B321" s="37"/>
      <c r="C321" s="194" t="s">
        <v>620</v>
      </c>
      <c r="D321" s="194" t="s">
        <v>241</v>
      </c>
      <c r="E321" s="195" t="s">
        <v>2305</v>
      </c>
      <c r="F321" s="196" t="s">
        <v>2306</v>
      </c>
      <c r="G321" s="197" t="s">
        <v>244</v>
      </c>
      <c r="H321" s="198">
        <v>163.48500000000001</v>
      </c>
      <c r="I321" s="199"/>
      <c r="J321" s="200">
        <f>ROUND(I321*H321,2)</f>
        <v>0</v>
      </c>
      <c r="K321" s="196" t="s">
        <v>245</v>
      </c>
      <c r="L321" s="41"/>
      <c r="M321" s="201" t="s">
        <v>19</v>
      </c>
      <c r="N321" s="202" t="s">
        <v>43</v>
      </c>
      <c r="O321" s="66"/>
      <c r="P321" s="203">
        <f>O321*H321</f>
        <v>0</v>
      </c>
      <c r="Q321" s="203">
        <v>4.0000000000000003E-5</v>
      </c>
      <c r="R321" s="203">
        <f>Q321*H321</f>
        <v>6.5394000000000008E-3</v>
      </c>
      <c r="S321" s="203">
        <v>0</v>
      </c>
      <c r="T321" s="204">
        <f>S321*H321</f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205" t="s">
        <v>246</v>
      </c>
      <c r="AT321" s="205" t="s">
        <v>241</v>
      </c>
      <c r="AU321" s="205" t="s">
        <v>81</v>
      </c>
      <c r="AY321" s="19" t="s">
        <v>239</v>
      </c>
      <c r="BE321" s="206">
        <f>IF(N321="základní",J321,0)</f>
        <v>0</v>
      </c>
      <c r="BF321" s="206">
        <f>IF(N321="snížená",J321,0)</f>
        <v>0</v>
      </c>
      <c r="BG321" s="206">
        <f>IF(N321="zákl. přenesená",J321,0)</f>
        <v>0</v>
      </c>
      <c r="BH321" s="206">
        <f>IF(N321="sníž. přenesená",J321,0)</f>
        <v>0</v>
      </c>
      <c r="BI321" s="206">
        <f>IF(N321="nulová",J321,0)</f>
        <v>0</v>
      </c>
      <c r="BJ321" s="19" t="s">
        <v>79</v>
      </c>
      <c r="BK321" s="206">
        <f>ROUND(I321*H321,2)</f>
        <v>0</v>
      </c>
      <c r="BL321" s="19" t="s">
        <v>246</v>
      </c>
      <c r="BM321" s="205" t="s">
        <v>2307</v>
      </c>
    </row>
    <row r="322" spans="1:65" s="2" customFormat="1" ht="11.25">
      <c r="A322" s="36"/>
      <c r="B322" s="37"/>
      <c r="C322" s="38"/>
      <c r="D322" s="207" t="s">
        <v>248</v>
      </c>
      <c r="E322" s="38"/>
      <c r="F322" s="208" t="s">
        <v>2308</v>
      </c>
      <c r="G322" s="38"/>
      <c r="H322" s="38"/>
      <c r="I322" s="117"/>
      <c r="J322" s="38"/>
      <c r="K322" s="38"/>
      <c r="L322" s="41"/>
      <c r="M322" s="209"/>
      <c r="N322" s="210"/>
      <c r="O322" s="66"/>
      <c r="P322" s="66"/>
      <c r="Q322" s="66"/>
      <c r="R322" s="66"/>
      <c r="S322" s="66"/>
      <c r="T322" s="67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T322" s="19" t="s">
        <v>248</v>
      </c>
      <c r="AU322" s="19" t="s">
        <v>81</v>
      </c>
    </row>
    <row r="323" spans="1:65" s="2" customFormat="1" ht="16.5" customHeight="1">
      <c r="A323" s="36"/>
      <c r="B323" s="37"/>
      <c r="C323" s="194" t="s">
        <v>624</v>
      </c>
      <c r="D323" s="194" t="s">
        <v>241</v>
      </c>
      <c r="E323" s="195" t="s">
        <v>2309</v>
      </c>
      <c r="F323" s="196" t="s">
        <v>2310</v>
      </c>
      <c r="G323" s="197" t="s">
        <v>244</v>
      </c>
      <c r="H323" s="198">
        <v>253.27099999999999</v>
      </c>
      <c r="I323" s="199"/>
      <c r="J323" s="200">
        <f>ROUND(I323*H323,2)</f>
        <v>0</v>
      </c>
      <c r="K323" s="196" t="s">
        <v>245</v>
      </c>
      <c r="L323" s="41"/>
      <c r="M323" s="201" t="s">
        <v>19</v>
      </c>
      <c r="N323" s="202" t="s">
        <v>43</v>
      </c>
      <c r="O323" s="66"/>
      <c r="P323" s="203">
        <f>O323*H323</f>
        <v>0</v>
      </c>
      <c r="Q323" s="203">
        <v>1.32E-3</v>
      </c>
      <c r="R323" s="203">
        <f>Q323*H323</f>
        <v>0.33431771999999998</v>
      </c>
      <c r="S323" s="203">
        <v>0</v>
      </c>
      <c r="T323" s="204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205" t="s">
        <v>246</v>
      </c>
      <c r="AT323" s="205" t="s">
        <v>241</v>
      </c>
      <c r="AU323" s="205" t="s">
        <v>81</v>
      </c>
      <c r="AY323" s="19" t="s">
        <v>239</v>
      </c>
      <c r="BE323" s="206">
        <f>IF(N323="základní",J323,0)</f>
        <v>0</v>
      </c>
      <c r="BF323" s="206">
        <f>IF(N323="snížená",J323,0)</f>
        <v>0</v>
      </c>
      <c r="BG323" s="206">
        <f>IF(N323="zákl. přenesená",J323,0)</f>
        <v>0</v>
      </c>
      <c r="BH323" s="206">
        <f>IF(N323="sníž. přenesená",J323,0)</f>
        <v>0</v>
      </c>
      <c r="BI323" s="206">
        <f>IF(N323="nulová",J323,0)</f>
        <v>0</v>
      </c>
      <c r="BJ323" s="19" t="s">
        <v>79</v>
      </c>
      <c r="BK323" s="206">
        <f>ROUND(I323*H323,2)</f>
        <v>0</v>
      </c>
      <c r="BL323" s="19" t="s">
        <v>246</v>
      </c>
      <c r="BM323" s="205" t="s">
        <v>2311</v>
      </c>
    </row>
    <row r="324" spans="1:65" s="2" customFormat="1" ht="11.25">
      <c r="A324" s="36"/>
      <c r="B324" s="37"/>
      <c r="C324" s="38"/>
      <c r="D324" s="207" t="s">
        <v>248</v>
      </c>
      <c r="E324" s="38"/>
      <c r="F324" s="208" t="s">
        <v>2312</v>
      </c>
      <c r="G324" s="38"/>
      <c r="H324" s="38"/>
      <c r="I324" s="117"/>
      <c r="J324" s="38"/>
      <c r="K324" s="38"/>
      <c r="L324" s="41"/>
      <c r="M324" s="209"/>
      <c r="N324" s="210"/>
      <c r="O324" s="66"/>
      <c r="P324" s="66"/>
      <c r="Q324" s="66"/>
      <c r="R324" s="66"/>
      <c r="S324" s="66"/>
      <c r="T324" s="67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T324" s="19" t="s">
        <v>248</v>
      </c>
      <c r="AU324" s="19" t="s">
        <v>81</v>
      </c>
    </row>
    <row r="325" spans="1:65" s="14" customFormat="1" ht="11.25">
      <c r="B325" s="230"/>
      <c r="C325" s="231"/>
      <c r="D325" s="207" t="s">
        <v>250</v>
      </c>
      <c r="E325" s="232" t="s">
        <v>19</v>
      </c>
      <c r="F325" s="233" t="s">
        <v>2313</v>
      </c>
      <c r="G325" s="231"/>
      <c r="H325" s="232" t="s">
        <v>19</v>
      </c>
      <c r="I325" s="234"/>
      <c r="J325" s="231"/>
      <c r="K325" s="231"/>
      <c r="L325" s="235"/>
      <c r="M325" s="236"/>
      <c r="N325" s="237"/>
      <c r="O325" s="237"/>
      <c r="P325" s="237"/>
      <c r="Q325" s="237"/>
      <c r="R325" s="237"/>
      <c r="S325" s="237"/>
      <c r="T325" s="238"/>
      <c r="AT325" s="239" t="s">
        <v>250</v>
      </c>
      <c r="AU325" s="239" t="s">
        <v>81</v>
      </c>
      <c r="AV325" s="14" t="s">
        <v>79</v>
      </c>
      <c r="AW325" s="14" t="s">
        <v>33</v>
      </c>
      <c r="AX325" s="14" t="s">
        <v>72</v>
      </c>
      <c r="AY325" s="239" t="s">
        <v>239</v>
      </c>
    </row>
    <row r="326" spans="1:65" s="13" customFormat="1" ht="11.25">
      <c r="B326" s="211"/>
      <c r="C326" s="212"/>
      <c r="D326" s="207" t="s">
        <v>250</v>
      </c>
      <c r="E326" s="213" t="s">
        <v>19</v>
      </c>
      <c r="F326" s="214" t="s">
        <v>2314</v>
      </c>
      <c r="G326" s="212"/>
      <c r="H326" s="215">
        <v>66.900000000000006</v>
      </c>
      <c r="I326" s="216"/>
      <c r="J326" s="212"/>
      <c r="K326" s="212"/>
      <c r="L326" s="217"/>
      <c r="M326" s="218"/>
      <c r="N326" s="219"/>
      <c r="O326" s="219"/>
      <c r="P326" s="219"/>
      <c r="Q326" s="219"/>
      <c r="R326" s="219"/>
      <c r="S326" s="219"/>
      <c r="T326" s="220"/>
      <c r="AT326" s="221" t="s">
        <v>250</v>
      </c>
      <c r="AU326" s="221" t="s">
        <v>81</v>
      </c>
      <c r="AV326" s="13" t="s">
        <v>81</v>
      </c>
      <c r="AW326" s="13" t="s">
        <v>33</v>
      </c>
      <c r="AX326" s="13" t="s">
        <v>72</v>
      </c>
      <c r="AY326" s="221" t="s">
        <v>239</v>
      </c>
    </row>
    <row r="327" spans="1:65" s="13" customFormat="1" ht="11.25">
      <c r="B327" s="211"/>
      <c r="C327" s="212"/>
      <c r="D327" s="207" t="s">
        <v>250</v>
      </c>
      <c r="E327" s="213" t="s">
        <v>19</v>
      </c>
      <c r="F327" s="214" t="s">
        <v>2315</v>
      </c>
      <c r="G327" s="212"/>
      <c r="H327" s="215">
        <v>4.8250000000000002</v>
      </c>
      <c r="I327" s="216"/>
      <c r="J327" s="212"/>
      <c r="K327" s="212"/>
      <c r="L327" s="217"/>
      <c r="M327" s="218"/>
      <c r="N327" s="219"/>
      <c r="O327" s="219"/>
      <c r="P327" s="219"/>
      <c r="Q327" s="219"/>
      <c r="R327" s="219"/>
      <c r="S327" s="219"/>
      <c r="T327" s="220"/>
      <c r="AT327" s="221" t="s">
        <v>250</v>
      </c>
      <c r="AU327" s="221" t="s">
        <v>81</v>
      </c>
      <c r="AV327" s="13" t="s">
        <v>81</v>
      </c>
      <c r="AW327" s="13" t="s">
        <v>33</v>
      </c>
      <c r="AX327" s="13" t="s">
        <v>72</v>
      </c>
      <c r="AY327" s="221" t="s">
        <v>239</v>
      </c>
    </row>
    <row r="328" spans="1:65" s="13" customFormat="1" ht="11.25">
      <c r="B328" s="211"/>
      <c r="C328" s="212"/>
      <c r="D328" s="207" t="s">
        <v>250</v>
      </c>
      <c r="E328" s="213" t="s">
        <v>19</v>
      </c>
      <c r="F328" s="214" t="s">
        <v>2316</v>
      </c>
      <c r="G328" s="212"/>
      <c r="H328" s="215">
        <v>77.2</v>
      </c>
      <c r="I328" s="216"/>
      <c r="J328" s="212"/>
      <c r="K328" s="212"/>
      <c r="L328" s="217"/>
      <c r="M328" s="218"/>
      <c r="N328" s="219"/>
      <c r="O328" s="219"/>
      <c r="P328" s="219"/>
      <c r="Q328" s="219"/>
      <c r="R328" s="219"/>
      <c r="S328" s="219"/>
      <c r="T328" s="220"/>
      <c r="AT328" s="221" t="s">
        <v>250</v>
      </c>
      <c r="AU328" s="221" t="s">
        <v>81</v>
      </c>
      <c r="AV328" s="13" t="s">
        <v>81</v>
      </c>
      <c r="AW328" s="13" t="s">
        <v>33</v>
      </c>
      <c r="AX328" s="13" t="s">
        <v>72</v>
      </c>
      <c r="AY328" s="221" t="s">
        <v>239</v>
      </c>
    </row>
    <row r="329" spans="1:65" s="13" customFormat="1" ht="11.25">
      <c r="B329" s="211"/>
      <c r="C329" s="212"/>
      <c r="D329" s="207" t="s">
        <v>250</v>
      </c>
      <c r="E329" s="213" t="s">
        <v>19</v>
      </c>
      <c r="F329" s="214" t="s">
        <v>2317</v>
      </c>
      <c r="G329" s="212"/>
      <c r="H329" s="215">
        <v>5.1349999999999998</v>
      </c>
      <c r="I329" s="216"/>
      <c r="J329" s="212"/>
      <c r="K329" s="212"/>
      <c r="L329" s="217"/>
      <c r="M329" s="218"/>
      <c r="N329" s="219"/>
      <c r="O329" s="219"/>
      <c r="P329" s="219"/>
      <c r="Q329" s="219"/>
      <c r="R329" s="219"/>
      <c r="S329" s="219"/>
      <c r="T329" s="220"/>
      <c r="AT329" s="221" t="s">
        <v>250</v>
      </c>
      <c r="AU329" s="221" t="s">
        <v>81</v>
      </c>
      <c r="AV329" s="13" t="s">
        <v>81</v>
      </c>
      <c r="AW329" s="13" t="s">
        <v>33</v>
      </c>
      <c r="AX329" s="13" t="s">
        <v>72</v>
      </c>
      <c r="AY329" s="221" t="s">
        <v>239</v>
      </c>
    </row>
    <row r="330" spans="1:65" s="15" customFormat="1" ht="11.25">
      <c r="B330" s="252"/>
      <c r="C330" s="253"/>
      <c r="D330" s="207" t="s">
        <v>250</v>
      </c>
      <c r="E330" s="254" t="s">
        <v>19</v>
      </c>
      <c r="F330" s="255" t="s">
        <v>2076</v>
      </c>
      <c r="G330" s="253"/>
      <c r="H330" s="256">
        <v>154.06</v>
      </c>
      <c r="I330" s="257"/>
      <c r="J330" s="253"/>
      <c r="K330" s="253"/>
      <c r="L330" s="258"/>
      <c r="M330" s="259"/>
      <c r="N330" s="260"/>
      <c r="O330" s="260"/>
      <c r="P330" s="260"/>
      <c r="Q330" s="260"/>
      <c r="R330" s="260"/>
      <c r="S330" s="260"/>
      <c r="T330" s="261"/>
      <c r="AT330" s="262" t="s">
        <v>250</v>
      </c>
      <c r="AU330" s="262" t="s">
        <v>81</v>
      </c>
      <c r="AV330" s="15" t="s">
        <v>101</v>
      </c>
      <c r="AW330" s="15" t="s">
        <v>33</v>
      </c>
      <c r="AX330" s="15" t="s">
        <v>72</v>
      </c>
      <c r="AY330" s="262" t="s">
        <v>239</v>
      </c>
    </row>
    <row r="331" spans="1:65" s="14" customFormat="1" ht="11.25">
      <c r="B331" s="230"/>
      <c r="C331" s="231"/>
      <c r="D331" s="207" t="s">
        <v>250</v>
      </c>
      <c r="E331" s="232" t="s">
        <v>19</v>
      </c>
      <c r="F331" s="233" t="s">
        <v>2318</v>
      </c>
      <c r="G331" s="231"/>
      <c r="H331" s="232" t="s">
        <v>19</v>
      </c>
      <c r="I331" s="234"/>
      <c r="J331" s="231"/>
      <c r="K331" s="231"/>
      <c r="L331" s="235"/>
      <c r="M331" s="236"/>
      <c r="N331" s="237"/>
      <c r="O331" s="237"/>
      <c r="P331" s="237"/>
      <c r="Q331" s="237"/>
      <c r="R331" s="237"/>
      <c r="S331" s="237"/>
      <c r="T331" s="238"/>
      <c r="AT331" s="239" t="s">
        <v>250</v>
      </c>
      <c r="AU331" s="239" t="s">
        <v>81</v>
      </c>
      <c r="AV331" s="14" t="s">
        <v>79</v>
      </c>
      <c r="AW331" s="14" t="s">
        <v>33</v>
      </c>
      <c r="AX331" s="14" t="s">
        <v>72</v>
      </c>
      <c r="AY331" s="239" t="s">
        <v>239</v>
      </c>
    </row>
    <row r="332" spans="1:65" s="13" customFormat="1" ht="11.25">
      <c r="B332" s="211"/>
      <c r="C332" s="212"/>
      <c r="D332" s="207" t="s">
        <v>250</v>
      </c>
      <c r="E332" s="213" t="s">
        <v>19</v>
      </c>
      <c r="F332" s="214" t="s">
        <v>2319</v>
      </c>
      <c r="G332" s="212"/>
      <c r="H332" s="215">
        <v>41.933999999999997</v>
      </c>
      <c r="I332" s="216"/>
      <c r="J332" s="212"/>
      <c r="K332" s="212"/>
      <c r="L332" s="217"/>
      <c r="M332" s="218"/>
      <c r="N332" s="219"/>
      <c r="O332" s="219"/>
      <c r="P332" s="219"/>
      <c r="Q332" s="219"/>
      <c r="R332" s="219"/>
      <c r="S332" s="219"/>
      <c r="T332" s="220"/>
      <c r="AT332" s="221" t="s">
        <v>250</v>
      </c>
      <c r="AU332" s="221" t="s">
        <v>81</v>
      </c>
      <c r="AV332" s="13" t="s">
        <v>81</v>
      </c>
      <c r="AW332" s="13" t="s">
        <v>33</v>
      </c>
      <c r="AX332" s="13" t="s">
        <v>72</v>
      </c>
      <c r="AY332" s="221" t="s">
        <v>239</v>
      </c>
    </row>
    <row r="333" spans="1:65" s="13" customFormat="1" ht="11.25">
      <c r="B333" s="211"/>
      <c r="C333" s="212"/>
      <c r="D333" s="207" t="s">
        <v>250</v>
      </c>
      <c r="E333" s="213" t="s">
        <v>19</v>
      </c>
      <c r="F333" s="214" t="s">
        <v>2320</v>
      </c>
      <c r="G333" s="212"/>
      <c r="H333" s="215">
        <v>1.3160000000000001</v>
      </c>
      <c r="I333" s="216"/>
      <c r="J333" s="212"/>
      <c r="K333" s="212"/>
      <c r="L333" s="217"/>
      <c r="M333" s="218"/>
      <c r="N333" s="219"/>
      <c r="O333" s="219"/>
      <c r="P333" s="219"/>
      <c r="Q333" s="219"/>
      <c r="R333" s="219"/>
      <c r="S333" s="219"/>
      <c r="T333" s="220"/>
      <c r="AT333" s="221" t="s">
        <v>250</v>
      </c>
      <c r="AU333" s="221" t="s">
        <v>81</v>
      </c>
      <c r="AV333" s="13" t="s">
        <v>81</v>
      </c>
      <c r="AW333" s="13" t="s">
        <v>33</v>
      </c>
      <c r="AX333" s="13" t="s">
        <v>72</v>
      </c>
      <c r="AY333" s="221" t="s">
        <v>239</v>
      </c>
    </row>
    <row r="334" spans="1:65" s="13" customFormat="1" ht="11.25">
      <c r="B334" s="211"/>
      <c r="C334" s="212"/>
      <c r="D334" s="207" t="s">
        <v>250</v>
      </c>
      <c r="E334" s="213" t="s">
        <v>19</v>
      </c>
      <c r="F334" s="214" t="s">
        <v>2321</v>
      </c>
      <c r="G334" s="212"/>
      <c r="H334" s="215">
        <v>1.321</v>
      </c>
      <c r="I334" s="216"/>
      <c r="J334" s="212"/>
      <c r="K334" s="212"/>
      <c r="L334" s="217"/>
      <c r="M334" s="218"/>
      <c r="N334" s="219"/>
      <c r="O334" s="219"/>
      <c r="P334" s="219"/>
      <c r="Q334" s="219"/>
      <c r="R334" s="219"/>
      <c r="S334" s="219"/>
      <c r="T334" s="220"/>
      <c r="AT334" s="221" t="s">
        <v>250</v>
      </c>
      <c r="AU334" s="221" t="s">
        <v>81</v>
      </c>
      <c r="AV334" s="13" t="s">
        <v>81</v>
      </c>
      <c r="AW334" s="13" t="s">
        <v>33</v>
      </c>
      <c r="AX334" s="13" t="s">
        <v>72</v>
      </c>
      <c r="AY334" s="221" t="s">
        <v>239</v>
      </c>
    </row>
    <row r="335" spans="1:65" s="13" customFormat="1" ht="11.25">
      <c r="B335" s="211"/>
      <c r="C335" s="212"/>
      <c r="D335" s="207" t="s">
        <v>250</v>
      </c>
      <c r="E335" s="213" t="s">
        <v>19</v>
      </c>
      <c r="F335" s="214" t="s">
        <v>2322</v>
      </c>
      <c r="G335" s="212"/>
      <c r="H335" s="215">
        <v>45.881</v>
      </c>
      <c r="I335" s="216"/>
      <c r="J335" s="212"/>
      <c r="K335" s="212"/>
      <c r="L335" s="217"/>
      <c r="M335" s="218"/>
      <c r="N335" s="219"/>
      <c r="O335" s="219"/>
      <c r="P335" s="219"/>
      <c r="Q335" s="219"/>
      <c r="R335" s="219"/>
      <c r="S335" s="219"/>
      <c r="T335" s="220"/>
      <c r="AT335" s="221" t="s">
        <v>250</v>
      </c>
      <c r="AU335" s="221" t="s">
        <v>81</v>
      </c>
      <c r="AV335" s="13" t="s">
        <v>81</v>
      </c>
      <c r="AW335" s="13" t="s">
        <v>33</v>
      </c>
      <c r="AX335" s="13" t="s">
        <v>72</v>
      </c>
      <c r="AY335" s="221" t="s">
        <v>239</v>
      </c>
    </row>
    <row r="336" spans="1:65" s="13" customFormat="1" ht="11.25">
      <c r="B336" s="211"/>
      <c r="C336" s="212"/>
      <c r="D336" s="207" t="s">
        <v>250</v>
      </c>
      <c r="E336" s="213" t="s">
        <v>19</v>
      </c>
      <c r="F336" s="214" t="s">
        <v>2323</v>
      </c>
      <c r="G336" s="212"/>
      <c r="H336" s="215">
        <v>3.0379999999999998</v>
      </c>
      <c r="I336" s="216"/>
      <c r="J336" s="212"/>
      <c r="K336" s="212"/>
      <c r="L336" s="217"/>
      <c r="M336" s="218"/>
      <c r="N336" s="219"/>
      <c r="O336" s="219"/>
      <c r="P336" s="219"/>
      <c r="Q336" s="219"/>
      <c r="R336" s="219"/>
      <c r="S336" s="219"/>
      <c r="T336" s="220"/>
      <c r="AT336" s="221" t="s">
        <v>250</v>
      </c>
      <c r="AU336" s="221" t="s">
        <v>81</v>
      </c>
      <c r="AV336" s="13" t="s">
        <v>81</v>
      </c>
      <c r="AW336" s="13" t="s">
        <v>33</v>
      </c>
      <c r="AX336" s="13" t="s">
        <v>72</v>
      </c>
      <c r="AY336" s="221" t="s">
        <v>239</v>
      </c>
    </row>
    <row r="337" spans="1:65" s="13" customFormat="1" ht="11.25">
      <c r="B337" s="211"/>
      <c r="C337" s="212"/>
      <c r="D337" s="207" t="s">
        <v>250</v>
      </c>
      <c r="E337" s="213" t="s">
        <v>19</v>
      </c>
      <c r="F337" s="214" t="s">
        <v>2324</v>
      </c>
      <c r="G337" s="212"/>
      <c r="H337" s="215">
        <v>0.499</v>
      </c>
      <c r="I337" s="216"/>
      <c r="J337" s="212"/>
      <c r="K337" s="212"/>
      <c r="L337" s="217"/>
      <c r="M337" s="218"/>
      <c r="N337" s="219"/>
      <c r="O337" s="219"/>
      <c r="P337" s="219"/>
      <c r="Q337" s="219"/>
      <c r="R337" s="219"/>
      <c r="S337" s="219"/>
      <c r="T337" s="220"/>
      <c r="AT337" s="221" t="s">
        <v>250</v>
      </c>
      <c r="AU337" s="221" t="s">
        <v>81</v>
      </c>
      <c r="AV337" s="13" t="s">
        <v>81</v>
      </c>
      <c r="AW337" s="13" t="s">
        <v>33</v>
      </c>
      <c r="AX337" s="13" t="s">
        <v>72</v>
      </c>
      <c r="AY337" s="221" t="s">
        <v>239</v>
      </c>
    </row>
    <row r="338" spans="1:65" s="13" customFormat="1" ht="11.25">
      <c r="B338" s="211"/>
      <c r="C338" s="212"/>
      <c r="D338" s="207" t="s">
        <v>250</v>
      </c>
      <c r="E338" s="213" t="s">
        <v>19</v>
      </c>
      <c r="F338" s="214" t="s">
        <v>2325</v>
      </c>
      <c r="G338" s="212"/>
      <c r="H338" s="215">
        <v>1.222</v>
      </c>
      <c r="I338" s="216"/>
      <c r="J338" s="212"/>
      <c r="K338" s="212"/>
      <c r="L338" s="217"/>
      <c r="M338" s="218"/>
      <c r="N338" s="219"/>
      <c r="O338" s="219"/>
      <c r="P338" s="219"/>
      <c r="Q338" s="219"/>
      <c r="R338" s="219"/>
      <c r="S338" s="219"/>
      <c r="T338" s="220"/>
      <c r="AT338" s="221" t="s">
        <v>250</v>
      </c>
      <c r="AU338" s="221" t="s">
        <v>81</v>
      </c>
      <c r="AV338" s="13" t="s">
        <v>81</v>
      </c>
      <c r="AW338" s="13" t="s">
        <v>33</v>
      </c>
      <c r="AX338" s="13" t="s">
        <v>72</v>
      </c>
      <c r="AY338" s="221" t="s">
        <v>239</v>
      </c>
    </row>
    <row r="339" spans="1:65" s="13" customFormat="1" ht="11.25">
      <c r="B339" s="211"/>
      <c r="C339" s="212"/>
      <c r="D339" s="207" t="s">
        <v>250</v>
      </c>
      <c r="E339" s="213" t="s">
        <v>19</v>
      </c>
      <c r="F339" s="214" t="s">
        <v>2326</v>
      </c>
      <c r="G339" s="212"/>
      <c r="H339" s="215">
        <v>4</v>
      </c>
      <c r="I339" s="216"/>
      <c r="J339" s="212"/>
      <c r="K339" s="212"/>
      <c r="L339" s="217"/>
      <c r="M339" s="218"/>
      <c r="N339" s="219"/>
      <c r="O339" s="219"/>
      <c r="P339" s="219"/>
      <c r="Q339" s="219"/>
      <c r="R339" s="219"/>
      <c r="S339" s="219"/>
      <c r="T339" s="220"/>
      <c r="AT339" s="221" t="s">
        <v>250</v>
      </c>
      <c r="AU339" s="221" t="s">
        <v>81</v>
      </c>
      <c r="AV339" s="13" t="s">
        <v>81</v>
      </c>
      <c r="AW339" s="13" t="s">
        <v>33</v>
      </c>
      <c r="AX339" s="13" t="s">
        <v>72</v>
      </c>
      <c r="AY339" s="221" t="s">
        <v>239</v>
      </c>
    </row>
    <row r="340" spans="1:65" s="15" customFormat="1" ht="11.25">
      <c r="B340" s="252"/>
      <c r="C340" s="253"/>
      <c r="D340" s="207" t="s">
        <v>250</v>
      </c>
      <c r="E340" s="254" t="s">
        <v>19</v>
      </c>
      <c r="F340" s="255" t="s">
        <v>2076</v>
      </c>
      <c r="G340" s="253"/>
      <c r="H340" s="256">
        <v>99.210999999999999</v>
      </c>
      <c r="I340" s="257"/>
      <c r="J340" s="253"/>
      <c r="K340" s="253"/>
      <c r="L340" s="258"/>
      <c r="M340" s="259"/>
      <c r="N340" s="260"/>
      <c r="O340" s="260"/>
      <c r="P340" s="260"/>
      <c r="Q340" s="260"/>
      <c r="R340" s="260"/>
      <c r="S340" s="260"/>
      <c r="T340" s="261"/>
      <c r="AT340" s="262" t="s">
        <v>250</v>
      </c>
      <c r="AU340" s="262" t="s">
        <v>81</v>
      </c>
      <c r="AV340" s="15" t="s">
        <v>101</v>
      </c>
      <c r="AW340" s="15" t="s">
        <v>33</v>
      </c>
      <c r="AX340" s="15" t="s">
        <v>72</v>
      </c>
      <c r="AY340" s="262" t="s">
        <v>239</v>
      </c>
    </row>
    <row r="341" spans="1:65" s="16" customFormat="1" ht="11.25">
      <c r="B341" s="263"/>
      <c r="C341" s="264"/>
      <c r="D341" s="207" t="s">
        <v>250</v>
      </c>
      <c r="E341" s="265" t="s">
        <v>19</v>
      </c>
      <c r="F341" s="266" t="s">
        <v>2078</v>
      </c>
      <c r="G341" s="264"/>
      <c r="H341" s="267">
        <v>253.27099999999999</v>
      </c>
      <c r="I341" s="268"/>
      <c r="J341" s="264"/>
      <c r="K341" s="264"/>
      <c r="L341" s="269"/>
      <c r="M341" s="270"/>
      <c r="N341" s="271"/>
      <c r="O341" s="271"/>
      <c r="P341" s="271"/>
      <c r="Q341" s="271"/>
      <c r="R341" s="271"/>
      <c r="S341" s="271"/>
      <c r="T341" s="272"/>
      <c r="AT341" s="273" t="s">
        <v>250</v>
      </c>
      <c r="AU341" s="273" t="s">
        <v>81</v>
      </c>
      <c r="AV341" s="16" t="s">
        <v>246</v>
      </c>
      <c r="AW341" s="16" t="s">
        <v>33</v>
      </c>
      <c r="AX341" s="16" t="s">
        <v>79</v>
      </c>
      <c r="AY341" s="273" t="s">
        <v>239</v>
      </c>
    </row>
    <row r="342" spans="1:65" s="2" customFormat="1" ht="16.5" customHeight="1">
      <c r="A342" s="36"/>
      <c r="B342" s="37"/>
      <c r="C342" s="194" t="s">
        <v>626</v>
      </c>
      <c r="D342" s="194" t="s">
        <v>241</v>
      </c>
      <c r="E342" s="195" t="s">
        <v>2327</v>
      </c>
      <c r="F342" s="196" t="s">
        <v>2328</v>
      </c>
      <c r="G342" s="197" t="s">
        <v>244</v>
      </c>
      <c r="H342" s="198">
        <v>253.27099999999999</v>
      </c>
      <c r="I342" s="199"/>
      <c r="J342" s="200">
        <f>ROUND(I342*H342,2)</f>
        <v>0</v>
      </c>
      <c r="K342" s="196" t="s">
        <v>245</v>
      </c>
      <c r="L342" s="41"/>
      <c r="M342" s="201" t="s">
        <v>19</v>
      </c>
      <c r="N342" s="202" t="s">
        <v>43</v>
      </c>
      <c r="O342" s="66"/>
      <c r="P342" s="203">
        <f>O342*H342</f>
        <v>0</v>
      </c>
      <c r="Q342" s="203">
        <v>4.0000000000000003E-5</v>
      </c>
      <c r="R342" s="203">
        <f>Q342*H342</f>
        <v>1.013084E-2</v>
      </c>
      <c r="S342" s="203">
        <v>0</v>
      </c>
      <c r="T342" s="204">
        <f>S342*H342</f>
        <v>0</v>
      </c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R342" s="205" t="s">
        <v>246</v>
      </c>
      <c r="AT342" s="205" t="s">
        <v>241</v>
      </c>
      <c r="AU342" s="205" t="s">
        <v>81</v>
      </c>
      <c r="AY342" s="19" t="s">
        <v>239</v>
      </c>
      <c r="BE342" s="206">
        <f>IF(N342="základní",J342,0)</f>
        <v>0</v>
      </c>
      <c r="BF342" s="206">
        <f>IF(N342="snížená",J342,0)</f>
        <v>0</v>
      </c>
      <c r="BG342" s="206">
        <f>IF(N342="zákl. přenesená",J342,0)</f>
        <v>0</v>
      </c>
      <c r="BH342" s="206">
        <f>IF(N342="sníž. přenesená",J342,0)</f>
        <v>0</v>
      </c>
      <c r="BI342" s="206">
        <f>IF(N342="nulová",J342,0)</f>
        <v>0</v>
      </c>
      <c r="BJ342" s="19" t="s">
        <v>79</v>
      </c>
      <c r="BK342" s="206">
        <f>ROUND(I342*H342,2)</f>
        <v>0</v>
      </c>
      <c r="BL342" s="19" t="s">
        <v>246</v>
      </c>
      <c r="BM342" s="205" t="s">
        <v>2329</v>
      </c>
    </row>
    <row r="343" spans="1:65" s="2" customFormat="1" ht="11.25">
      <c r="A343" s="36"/>
      <c r="B343" s="37"/>
      <c r="C343" s="38"/>
      <c r="D343" s="207" t="s">
        <v>248</v>
      </c>
      <c r="E343" s="38"/>
      <c r="F343" s="208" t="s">
        <v>2330</v>
      </c>
      <c r="G343" s="38"/>
      <c r="H343" s="38"/>
      <c r="I343" s="117"/>
      <c r="J343" s="38"/>
      <c r="K343" s="38"/>
      <c r="L343" s="41"/>
      <c r="M343" s="209"/>
      <c r="N343" s="210"/>
      <c r="O343" s="66"/>
      <c r="P343" s="66"/>
      <c r="Q343" s="66"/>
      <c r="R343" s="66"/>
      <c r="S343" s="66"/>
      <c r="T343" s="67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T343" s="19" t="s">
        <v>248</v>
      </c>
      <c r="AU343" s="19" t="s">
        <v>81</v>
      </c>
    </row>
    <row r="344" spans="1:65" s="2" customFormat="1" ht="16.5" customHeight="1">
      <c r="A344" s="36"/>
      <c r="B344" s="37"/>
      <c r="C344" s="194" t="s">
        <v>629</v>
      </c>
      <c r="D344" s="194" t="s">
        <v>241</v>
      </c>
      <c r="E344" s="195" t="s">
        <v>2331</v>
      </c>
      <c r="F344" s="196" t="s">
        <v>2332</v>
      </c>
      <c r="G344" s="197" t="s">
        <v>285</v>
      </c>
      <c r="H344" s="198">
        <v>20</v>
      </c>
      <c r="I344" s="199"/>
      <c r="J344" s="200">
        <f>ROUND(I344*H344,2)</f>
        <v>0</v>
      </c>
      <c r="K344" s="196" t="s">
        <v>245</v>
      </c>
      <c r="L344" s="41"/>
      <c r="M344" s="201" t="s">
        <v>19</v>
      </c>
      <c r="N344" s="202" t="s">
        <v>43</v>
      </c>
      <c r="O344" s="66"/>
      <c r="P344" s="203">
        <f>O344*H344</f>
        <v>0</v>
      </c>
      <c r="Q344" s="203">
        <v>8.3999999999999995E-3</v>
      </c>
      <c r="R344" s="203">
        <f>Q344*H344</f>
        <v>0.16799999999999998</v>
      </c>
      <c r="S344" s="203">
        <v>0</v>
      </c>
      <c r="T344" s="204">
        <f>S344*H344</f>
        <v>0</v>
      </c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R344" s="205" t="s">
        <v>246</v>
      </c>
      <c r="AT344" s="205" t="s">
        <v>241</v>
      </c>
      <c r="AU344" s="205" t="s">
        <v>81</v>
      </c>
      <c r="AY344" s="19" t="s">
        <v>239</v>
      </c>
      <c r="BE344" s="206">
        <f>IF(N344="základní",J344,0)</f>
        <v>0</v>
      </c>
      <c r="BF344" s="206">
        <f>IF(N344="snížená",J344,0)</f>
        <v>0</v>
      </c>
      <c r="BG344" s="206">
        <f>IF(N344="zákl. přenesená",J344,0)</f>
        <v>0</v>
      </c>
      <c r="BH344" s="206">
        <f>IF(N344="sníž. přenesená",J344,0)</f>
        <v>0</v>
      </c>
      <c r="BI344" s="206">
        <f>IF(N344="nulová",J344,0)</f>
        <v>0</v>
      </c>
      <c r="BJ344" s="19" t="s">
        <v>79</v>
      </c>
      <c r="BK344" s="206">
        <f>ROUND(I344*H344,2)</f>
        <v>0</v>
      </c>
      <c r="BL344" s="19" t="s">
        <v>246</v>
      </c>
      <c r="BM344" s="205" t="s">
        <v>2333</v>
      </c>
    </row>
    <row r="345" spans="1:65" s="2" customFormat="1" ht="11.25">
      <c r="A345" s="36"/>
      <c r="B345" s="37"/>
      <c r="C345" s="38"/>
      <c r="D345" s="207" t="s">
        <v>248</v>
      </c>
      <c r="E345" s="38"/>
      <c r="F345" s="208" t="s">
        <v>2332</v>
      </c>
      <c r="G345" s="38"/>
      <c r="H345" s="38"/>
      <c r="I345" s="117"/>
      <c r="J345" s="38"/>
      <c r="K345" s="38"/>
      <c r="L345" s="41"/>
      <c r="M345" s="209"/>
      <c r="N345" s="210"/>
      <c r="O345" s="66"/>
      <c r="P345" s="66"/>
      <c r="Q345" s="66"/>
      <c r="R345" s="66"/>
      <c r="S345" s="66"/>
      <c r="T345" s="67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T345" s="19" t="s">
        <v>248</v>
      </c>
      <c r="AU345" s="19" t="s">
        <v>81</v>
      </c>
    </row>
    <row r="346" spans="1:65" s="13" customFormat="1" ht="11.25">
      <c r="B346" s="211"/>
      <c r="C346" s="212"/>
      <c r="D346" s="207" t="s">
        <v>250</v>
      </c>
      <c r="E346" s="213" t="s">
        <v>19</v>
      </c>
      <c r="F346" s="214" t="s">
        <v>2334</v>
      </c>
      <c r="G346" s="212"/>
      <c r="H346" s="215">
        <v>4</v>
      </c>
      <c r="I346" s="216"/>
      <c r="J346" s="212"/>
      <c r="K346" s="212"/>
      <c r="L346" s="217"/>
      <c r="M346" s="218"/>
      <c r="N346" s="219"/>
      <c r="O346" s="219"/>
      <c r="P346" s="219"/>
      <c r="Q346" s="219"/>
      <c r="R346" s="219"/>
      <c r="S346" s="219"/>
      <c r="T346" s="220"/>
      <c r="AT346" s="221" t="s">
        <v>250</v>
      </c>
      <c r="AU346" s="221" t="s">
        <v>81</v>
      </c>
      <c r="AV346" s="13" t="s">
        <v>81</v>
      </c>
      <c r="AW346" s="13" t="s">
        <v>33</v>
      </c>
      <c r="AX346" s="13" t="s">
        <v>72</v>
      </c>
      <c r="AY346" s="221" t="s">
        <v>239</v>
      </c>
    </row>
    <row r="347" spans="1:65" s="13" customFormat="1" ht="11.25">
      <c r="B347" s="211"/>
      <c r="C347" s="212"/>
      <c r="D347" s="207" t="s">
        <v>250</v>
      </c>
      <c r="E347" s="213" t="s">
        <v>19</v>
      </c>
      <c r="F347" s="214" t="s">
        <v>2335</v>
      </c>
      <c r="G347" s="212"/>
      <c r="H347" s="215">
        <v>4</v>
      </c>
      <c r="I347" s="216"/>
      <c r="J347" s="212"/>
      <c r="K347" s="212"/>
      <c r="L347" s="217"/>
      <c r="M347" s="218"/>
      <c r="N347" s="219"/>
      <c r="O347" s="219"/>
      <c r="P347" s="219"/>
      <c r="Q347" s="219"/>
      <c r="R347" s="219"/>
      <c r="S347" s="219"/>
      <c r="T347" s="220"/>
      <c r="AT347" s="221" t="s">
        <v>250</v>
      </c>
      <c r="AU347" s="221" t="s">
        <v>81</v>
      </c>
      <c r="AV347" s="13" t="s">
        <v>81</v>
      </c>
      <c r="AW347" s="13" t="s">
        <v>33</v>
      </c>
      <c r="AX347" s="13" t="s">
        <v>72</v>
      </c>
      <c r="AY347" s="221" t="s">
        <v>239</v>
      </c>
    </row>
    <row r="348" spans="1:65" s="13" customFormat="1" ht="11.25">
      <c r="B348" s="211"/>
      <c r="C348" s="212"/>
      <c r="D348" s="207" t="s">
        <v>250</v>
      </c>
      <c r="E348" s="213" t="s">
        <v>19</v>
      </c>
      <c r="F348" s="214" t="s">
        <v>2336</v>
      </c>
      <c r="G348" s="212"/>
      <c r="H348" s="215">
        <v>10</v>
      </c>
      <c r="I348" s="216"/>
      <c r="J348" s="212"/>
      <c r="K348" s="212"/>
      <c r="L348" s="217"/>
      <c r="M348" s="218"/>
      <c r="N348" s="219"/>
      <c r="O348" s="219"/>
      <c r="P348" s="219"/>
      <c r="Q348" s="219"/>
      <c r="R348" s="219"/>
      <c r="S348" s="219"/>
      <c r="T348" s="220"/>
      <c r="AT348" s="221" t="s">
        <v>250</v>
      </c>
      <c r="AU348" s="221" t="s">
        <v>81</v>
      </c>
      <c r="AV348" s="13" t="s">
        <v>81</v>
      </c>
      <c r="AW348" s="13" t="s">
        <v>33</v>
      </c>
      <c r="AX348" s="13" t="s">
        <v>72</v>
      </c>
      <c r="AY348" s="221" t="s">
        <v>239</v>
      </c>
    </row>
    <row r="349" spans="1:65" s="13" customFormat="1" ht="11.25">
      <c r="B349" s="211"/>
      <c r="C349" s="212"/>
      <c r="D349" s="207" t="s">
        <v>250</v>
      </c>
      <c r="E349" s="213" t="s">
        <v>19</v>
      </c>
      <c r="F349" s="214" t="s">
        <v>2337</v>
      </c>
      <c r="G349" s="212"/>
      <c r="H349" s="215">
        <v>2</v>
      </c>
      <c r="I349" s="216"/>
      <c r="J349" s="212"/>
      <c r="K349" s="212"/>
      <c r="L349" s="217"/>
      <c r="M349" s="218"/>
      <c r="N349" s="219"/>
      <c r="O349" s="219"/>
      <c r="P349" s="219"/>
      <c r="Q349" s="219"/>
      <c r="R349" s="219"/>
      <c r="S349" s="219"/>
      <c r="T349" s="220"/>
      <c r="AT349" s="221" t="s">
        <v>250</v>
      </c>
      <c r="AU349" s="221" t="s">
        <v>81</v>
      </c>
      <c r="AV349" s="13" t="s">
        <v>81</v>
      </c>
      <c r="AW349" s="13" t="s">
        <v>33</v>
      </c>
      <c r="AX349" s="13" t="s">
        <v>72</v>
      </c>
      <c r="AY349" s="221" t="s">
        <v>239</v>
      </c>
    </row>
    <row r="350" spans="1:65" s="16" customFormat="1" ht="11.25">
      <c r="B350" s="263"/>
      <c r="C350" s="264"/>
      <c r="D350" s="207" t="s">
        <v>250</v>
      </c>
      <c r="E350" s="265" t="s">
        <v>19</v>
      </c>
      <c r="F350" s="266" t="s">
        <v>2078</v>
      </c>
      <c r="G350" s="264"/>
      <c r="H350" s="267">
        <v>20</v>
      </c>
      <c r="I350" s="268"/>
      <c r="J350" s="264"/>
      <c r="K350" s="264"/>
      <c r="L350" s="269"/>
      <c r="M350" s="270"/>
      <c r="N350" s="271"/>
      <c r="O350" s="271"/>
      <c r="P350" s="271"/>
      <c r="Q350" s="271"/>
      <c r="R350" s="271"/>
      <c r="S350" s="271"/>
      <c r="T350" s="272"/>
      <c r="AT350" s="273" t="s">
        <v>250</v>
      </c>
      <c r="AU350" s="273" t="s">
        <v>81</v>
      </c>
      <c r="AV350" s="16" t="s">
        <v>246</v>
      </c>
      <c r="AW350" s="16" t="s">
        <v>33</v>
      </c>
      <c r="AX350" s="16" t="s">
        <v>79</v>
      </c>
      <c r="AY350" s="273" t="s">
        <v>239</v>
      </c>
    </row>
    <row r="351" spans="1:65" s="2" customFormat="1" ht="16.5" customHeight="1">
      <c r="A351" s="36"/>
      <c r="B351" s="37"/>
      <c r="C351" s="194" t="s">
        <v>638</v>
      </c>
      <c r="D351" s="194" t="s">
        <v>241</v>
      </c>
      <c r="E351" s="195" t="s">
        <v>2338</v>
      </c>
      <c r="F351" s="196" t="s">
        <v>2339</v>
      </c>
      <c r="G351" s="197" t="s">
        <v>265</v>
      </c>
      <c r="H351" s="198">
        <v>9.2279999999999998</v>
      </c>
      <c r="I351" s="199"/>
      <c r="J351" s="200">
        <f>ROUND(I351*H351,2)</f>
        <v>0</v>
      </c>
      <c r="K351" s="196" t="s">
        <v>245</v>
      </c>
      <c r="L351" s="41"/>
      <c r="M351" s="201" t="s">
        <v>19</v>
      </c>
      <c r="N351" s="202" t="s">
        <v>43</v>
      </c>
      <c r="O351" s="66"/>
      <c r="P351" s="203">
        <f>O351*H351</f>
        <v>0</v>
      </c>
      <c r="Q351" s="203">
        <v>1.0383</v>
      </c>
      <c r="R351" s="203">
        <f>Q351*H351</f>
        <v>9.5814324000000006</v>
      </c>
      <c r="S351" s="203">
        <v>0</v>
      </c>
      <c r="T351" s="204">
        <f>S351*H351</f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205" t="s">
        <v>246</v>
      </c>
      <c r="AT351" s="205" t="s">
        <v>241</v>
      </c>
      <c r="AU351" s="205" t="s">
        <v>81</v>
      </c>
      <c r="AY351" s="19" t="s">
        <v>239</v>
      </c>
      <c r="BE351" s="206">
        <f>IF(N351="základní",J351,0)</f>
        <v>0</v>
      </c>
      <c r="BF351" s="206">
        <f>IF(N351="snížená",J351,0)</f>
        <v>0</v>
      </c>
      <c r="BG351" s="206">
        <f>IF(N351="zákl. přenesená",J351,0)</f>
        <v>0</v>
      </c>
      <c r="BH351" s="206">
        <f>IF(N351="sníž. přenesená",J351,0)</f>
        <v>0</v>
      </c>
      <c r="BI351" s="206">
        <f>IF(N351="nulová",J351,0)</f>
        <v>0</v>
      </c>
      <c r="BJ351" s="19" t="s">
        <v>79</v>
      </c>
      <c r="BK351" s="206">
        <f>ROUND(I351*H351,2)</f>
        <v>0</v>
      </c>
      <c r="BL351" s="19" t="s">
        <v>246</v>
      </c>
      <c r="BM351" s="205" t="s">
        <v>2340</v>
      </c>
    </row>
    <row r="352" spans="1:65" s="2" customFormat="1" ht="19.5">
      <c r="A352" s="36"/>
      <c r="B352" s="37"/>
      <c r="C352" s="38"/>
      <c r="D352" s="207" t="s">
        <v>248</v>
      </c>
      <c r="E352" s="38"/>
      <c r="F352" s="208" t="s">
        <v>2341</v>
      </c>
      <c r="G352" s="38"/>
      <c r="H352" s="38"/>
      <c r="I352" s="117"/>
      <c r="J352" s="38"/>
      <c r="K352" s="38"/>
      <c r="L352" s="41"/>
      <c r="M352" s="209"/>
      <c r="N352" s="210"/>
      <c r="O352" s="66"/>
      <c r="P352" s="66"/>
      <c r="Q352" s="66"/>
      <c r="R352" s="66"/>
      <c r="S352" s="66"/>
      <c r="T352" s="67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T352" s="19" t="s">
        <v>248</v>
      </c>
      <c r="AU352" s="19" t="s">
        <v>81</v>
      </c>
    </row>
    <row r="353" spans="1:65" s="13" customFormat="1" ht="11.25">
      <c r="B353" s="211"/>
      <c r="C353" s="212"/>
      <c r="D353" s="207" t="s">
        <v>250</v>
      </c>
      <c r="E353" s="213" t="s">
        <v>19</v>
      </c>
      <c r="F353" s="214" t="s">
        <v>2342</v>
      </c>
      <c r="G353" s="212"/>
      <c r="H353" s="215">
        <v>4.3220000000000001</v>
      </c>
      <c r="I353" s="216"/>
      <c r="J353" s="212"/>
      <c r="K353" s="212"/>
      <c r="L353" s="217"/>
      <c r="M353" s="218"/>
      <c r="N353" s="219"/>
      <c r="O353" s="219"/>
      <c r="P353" s="219"/>
      <c r="Q353" s="219"/>
      <c r="R353" s="219"/>
      <c r="S353" s="219"/>
      <c r="T353" s="220"/>
      <c r="AT353" s="221" t="s">
        <v>250</v>
      </c>
      <c r="AU353" s="221" t="s">
        <v>81</v>
      </c>
      <c r="AV353" s="13" t="s">
        <v>81</v>
      </c>
      <c r="AW353" s="13" t="s">
        <v>33</v>
      </c>
      <c r="AX353" s="13" t="s">
        <v>72</v>
      </c>
      <c r="AY353" s="221" t="s">
        <v>239</v>
      </c>
    </row>
    <row r="354" spans="1:65" s="13" customFormat="1" ht="11.25">
      <c r="B354" s="211"/>
      <c r="C354" s="212"/>
      <c r="D354" s="207" t="s">
        <v>250</v>
      </c>
      <c r="E354" s="213" t="s">
        <v>19</v>
      </c>
      <c r="F354" s="214" t="s">
        <v>2343</v>
      </c>
      <c r="G354" s="212"/>
      <c r="H354" s="215">
        <v>4.9059999999999997</v>
      </c>
      <c r="I354" s="216"/>
      <c r="J354" s="212"/>
      <c r="K354" s="212"/>
      <c r="L354" s="217"/>
      <c r="M354" s="218"/>
      <c r="N354" s="219"/>
      <c r="O354" s="219"/>
      <c r="P354" s="219"/>
      <c r="Q354" s="219"/>
      <c r="R354" s="219"/>
      <c r="S354" s="219"/>
      <c r="T354" s="220"/>
      <c r="AT354" s="221" t="s">
        <v>250</v>
      </c>
      <c r="AU354" s="221" t="s">
        <v>81</v>
      </c>
      <c r="AV354" s="13" t="s">
        <v>81</v>
      </c>
      <c r="AW354" s="13" t="s">
        <v>33</v>
      </c>
      <c r="AX354" s="13" t="s">
        <v>72</v>
      </c>
      <c r="AY354" s="221" t="s">
        <v>239</v>
      </c>
    </row>
    <row r="355" spans="1:65" s="16" customFormat="1" ht="11.25">
      <c r="B355" s="263"/>
      <c r="C355" s="264"/>
      <c r="D355" s="207" t="s">
        <v>250</v>
      </c>
      <c r="E355" s="265" t="s">
        <v>19</v>
      </c>
      <c r="F355" s="266" t="s">
        <v>2078</v>
      </c>
      <c r="G355" s="264"/>
      <c r="H355" s="267">
        <v>9.2279999999999998</v>
      </c>
      <c r="I355" s="268"/>
      <c r="J355" s="264"/>
      <c r="K355" s="264"/>
      <c r="L355" s="269"/>
      <c r="M355" s="270"/>
      <c r="N355" s="271"/>
      <c r="O355" s="271"/>
      <c r="P355" s="271"/>
      <c r="Q355" s="271"/>
      <c r="R355" s="271"/>
      <c r="S355" s="271"/>
      <c r="T355" s="272"/>
      <c r="AT355" s="273" t="s">
        <v>250</v>
      </c>
      <c r="AU355" s="273" t="s">
        <v>81</v>
      </c>
      <c r="AV355" s="16" t="s">
        <v>246</v>
      </c>
      <c r="AW355" s="16" t="s">
        <v>33</v>
      </c>
      <c r="AX355" s="16" t="s">
        <v>79</v>
      </c>
      <c r="AY355" s="273" t="s">
        <v>239</v>
      </c>
    </row>
    <row r="356" spans="1:65" s="2" customFormat="1" ht="16.5" customHeight="1">
      <c r="A356" s="36"/>
      <c r="B356" s="37"/>
      <c r="C356" s="194" t="s">
        <v>1066</v>
      </c>
      <c r="D356" s="194" t="s">
        <v>241</v>
      </c>
      <c r="E356" s="195" t="s">
        <v>2344</v>
      </c>
      <c r="F356" s="196" t="s">
        <v>2345</v>
      </c>
      <c r="G356" s="197" t="s">
        <v>265</v>
      </c>
      <c r="H356" s="198">
        <v>3.456</v>
      </c>
      <c r="I356" s="199"/>
      <c r="J356" s="200">
        <f>ROUND(I356*H356,2)</f>
        <v>0</v>
      </c>
      <c r="K356" s="196" t="s">
        <v>245</v>
      </c>
      <c r="L356" s="41"/>
      <c r="M356" s="201" t="s">
        <v>19</v>
      </c>
      <c r="N356" s="202" t="s">
        <v>43</v>
      </c>
      <c r="O356" s="66"/>
      <c r="P356" s="203">
        <f>O356*H356</f>
        <v>0</v>
      </c>
      <c r="Q356" s="203">
        <v>1.07637</v>
      </c>
      <c r="R356" s="203">
        <f>Q356*H356</f>
        <v>3.7199347199999999</v>
      </c>
      <c r="S356" s="203">
        <v>0</v>
      </c>
      <c r="T356" s="204">
        <f>S356*H356</f>
        <v>0</v>
      </c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R356" s="205" t="s">
        <v>246</v>
      </c>
      <c r="AT356" s="205" t="s">
        <v>241</v>
      </c>
      <c r="AU356" s="205" t="s">
        <v>81</v>
      </c>
      <c r="AY356" s="19" t="s">
        <v>239</v>
      </c>
      <c r="BE356" s="206">
        <f>IF(N356="základní",J356,0)</f>
        <v>0</v>
      </c>
      <c r="BF356" s="206">
        <f>IF(N356="snížená",J356,0)</f>
        <v>0</v>
      </c>
      <c r="BG356" s="206">
        <f>IF(N356="zákl. přenesená",J356,0)</f>
        <v>0</v>
      </c>
      <c r="BH356" s="206">
        <f>IF(N356="sníž. přenesená",J356,0)</f>
        <v>0</v>
      </c>
      <c r="BI356" s="206">
        <f>IF(N356="nulová",J356,0)</f>
        <v>0</v>
      </c>
      <c r="BJ356" s="19" t="s">
        <v>79</v>
      </c>
      <c r="BK356" s="206">
        <f>ROUND(I356*H356,2)</f>
        <v>0</v>
      </c>
      <c r="BL356" s="19" t="s">
        <v>246</v>
      </c>
      <c r="BM356" s="205" t="s">
        <v>2346</v>
      </c>
    </row>
    <row r="357" spans="1:65" s="2" customFormat="1" ht="19.5">
      <c r="A357" s="36"/>
      <c r="B357" s="37"/>
      <c r="C357" s="38"/>
      <c r="D357" s="207" t="s">
        <v>248</v>
      </c>
      <c r="E357" s="38"/>
      <c r="F357" s="208" t="s">
        <v>2347</v>
      </c>
      <c r="G357" s="38"/>
      <c r="H357" s="38"/>
      <c r="I357" s="117"/>
      <c r="J357" s="38"/>
      <c r="K357" s="38"/>
      <c r="L357" s="41"/>
      <c r="M357" s="209"/>
      <c r="N357" s="210"/>
      <c r="O357" s="66"/>
      <c r="P357" s="66"/>
      <c r="Q357" s="66"/>
      <c r="R357" s="66"/>
      <c r="S357" s="66"/>
      <c r="T357" s="67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T357" s="19" t="s">
        <v>248</v>
      </c>
      <c r="AU357" s="19" t="s">
        <v>81</v>
      </c>
    </row>
    <row r="358" spans="1:65" s="13" customFormat="1" ht="11.25">
      <c r="B358" s="211"/>
      <c r="C358" s="212"/>
      <c r="D358" s="207" t="s">
        <v>250</v>
      </c>
      <c r="E358" s="213" t="s">
        <v>19</v>
      </c>
      <c r="F358" s="214" t="s">
        <v>2348</v>
      </c>
      <c r="G358" s="212"/>
      <c r="H358" s="215">
        <v>1.425</v>
      </c>
      <c r="I358" s="216"/>
      <c r="J358" s="212"/>
      <c r="K358" s="212"/>
      <c r="L358" s="217"/>
      <c r="M358" s="218"/>
      <c r="N358" s="219"/>
      <c r="O358" s="219"/>
      <c r="P358" s="219"/>
      <c r="Q358" s="219"/>
      <c r="R358" s="219"/>
      <c r="S358" s="219"/>
      <c r="T358" s="220"/>
      <c r="AT358" s="221" t="s">
        <v>250</v>
      </c>
      <c r="AU358" s="221" t="s">
        <v>81</v>
      </c>
      <c r="AV358" s="13" t="s">
        <v>81</v>
      </c>
      <c r="AW358" s="13" t="s">
        <v>33</v>
      </c>
      <c r="AX358" s="13" t="s">
        <v>72</v>
      </c>
      <c r="AY358" s="221" t="s">
        <v>239</v>
      </c>
    </row>
    <row r="359" spans="1:65" s="13" customFormat="1" ht="11.25">
      <c r="B359" s="211"/>
      <c r="C359" s="212"/>
      <c r="D359" s="207" t="s">
        <v>250</v>
      </c>
      <c r="E359" s="213" t="s">
        <v>19</v>
      </c>
      <c r="F359" s="214" t="s">
        <v>2349</v>
      </c>
      <c r="G359" s="212"/>
      <c r="H359" s="215">
        <v>2.0310000000000001</v>
      </c>
      <c r="I359" s="216"/>
      <c r="J359" s="212"/>
      <c r="K359" s="212"/>
      <c r="L359" s="217"/>
      <c r="M359" s="218"/>
      <c r="N359" s="219"/>
      <c r="O359" s="219"/>
      <c r="P359" s="219"/>
      <c r="Q359" s="219"/>
      <c r="R359" s="219"/>
      <c r="S359" s="219"/>
      <c r="T359" s="220"/>
      <c r="AT359" s="221" t="s">
        <v>250</v>
      </c>
      <c r="AU359" s="221" t="s">
        <v>81</v>
      </c>
      <c r="AV359" s="13" t="s">
        <v>81</v>
      </c>
      <c r="AW359" s="13" t="s">
        <v>33</v>
      </c>
      <c r="AX359" s="13" t="s">
        <v>72</v>
      </c>
      <c r="AY359" s="221" t="s">
        <v>239</v>
      </c>
    </row>
    <row r="360" spans="1:65" s="16" customFormat="1" ht="11.25">
      <c r="B360" s="263"/>
      <c r="C360" s="264"/>
      <c r="D360" s="207" t="s">
        <v>250</v>
      </c>
      <c r="E360" s="265" t="s">
        <v>19</v>
      </c>
      <c r="F360" s="266" t="s">
        <v>2078</v>
      </c>
      <c r="G360" s="264"/>
      <c r="H360" s="267">
        <v>3.456</v>
      </c>
      <c r="I360" s="268"/>
      <c r="J360" s="264"/>
      <c r="K360" s="264"/>
      <c r="L360" s="269"/>
      <c r="M360" s="270"/>
      <c r="N360" s="271"/>
      <c r="O360" s="271"/>
      <c r="P360" s="271"/>
      <c r="Q360" s="271"/>
      <c r="R360" s="271"/>
      <c r="S360" s="271"/>
      <c r="T360" s="272"/>
      <c r="AT360" s="273" t="s">
        <v>250</v>
      </c>
      <c r="AU360" s="273" t="s">
        <v>81</v>
      </c>
      <c r="AV360" s="16" t="s">
        <v>246</v>
      </c>
      <c r="AW360" s="16" t="s">
        <v>33</v>
      </c>
      <c r="AX360" s="16" t="s">
        <v>79</v>
      </c>
      <c r="AY360" s="273" t="s">
        <v>239</v>
      </c>
    </row>
    <row r="361" spans="1:65" s="2" customFormat="1" ht="16.5" customHeight="1">
      <c r="A361" s="36"/>
      <c r="B361" s="37"/>
      <c r="C361" s="194" t="s">
        <v>985</v>
      </c>
      <c r="D361" s="194" t="s">
        <v>241</v>
      </c>
      <c r="E361" s="195" t="s">
        <v>2350</v>
      </c>
      <c r="F361" s="196" t="s">
        <v>2351</v>
      </c>
      <c r="G361" s="197" t="s">
        <v>327</v>
      </c>
      <c r="H361" s="198">
        <v>4</v>
      </c>
      <c r="I361" s="199"/>
      <c r="J361" s="200">
        <f>ROUND(I361*H361,2)</f>
        <v>0</v>
      </c>
      <c r="K361" s="196" t="s">
        <v>245</v>
      </c>
      <c r="L361" s="41"/>
      <c r="M361" s="201" t="s">
        <v>19</v>
      </c>
      <c r="N361" s="202" t="s">
        <v>43</v>
      </c>
      <c r="O361" s="66"/>
      <c r="P361" s="203">
        <f>O361*H361</f>
        <v>0</v>
      </c>
      <c r="Q361" s="203">
        <v>1.15E-3</v>
      </c>
      <c r="R361" s="203">
        <f>Q361*H361</f>
        <v>4.5999999999999999E-3</v>
      </c>
      <c r="S361" s="203">
        <v>0</v>
      </c>
      <c r="T361" s="204">
        <f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205" t="s">
        <v>246</v>
      </c>
      <c r="AT361" s="205" t="s">
        <v>241</v>
      </c>
      <c r="AU361" s="205" t="s">
        <v>81</v>
      </c>
      <c r="AY361" s="19" t="s">
        <v>239</v>
      </c>
      <c r="BE361" s="206">
        <f>IF(N361="základní",J361,0)</f>
        <v>0</v>
      </c>
      <c r="BF361" s="206">
        <f>IF(N361="snížená",J361,0)</f>
        <v>0</v>
      </c>
      <c r="BG361" s="206">
        <f>IF(N361="zákl. přenesená",J361,0)</f>
        <v>0</v>
      </c>
      <c r="BH361" s="206">
        <f>IF(N361="sníž. přenesená",J361,0)</f>
        <v>0</v>
      </c>
      <c r="BI361" s="206">
        <f>IF(N361="nulová",J361,0)</f>
        <v>0</v>
      </c>
      <c r="BJ361" s="19" t="s">
        <v>79</v>
      </c>
      <c r="BK361" s="206">
        <f>ROUND(I361*H361,2)</f>
        <v>0</v>
      </c>
      <c r="BL361" s="19" t="s">
        <v>246</v>
      </c>
      <c r="BM361" s="205" t="s">
        <v>2352</v>
      </c>
    </row>
    <row r="362" spans="1:65" s="2" customFormat="1" ht="11.25">
      <c r="A362" s="36"/>
      <c r="B362" s="37"/>
      <c r="C362" s="38"/>
      <c r="D362" s="207" t="s">
        <v>248</v>
      </c>
      <c r="E362" s="38"/>
      <c r="F362" s="208" t="s">
        <v>2353</v>
      </c>
      <c r="G362" s="38"/>
      <c r="H362" s="38"/>
      <c r="I362" s="117"/>
      <c r="J362" s="38"/>
      <c r="K362" s="38"/>
      <c r="L362" s="41"/>
      <c r="M362" s="209"/>
      <c r="N362" s="210"/>
      <c r="O362" s="66"/>
      <c r="P362" s="66"/>
      <c r="Q362" s="66"/>
      <c r="R362" s="66"/>
      <c r="S362" s="66"/>
      <c r="T362" s="67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T362" s="19" t="s">
        <v>248</v>
      </c>
      <c r="AU362" s="19" t="s">
        <v>81</v>
      </c>
    </row>
    <row r="363" spans="1:65" s="13" customFormat="1" ht="11.25">
      <c r="B363" s="211"/>
      <c r="C363" s="212"/>
      <c r="D363" s="207" t="s">
        <v>250</v>
      </c>
      <c r="E363" s="213" t="s">
        <v>19</v>
      </c>
      <c r="F363" s="214" t="s">
        <v>2335</v>
      </c>
      <c r="G363" s="212"/>
      <c r="H363" s="215">
        <v>4</v>
      </c>
      <c r="I363" s="216"/>
      <c r="J363" s="212"/>
      <c r="K363" s="212"/>
      <c r="L363" s="217"/>
      <c r="M363" s="218"/>
      <c r="N363" s="219"/>
      <c r="O363" s="219"/>
      <c r="P363" s="219"/>
      <c r="Q363" s="219"/>
      <c r="R363" s="219"/>
      <c r="S363" s="219"/>
      <c r="T363" s="220"/>
      <c r="AT363" s="221" t="s">
        <v>250</v>
      </c>
      <c r="AU363" s="221" t="s">
        <v>81</v>
      </c>
      <c r="AV363" s="13" t="s">
        <v>81</v>
      </c>
      <c r="AW363" s="13" t="s">
        <v>33</v>
      </c>
      <c r="AX363" s="13" t="s">
        <v>79</v>
      </c>
      <c r="AY363" s="221" t="s">
        <v>239</v>
      </c>
    </row>
    <row r="364" spans="1:65" s="2" customFormat="1" ht="16.5" customHeight="1">
      <c r="A364" s="36"/>
      <c r="B364" s="37"/>
      <c r="C364" s="194" t="s">
        <v>1096</v>
      </c>
      <c r="D364" s="194" t="s">
        <v>241</v>
      </c>
      <c r="E364" s="195" t="s">
        <v>2354</v>
      </c>
      <c r="F364" s="196" t="s">
        <v>2355</v>
      </c>
      <c r="G364" s="197" t="s">
        <v>327</v>
      </c>
      <c r="H364" s="198">
        <v>18.61</v>
      </c>
      <c r="I364" s="199"/>
      <c r="J364" s="200">
        <f>ROUND(I364*H364,2)</f>
        <v>0</v>
      </c>
      <c r="K364" s="196" t="s">
        <v>19</v>
      </c>
      <c r="L364" s="41"/>
      <c r="M364" s="201" t="s">
        <v>19</v>
      </c>
      <c r="N364" s="202" t="s">
        <v>43</v>
      </c>
      <c r="O364" s="66"/>
      <c r="P364" s="203">
        <f>O364*H364</f>
        <v>0</v>
      </c>
      <c r="Q364" s="203">
        <v>3.9500000000000004E-3</v>
      </c>
      <c r="R364" s="203">
        <f>Q364*H364</f>
        <v>7.3509500000000005E-2</v>
      </c>
      <c r="S364" s="203">
        <v>0</v>
      </c>
      <c r="T364" s="204">
        <f>S364*H364</f>
        <v>0</v>
      </c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R364" s="205" t="s">
        <v>246</v>
      </c>
      <c r="AT364" s="205" t="s">
        <v>241</v>
      </c>
      <c r="AU364" s="205" t="s">
        <v>81</v>
      </c>
      <c r="AY364" s="19" t="s">
        <v>239</v>
      </c>
      <c r="BE364" s="206">
        <f>IF(N364="základní",J364,0)</f>
        <v>0</v>
      </c>
      <c r="BF364" s="206">
        <f>IF(N364="snížená",J364,0)</f>
        <v>0</v>
      </c>
      <c r="BG364" s="206">
        <f>IF(N364="zákl. přenesená",J364,0)</f>
        <v>0</v>
      </c>
      <c r="BH364" s="206">
        <f>IF(N364="sníž. přenesená",J364,0)</f>
        <v>0</v>
      </c>
      <c r="BI364" s="206">
        <f>IF(N364="nulová",J364,0)</f>
        <v>0</v>
      </c>
      <c r="BJ364" s="19" t="s">
        <v>79</v>
      </c>
      <c r="BK364" s="206">
        <f>ROUND(I364*H364,2)</f>
        <v>0</v>
      </c>
      <c r="BL364" s="19" t="s">
        <v>246</v>
      </c>
      <c r="BM364" s="205" t="s">
        <v>2356</v>
      </c>
    </row>
    <row r="365" spans="1:65" s="2" customFormat="1" ht="11.25">
      <c r="A365" s="36"/>
      <c r="B365" s="37"/>
      <c r="C365" s="38"/>
      <c r="D365" s="207" t="s">
        <v>248</v>
      </c>
      <c r="E365" s="38"/>
      <c r="F365" s="208" t="s">
        <v>2355</v>
      </c>
      <c r="G365" s="38"/>
      <c r="H365" s="38"/>
      <c r="I365" s="117"/>
      <c r="J365" s="38"/>
      <c r="K365" s="38"/>
      <c r="L365" s="41"/>
      <c r="M365" s="209"/>
      <c r="N365" s="210"/>
      <c r="O365" s="66"/>
      <c r="P365" s="66"/>
      <c r="Q365" s="66"/>
      <c r="R365" s="66"/>
      <c r="S365" s="66"/>
      <c r="T365" s="67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T365" s="19" t="s">
        <v>248</v>
      </c>
      <c r="AU365" s="19" t="s">
        <v>81</v>
      </c>
    </row>
    <row r="366" spans="1:65" s="2" customFormat="1" ht="19.5">
      <c r="A366" s="36"/>
      <c r="B366" s="37"/>
      <c r="C366" s="38"/>
      <c r="D366" s="207" t="s">
        <v>275</v>
      </c>
      <c r="E366" s="38"/>
      <c r="F366" s="225" t="s">
        <v>2357</v>
      </c>
      <c r="G366" s="38"/>
      <c r="H366" s="38"/>
      <c r="I366" s="117"/>
      <c r="J366" s="38"/>
      <c r="K366" s="38"/>
      <c r="L366" s="41"/>
      <c r="M366" s="209"/>
      <c r="N366" s="210"/>
      <c r="O366" s="66"/>
      <c r="P366" s="66"/>
      <c r="Q366" s="66"/>
      <c r="R366" s="66"/>
      <c r="S366" s="66"/>
      <c r="T366" s="67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T366" s="19" t="s">
        <v>275</v>
      </c>
      <c r="AU366" s="19" t="s">
        <v>81</v>
      </c>
    </row>
    <row r="367" spans="1:65" s="13" customFormat="1" ht="11.25">
      <c r="B367" s="211"/>
      <c r="C367" s="212"/>
      <c r="D367" s="207" t="s">
        <v>250</v>
      </c>
      <c r="E367" s="213" t="s">
        <v>19</v>
      </c>
      <c r="F367" s="214" t="s">
        <v>2358</v>
      </c>
      <c r="G367" s="212"/>
      <c r="H367" s="215">
        <v>10.09</v>
      </c>
      <c r="I367" s="216"/>
      <c r="J367" s="212"/>
      <c r="K367" s="212"/>
      <c r="L367" s="217"/>
      <c r="M367" s="218"/>
      <c r="N367" s="219"/>
      <c r="O367" s="219"/>
      <c r="P367" s="219"/>
      <c r="Q367" s="219"/>
      <c r="R367" s="219"/>
      <c r="S367" s="219"/>
      <c r="T367" s="220"/>
      <c r="AT367" s="221" t="s">
        <v>250</v>
      </c>
      <c r="AU367" s="221" t="s">
        <v>81</v>
      </c>
      <c r="AV367" s="13" t="s">
        <v>81</v>
      </c>
      <c r="AW367" s="13" t="s">
        <v>33</v>
      </c>
      <c r="AX367" s="13" t="s">
        <v>72</v>
      </c>
      <c r="AY367" s="221" t="s">
        <v>239</v>
      </c>
    </row>
    <row r="368" spans="1:65" s="13" customFormat="1" ht="11.25">
      <c r="B368" s="211"/>
      <c r="C368" s="212"/>
      <c r="D368" s="207" t="s">
        <v>250</v>
      </c>
      <c r="E368" s="213" t="s">
        <v>19</v>
      </c>
      <c r="F368" s="214" t="s">
        <v>2359</v>
      </c>
      <c r="G368" s="212"/>
      <c r="H368" s="215">
        <v>3.28</v>
      </c>
      <c r="I368" s="216"/>
      <c r="J368" s="212"/>
      <c r="K368" s="212"/>
      <c r="L368" s="217"/>
      <c r="M368" s="218"/>
      <c r="N368" s="219"/>
      <c r="O368" s="219"/>
      <c r="P368" s="219"/>
      <c r="Q368" s="219"/>
      <c r="R368" s="219"/>
      <c r="S368" s="219"/>
      <c r="T368" s="220"/>
      <c r="AT368" s="221" t="s">
        <v>250</v>
      </c>
      <c r="AU368" s="221" t="s">
        <v>81</v>
      </c>
      <c r="AV368" s="13" t="s">
        <v>81</v>
      </c>
      <c r="AW368" s="13" t="s">
        <v>33</v>
      </c>
      <c r="AX368" s="13" t="s">
        <v>72</v>
      </c>
      <c r="AY368" s="221" t="s">
        <v>239</v>
      </c>
    </row>
    <row r="369" spans="1:65" s="13" customFormat="1" ht="11.25">
      <c r="B369" s="211"/>
      <c r="C369" s="212"/>
      <c r="D369" s="207" t="s">
        <v>250</v>
      </c>
      <c r="E369" s="213" t="s">
        <v>19</v>
      </c>
      <c r="F369" s="214" t="s">
        <v>2360</v>
      </c>
      <c r="G369" s="212"/>
      <c r="H369" s="215">
        <v>5.24</v>
      </c>
      <c r="I369" s="216"/>
      <c r="J369" s="212"/>
      <c r="K369" s="212"/>
      <c r="L369" s="217"/>
      <c r="M369" s="218"/>
      <c r="N369" s="219"/>
      <c r="O369" s="219"/>
      <c r="P369" s="219"/>
      <c r="Q369" s="219"/>
      <c r="R369" s="219"/>
      <c r="S369" s="219"/>
      <c r="T369" s="220"/>
      <c r="AT369" s="221" t="s">
        <v>250</v>
      </c>
      <c r="AU369" s="221" t="s">
        <v>81</v>
      </c>
      <c r="AV369" s="13" t="s">
        <v>81</v>
      </c>
      <c r="AW369" s="13" t="s">
        <v>33</v>
      </c>
      <c r="AX369" s="13" t="s">
        <v>72</v>
      </c>
      <c r="AY369" s="221" t="s">
        <v>239</v>
      </c>
    </row>
    <row r="370" spans="1:65" s="16" customFormat="1" ht="11.25">
      <c r="B370" s="263"/>
      <c r="C370" s="264"/>
      <c r="D370" s="207" t="s">
        <v>250</v>
      </c>
      <c r="E370" s="265" t="s">
        <v>19</v>
      </c>
      <c r="F370" s="266" t="s">
        <v>2078</v>
      </c>
      <c r="G370" s="264"/>
      <c r="H370" s="267">
        <v>18.61</v>
      </c>
      <c r="I370" s="268"/>
      <c r="J370" s="264"/>
      <c r="K370" s="264"/>
      <c r="L370" s="269"/>
      <c r="M370" s="270"/>
      <c r="N370" s="271"/>
      <c r="O370" s="271"/>
      <c r="P370" s="271"/>
      <c r="Q370" s="271"/>
      <c r="R370" s="271"/>
      <c r="S370" s="271"/>
      <c r="T370" s="272"/>
      <c r="AT370" s="273" t="s">
        <v>250</v>
      </c>
      <c r="AU370" s="273" t="s">
        <v>81</v>
      </c>
      <c r="AV370" s="16" t="s">
        <v>246</v>
      </c>
      <c r="AW370" s="16" t="s">
        <v>33</v>
      </c>
      <c r="AX370" s="16" t="s">
        <v>79</v>
      </c>
      <c r="AY370" s="273" t="s">
        <v>239</v>
      </c>
    </row>
    <row r="371" spans="1:65" s="2" customFormat="1" ht="16.5" customHeight="1">
      <c r="A371" s="36"/>
      <c r="B371" s="37"/>
      <c r="C371" s="240" t="s">
        <v>988</v>
      </c>
      <c r="D371" s="240" t="s">
        <v>653</v>
      </c>
      <c r="E371" s="241" t="s">
        <v>2361</v>
      </c>
      <c r="F371" s="242" t="s">
        <v>2362</v>
      </c>
      <c r="G371" s="243" t="s">
        <v>327</v>
      </c>
      <c r="H371" s="244">
        <v>18.61</v>
      </c>
      <c r="I371" s="245"/>
      <c r="J371" s="246">
        <f>ROUND(I371*H371,2)</f>
        <v>0</v>
      </c>
      <c r="K371" s="242" t="s">
        <v>19</v>
      </c>
      <c r="L371" s="247"/>
      <c r="M371" s="248" t="s">
        <v>19</v>
      </c>
      <c r="N371" s="249" t="s">
        <v>43</v>
      </c>
      <c r="O371" s="66"/>
      <c r="P371" s="203">
        <f>O371*H371</f>
        <v>0</v>
      </c>
      <c r="Q371" s="203">
        <v>7.0499999999999993E-2</v>
      </c>
      <c r="R371" s="203">
        <f>Q371*H371</f>
        <v>1.3120049999999999</v>
      </c>
      <c r="S371" s="203">
        <v>0</v>
      </c>
      <c r="T371" s="204">
        <f>S371*H371</f>
        <v>0</v>
      </c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R371" s="205" t="s">
        <v>314</v>
      </c>
      <c r="AT371" s="205" t="s">
        <v>653</v>
      </c>
      <c r="AU371" s="205" t="s">
        <v>81</v>
      </c>
      <c r="AY371" s="19" t="s">
        <v>239</v>
      </c>
      <c r="BE371" s="206">
        <f>IF(N371="základní",J371,0)</f>
        <v>0</v>
      </c>
      <c r="BF371" s="206">
        <f>IF(N371="snížená",J371,0)</f>
        <v>0</v>
      </c>
      <c r="BG371" s="206">
        <f>IF(N371="zákl. přenesená",J371,0)</f>
        <v>0</v>
      </c>
      <c r="BH371" s="206">
        <f>IF(N371="sníž. přenesená",J371,0)</f>
        <v>0</v>
      </c>
      <c r="BI371" s="206">
        <f>IF(N371="nulová",J371,0)</f>
        <v>0</v>
      </c>
      <c r="BJ371" s="19" t="s">
        <v>79</v>
      </c>
      <c r="BK371" s="206">
        <f>ROUND(I371*H371,2)</f>
        <v>0</v>
      </c>
      <c r="BL371" s="19" t="s">
        <v>246</v>
      </c>
      <c r="BM371" s="205" t="s">
        <v>2363</v>
      </c>
    </row>
    <row r="372" spans="1:65" s="2" customFormat="1" ht="11.25">
      <c r="A372" s="36"/>
      <c r="B372" s="37"/>
      <c r="C372" s="38"/>
      <c r="D372" s="207" t="s">
        <v>248</v>
      </c>
      <c r="E372" s="38"/>
      <c r="F372" s="208" t="s">
        <v>2362</v>
      </c>
      <c r="G372" s="38"/>
      <c r="H372" s="38"/>
      <c r="I372" s="117"/>
      <c r="J372" s="38"/>
      <c r="K372" s="38"/>
      <c r="L372" s="41"/>
      <c r="M372" s="209"/>
      <c r="N372" s="210"/>
      <c r="O372" s="66"/>
      <c r="P372" s="66"/>
      <c r="Q372" s="66"/>
      <c r="R372" s="66"/>
      <c r="S372" s="66"/>
      <c r="T372" s="67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T372" s="19" t="s">
        <v>248</v>
      </c>
      <c r="AU372" s="19" t="s">
        <v>81</v>
      </c>
    </row>
    <row r="373" spans="1:65" s="2" customFormat="1" ht="29.25">
      <c r="A373" s="36"/>
      <c r="B373" s="37"/>
      <c r="C373" s="38"/>
      <c r="D373" s="207" t="s">
        <v>275</v>
      </c>
      <c r="E373" s="38"/>
      <c r="F373" s="225" t="s">
        <v>2364</v>
      </c>
      <c r="G373" s="38"/>
      <c r="H373" s="38"/>
      <c r="I373" s="117"/>
      <c r="J373" s="38"/>
      <c r="K373" s="38"/>
      <c r="L373" s="41"/>
      <c r="M373" s="209"/>
      <c r="N373" s="210"/>
      <c r="O373" s="66"/>
      <c r="P373" s="66"/>
      <c r="Q373" s="66"/>
      <c r="R373" s="66"/>
      <c r="S373" s="66"/>
      <c r="T373" s="67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T373" s="19" t="s">
        <v>275</v>
      </c>
      <c r="AU373" s="19" t="s">
        <v>81</v>
      </c>
    </row>
    <row r="374" spans="1:65" s="2" customFormat="1" ht="16.5" customHeight="1">
      <c r="A374" s="36"/>
      <c r="B374" s="37"/>
      <c r="C374" s="194" t="s">
        <v>1103</v>
      </c>
      <c r="D374" s="194" t="s">
        <v>241</v>
      </c>
      <c r="E374" s="195" t="s">
        <v>2365</v>
      </c>
      <c r="F374" s="196" t="s">
        <v>2366</v>
      </c>
      <c r="G374" s="197" t="s">
        <v>327</v>
      </c>
      <c r="H374" s="198">
        <v>13</v>
      </c>
      <c r="I374" s="199"/>
      <c r="J374" s="200">
        <f>ROUND(I374*H374,2)</f>
        <v>0</v>
      </c>
      <c r="K374" s="196" t="s">
        <v>245</v>
      </c>
      <c r="L374" s="41"/>
      <c r="M374" s="201" t="s">
        <v>19</v>
      </c>
      <c r="N374" s="202" t="s">
        <v>43</v>
      </c>
      <c r="O374" s="66"/>
      <c r="P374" s="203">
        <f>O374*H374</f>
        <v>0</v>
      </c>
      <c r="Q374" s="203">
        <v>1.8839999999999999E-2</v>
      </c>
      <c r="R374" s="203">
        <f>Q374*H374</f>
        <v>0.24492</v>
      </c>
      <c r="S374" s="203">
        <v>0</v>
      </c>
      <c r="T374" s="204">
        <f>S374*H374</f>
        <v>0</v>
      </c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R374" s="205" t="s">
        <v>246</v>
      </c>
      <c r="AT374" s="205" t="s">
        <v>241</v>
      </c>
      <c r="AU374" s="205" t="s">
        <v>81</v>
      </c>
      <c r="AY374" s="19" t="s">
        <v>239</v>
      </c>
      <c r="BE374" s="206">
        <f>IF(N374="základní",J374,0)</f>
        <v>0</v>
      </c>
      <c r="BF374" s="206">
        <f>IF(N374="snížená",J374,0)</f>
        <v>0</v>
      </c>
      <c r="BG374" s="206">
        <f>IF(N374="zákl. přenesená",J374,0)</f>
        <v>0</v>
      </c>
      <c r="BH374" s="206">
        <f>IF(N374="sníž. přenesená",J374,0)</f>
        <v>0</v>
      </c>
      <c r="BI374" s="206">
        <f>IF(N374="nulová",J374,0)</f>
        <v>0</v>
      </c>
      <c r="BJ374" s="19" t="s">
        <v>79</v>
      </c>
      <c r="BK374" s="206">
        <f>ROUND(I374*H374,2)</f>
        <v>0</v>
      </c>
      <c r="BL374" s="19" t="s">
        <v>246</v>
      </c>
      <c r="BM374" s="205" t="s">
        <v>2367</v>
      </c>
    </row>
    <row r="375" spans="1:65" s="2" customFormat="1" ht="11.25">
      <c r="A375" s="36"/>
      <c r="B375" s="37"/>
      <c r="C375" s="38"/>
      <c r="D375" s="207" t="s">
        <v>248</v>
      </c>
      <c r="E375" s="38"/>
      <c r="F375" s="208" t="s">
        <v>2368</v>
      </c>
      <c r="G375" s="38"/>
      <c r="H375" s="38"/>
      <c r="I375" s="117"/>
      <c r="J375" s="38"/>
      <c r="K375" s="38"/>
      <c r="L375" s="41"/>
      <c r="M375" s="209"/>
      <c r="N375" s="210"/>
      <c r="O375" s="66"/>
      <c r="P375" s="66"/>
      <c r="Q375" s="66"/>
      <c r="R375" s="66"/>
      <c r="S375" s="66"/>
      <c r="T375" s="67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T375" s="19" t="s">
        <v>248</v>
      </c>
      <c r="AU375" s="19" t="s">
        <v>81</v>
      </c>
    </row>
    <row r="376" spans="1:65" s="2" customFormat="1" ht="19.5">
      <c r="A376" s="36"/>
      <c r="B376" s="37"/>
      <c r="C376" s="38"/>
      <c r="D376" s="207" t="s">
        <v>275</v>
      </c>
      <c r="E376" s="38"/>
      <c r="F376" s="225" t="s">
        <v>2369</v>
      </c>
      <c r="G376" s="38"/>
      <c r="H376" s="38"/>
      <c r="I376" s="117"/>
      <c r="J376" s="38"/>
      <c r="K376" s="38"/>
      <c r="L376" s="41"/>
      <c r="M376" s="209"/>
      <c r="N376" s="210"/>
      <c r="O376" s="66"/>
      <c r="P376" s="66"/>
      <c r="Q376" s="66"/>
      <c r="R376" s="66"/>
      <c r="S376" s="66"/>
      <c r="T376" s="67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T376" s="19" t="s">
        <v>275</v>
      </c>
      <c r="AU376" s="19" t="s">
        <v>81</v>
      </c>
    </row>
    <row r="377" spans="1:65" s="13" customFormat="1" ht="11.25">
      <c r="B377" s="211"/>
      <c r="C377" s="212"/>
      <c r="D377" s="207" t="s">
        <v>250</v>
      </c>
      <c r="E377" s="213" t="s">
        <v>19</v>
      </c>
      <c r="F377" s="214" t="s">
        <v>2370</v>
      </c>
      <c r="G377" s="212"/>
      <c r="H377" s="215">
        <v>13</v>
      </c>
      <c r="I377" s="216"/>
      <c r="J377" s="212"/>
      <c r="K377" s="212"/>
      <c r="L377" s="217"/>
      <c r="M377" s="218"/>
      <c r="N377" s="219"/>
      <c r="O377" s="219"/>
      <c r="P377" s="219"/>
      <c r="Q377" s="219"/>
      <c r="R377" s="219"/>
      <c r="S377" s="219"/>
      <c r="T377" s="220"/>
      <c r="AT377" s="221" t="s">
        <v>250</v>
      </c>
      <c r="AU377" s="221" t="s">
        <v>81</v>
      </c>
      <c r="AV377" s="13" t="s">
        <v>81</v>
      </c>
      <c r="AW377" s="13" t="s">
        <v>33</v>
      </c>
      <c r="AX377" s="13" t="s">
        <v>79</v>
      </c>
      <c r="AY377" s="221" t="s">
        <v>239</v>
      </c>
    </row>
    <row r="378" spans="1:65" s="2" customFormat="1" ht="16.5" customHeight="1">
      <c r="A378" s="36"/>
      <c r="B378" s="37"/>
      <c r="C378" s="194" t="s">
        <v>992</v>
      </c>
      <c r="D378" s="194" t="s">
        <v>241</v>
      </c>
      <c r="E378" s="195" t="s">
        <v>2371</v>
      </c>
      <c r="F378" s="196" t="s">
        <v>2372</v>
      </c>
      <c r="G378" s="197" t="s">
        <v>327</v>
      </c>
      <c r="H378" s="198">
        <v>13</v>
      </c>
      <c r="I378" s="199"/>
      <c r="J378" s="200">
        <f>ROUND(I378*H378,2)</f>
        <v>0</v>
      </c>
      <c r="K378" s="196" t="s">
        <v>245</v>
      </c>
      <c r="L378" s="41"/>
      <c r="M378" s="201" t="s">
        <v>19</v>
      </c>
      <c r="N378" s="202" t="s">
        <v>43</v>
      </c>
      <c r="O378" s="66"/>
      <c r="P378" s="203">
        <f>O378*H378</f>
        <v>0</v>
      </c>
      <c r="Q378" s="203">
        <v>1.4999999999999999E-4</v>
      </c>
      <c r="R378" s="203">
        <f>Q378*H378</f>
        <v>1.9499999999999999E-3</v>
      </c>
      <c r="S378" s="203">
        <v>0</v>
      </c>
      <c r="T378" s="204">
        <f>S378*H378</f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205" t="s">
        <v>246</v>
      </c>
      <c r="AT378" s="205" t="s">
        <v>241</v>
      </c>
      <c r="AU378" s="205" t="s">
        <v>81</v>
      </c>
      <c r="AY378" s="19" t="s">
        <v>239</v>
      </c>
      <c r="BE378" s="206">
        <f>IF(N378="základní",J378,0)</f>
        <v>0</v>
      </c>
      <c r="BF378" s="206">
        <f>IF(N378="snížená",J378,0)</f>
        <v>0</v>
      </c>
      <c r="BG378" s="206">
        <f>IF(N378="zákl. přenesená",J378,0)</f>
        <v>0</v>
      </c>
      <c r="BH378" s="206">
        <f>IF(N378="sníž. přenesená",J378,0)</f>
        <v>0</v>
      </c>
      <c r="BI378" s="206">
        <f>IF(N378="nulová",J378,0)</f>
        <v>0</v>
      </c>
      <c r="BJ378" s="19" t="s">
        <v>79</v>
      </c>
      <c r="BK378" s="206">
        <f>ROUND(I378*H378,2)</f>
        <v>0</v>
      </c>
      <c r="BL378" s="19" t="s">
        <v>246</v>
      </c>
      <c r="BM378" s="205" t="s">
        <v>2373</v>
      </c>
    </row>
    <row r="379" spans="1:65" s="2" customFormat="1" ht="11.25">
      <c r="A379" s="36"/>
      <c r="B379" s="37"/>
      <c r="C379" s="38"/>
      <c r="D379" s="207" t="s">
        <v>248</v>
      </c>
      <c r="E379" s="38"/>
      <c r="F379" s="208" t="s">
        <v>2374</v>
      </c>
      <c r="G379" s="38"/>
      <c r="H379" s="38"/>
      <c r="I379" s="117"/>
      <c r="J379" s="38"/>
      <c r="K379" s="38"/>
      <c r="L379" s="41"/>
      <c r="M379" s="209"/>
      <c r="N379" s="210"/>
      <c r="O379" s="66"/>
      <c r="P379" s="66"/>
      <c r="Q379" s="66"/>
      <c r="R379" s="66"/>
      <c r="S379" s="66"/>
      <c r="T379" s="67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T379" s="19" t="s">
        <v>248</v>
      </c>
      <c r="AU379" s="19" t="s">
        <v>81</v>
      </c>
    </row>
    <row r="380" spans="1:65" s="2" customFormat="1" ht="16.5" customHeight="1">
      <c r="A380" s="36"/>
      <c r="B380" s="37"/>
      <c r="C380" s="194" t="s">
        <v>1108</v>
      </c>
      <c r="D380" s="194" t="s">
        <v>241</v>
      </c>
      <c r="E380" s="195" t="s">
        <v>2375</v>
      </c>
      <c r="F380" s="196" t="s">
        <v>2376</v>
      </c>
      <c r="G380" s="197" t="s">
        <v>327</v>
      </c>
      <c r="H380" s="198">
        <v>13</v>
      </c>
      <c r="I380" s="199"/>
      <c r="J380" s="200">
        <f>ROUND(I380*H380,2)</f>
        <v>0</v>
      </c>
      <c r="K380" s="196" t="s">
        <v>245</v>
      </c>
      <c r="L380" s="41"/>
      <c r="M380" s="201" t="s">
        <v>19</v>
      </c>
      <c r="N380" s="202" t="s">
        <v>43</v>
      </c>
      <c r="O380" s="66"/>
      <c r="P380" s="203">
        <f>O380*H380</f>
        <v>0</v>
      </c>
      <c r="Q380" s="203">
        <v>0</v>
      </c>
      <c r="R380" s="203">
        <f>Q380*H380</f>
        <v>0</v>
      </c>
      <c r="S380" s="203">
        <v>0</v>
      </c>
      <c r="T380" s="204">
        <f>S380*H380</f>
        <v>0</v>
      </c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R380" s="205" t="s">
        <v>246</v>
      </c>
      <c r="AT380" s="205" t="s">
        <v>241</v>
      </c>
      <c r="AU380" s="205" t="s">
        <v>81</v>
      </c>
      <c r="AY380" s="19" t="s">
        <v>239</v>
      </c>
      <c r="BE380" s="206">
        <f>IF(N380="základní",J380,0)</f>
        <v>0</v>
      </c>
      <c r="BF380" s="206">
        <f>IF(N380="snížená",J380,0)</f>
        <v>0</v>
      </c>
      <c r="BG380" s="206">
        <f>IF(N380="zákl. přenesená",J380,0)</f>
        <v>0</v>
      </c>
      <c r="BH380" s="206">
        <f>IF(N380="sníž. přenesená",J380,0)</f>
        <v>0</v>
      </c>
      <c r="BI380" s="206">
        <f>IF(N380="nulová",J380,0)</f>
        <v>0</v>
      </c>
      <c r="BJ380" s="19" t="s">
        <v>79</v>
      </c>
      <c r="BK380" s="206">
        <f>ROUND(I380*H380,2)</f>
        <v>0</v>
      </c>
      <c r="BL380" s="19" t="s">
        <v>246</v>
      </c>
      <c r="BM380" s="205" t="s">
        <v>2377</v>
      </c>
    </row>
    <row r="381" spans="1:65" s="2" customFormat="1" ht="11.25">
      <c r="A381" s="36"/>
      <c r="B381" s="37"/>
      <c r="C381" s="38"/>
      <c r="D381" s="207" t="s">
        <v>248</v>
      </c>
      <c r="E381" s="38"/>
      <c r="F381" s="208" t="s">
        <v>2378</v>
      </c>
      <c r="G381" s="38"/>
      <c r="H381" s="38"/>
      <c r="I381" s="117"/>
      <c r="J381" s="38"/>
      <c r="K381" s="38"/>
      <c r="L381" s="41"/>
      <c r="M381" s="209"/>
      <c r="N381" s="210"/>
      <c r="O381" s="66"/>
      <c r="P381" s="66"/>
      <c r="Q381" s="66"/>
      <c r="R381" s="66"/>
      <c r="S381" s="66"/>
      <c r="T381" s="67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T381" s="19" t="s">
        <v>248</v>
      </c>
      <c r="AU381" s="19" t="s">
        <v>81</v>
      </c>
    </row>
    <row r="382" spans="1:65" s="2" customFormat="1" ht="16.5" customHeight="1">
      <c r="A382" s="36"/>
      <c r="B382" s="37"/>
      <c r="C382" s="194" t="s">
        <v>995</v>
      </c>
      <c r="D382" s="194" t="s">
        <v>241</v>
      </c>
      <c r="E382" s="195" t="s">
        <v>2379</v>
      </c>
      <c r="F382" s="196" t="s">
        <v>2380</v>
      </c>
      <c r="G382" s="197" t="s">
        <v>285</v>
      </c>
      <c r="H382" s="198">
        <v>2</v>
      </c>
      <c r="I382" s="199"/>
      <c r="J382" s="200">
        <f>ROUND(I382*H382,2)</f>
        <v>0</v>
      </c>
      <c r="K382" s="196" t="s">
        <v>19</v>
      </c>
      <c r="L382" s="41"/>
      <c r="M382" s="201" t="s">
        <v>19</v>
      </c>
      <c r="N382" s="202" t="s">
        <v>43</v>
      </c>
      <c r="O382" s="66"/>
      <c r="P382" s="203">
        <f>O382*H382</f>
        <v>0</v>
      </c>
      <c r="Q382" s="203">
        <v>0</v>
      </c>
      <c r="R382" s="203">
        <f>Q382*H382</f>
        <v>0</v>
      </c>
      <c r="S382" s="203">
        <v>0.374</v>
      </c>
      <c r="T382" s="204">
        <f>S382*H382</f>
        <v>0.748</v>
      </c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R382" s="205" t="s">
        <v>246</v>
      </c>
      <c r="AT382" s="205" t="s">
        <v>241</v>
      </c>
      <c r="AU382" s="205" t="s">
        <v>81</v>
      </c>
      <c r="AY382" s="19" t="s">
        <v>239</v>
      </c>
      <c r="BE382" s="206">
        <f>IF(N382="základní",J382,0)</f>
        <v>0</v>
      </c>
      <c r="BF382" s="206">
        <f>IF(N382="snížená",J382,0)</f>
        <v>0</v>
      </c>
      <c r="BG382" s="206">
        <f>IF(N382="zákl. přenesená",J382,0)</f>
        <v>0</v>
      </c>
      <c r="BH382" s="206">
        <f>IF(N382="sníž. přenesená",J382,0)</f>
        <v>0</v>
      </c>
      <c r="BI382" s="206">
        <f>IF(N382="nulová",J382,0)</f>
        <v>0</v>
      </c>
      <c r="BJ382" s="19" t="s">
        <v>79</v>
      </c>
      <c r="BK382" s="206">
        <f>ROUND(I382*H382,2)</f>
        <v>0</v>
      </c>
      <c r="BL382" s="19" t="s">
        <v>246</v>
      </c>
      <c r="BM382" s="205" t="s">
        <v>2381</v>
      </c>
    </row>
    <row r="383" spans="1:65" s="2" customFormat="1" ht="11.25">
      <c r="A383" s="36"/>
      <c r="B383" s="37"/>
      <c r="C383" s="38"/>
      <c r="D383" s="207" t="s">
        <v>248</v>
      </c>
      <c r="E383" s="38"/>
      <c r="F383" s="208" t="s">
        <v>2380</v>
      </c>
      <c r="G383" s="38"/>
      <c r="H383" s="38"/>
      <c r="I383" s="117"/>
      <c r="J383" s="38"/>
      <c r="K383" s="38"/>
      <c r="L383" s="41"/>
      <c r="M383" s="209"/>
      <c r="N383" s="210"/>
      <c r="O383" s="66"/>
      <c r="P383" s="66"/>
      <c r="Q383" s="66"/>
      <c r="R383" s="66"/>
      <c r="S383" s="66"/>
      <c r="T383" s="67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T383" s="19" t="s">
        <v>248</v>
      </c>
      <c r="AU383" s="19" t="s">
        <v>81</v>
      </c>
    </row>
    <row r="384" spans="1:65" s="2" customFormat="1" ht="19.5">
      <c r="A384" s="36"/>
      <c r="B384" s="37"/>
      <c r="C384" s="38"/>
      <c r="D384" s="207" t="s">
        <v>275</v>
      </c>
      <c r="E384" s="38"/>
      <c r="F384" s="225" t="s">
        <v>2382</v>
      </c>
      <c r="G384" s="38"/>
      <c r="H384" s="38"/>
      <c r="I384" s="117"/>
      <c r="J384" s="38"/>
      <c r="K384" s="38"/>
      <c r="L384" s="41"/>
      <c r="M384" s="209"/>
      <c r="N384" s="210"/>
      <c r="O384" s="66"/>
      <c r="P384" s="66"/>
      <c r="Q384" s="66"/>
      <c r="R384" s="66"/>
      <c r="S384" s="66"/>
      <c r="T384" s="67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T384" s="19" t="s">
        <v>275</v>
      </c>
      <c r="AU384" s="19" t="s">
        <v>81</v>
      </c>
    </row>
    <row r="385" spans="1:65" s="2" customFormat="1" ht="16.5" customHeight="1">
      <c r="A385" s="36"/>
      <c r="B385" s="37"/>
      <c r="C385" s="194" t="s">
        <v>1115</v>
      </c>
      <c r="D385" s="194" t="s">
        <v>241</v>
      </c>
      <c r="E385" s="195" t="s">
        <v>2383</v>
      </c>
      <c r="F385" s="196" t="s">
        <v>2384</v>
      </c>
      <c r="G385" s="197" t="s">
        <v>327</v>
      </c>
      <c r="H385" s="198">
        <v>52.06</v>
      </c>
      <c r="I385" s="199"/>
      <c r="J385" s="200">
        <f>ROUND(I385*H385,2)</f>
        <v>0</v>
      </c>
      <c r="K385" s="196" t="s">
        <v>245</v>
      </c>
      <c r="L385" s="41"/>
      <c r="M385" s="201" t="s">
        <v>19</v>
      </c>
      <c r="N385" s="202" t="s">
        <v>43</v>
      </c>
      <c r="O385" s="66"/>
      <c r="P385" s="203">
        <f>O385*H385</f>
        <v>0</v>
      </c>
      <c r="Q385" s="203">
        <v>8.0999999999999996E-4</v>
      </c>
      <c r="R385" s="203">
        <f>Q385*H385</f>
        <v>4.2168600000000001E-2</v>
      </c>
      <c r="S385" s="203">
        <v>0</v>
      </c>
      <c r="T385" s="204">
        <f>S385*H385</f>
        <v>0</v>
      </c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R385" s="205" t="s">
        <v>246</v>
      </c>
      <c r="AT385" s="205" t="s">
        <v>241</v>
      </c>
      <c r="AU385" s="205" t="s">
        <v>81</v>
      </c>
      <c r="AY385" s="19" t="s">
        <v>239</v>
      </c>
      <c r="BE385" s="206">
        <f>IF(N385="základní",J385,0)</f>
        <v>0</v>
      </c>
      <c r="BF385" s="206">
        <f>IF(N385="snížená",J385,0)</f>
        <v>0</v>
      </c>
      <c r="BG385" s="206">
        <f>IF(N385="zákl. přenesená",J385,0)</f>
        <v>0</v>
      </c>
      <c r="BH385" s="206">
        <f>IF(N385="sníž. přenesená",J385,0)</f>
        <v>0</v>
      </c>
      <c r="BI385" s="206">
        <f>IF(N385="nulová",J385,0)</f>
        <v>0</v>
      </c>
      <c r="BJ385" s="19" t="s">
        <v>79</v>
      </c>
      <c r="BK385" s="206">
        <f>ROUND(I385*H385,2)</f>
        <v>0</v>
      </c>
      <c r="BL385" s="19" t="s">
        <v>246</v>
      </c>
      <c r="BM385" s="205" t="s">
        <v>2385</v>
      </c>
    </row>
    <row r="386" spans="1:65" s="2" customFormat="1" ht="11.25">
      <c r="A386" s="36"/>
      <c r="B386" s="37"/>
      <c r="C386" s="38"/>
      <c r="D386" s="207" t="s">
        <v>248</v>
      </c>
      <c r="E386" s="38"/>
      <c r="F386" s="208" t="s">
        <v>2386</v>
      </c>
      <c r="G386" s="38"/>
      <c r="H386" s="38"/>
      <c r="I386" s="117"/>
      <c r="J386" s="38"/>
      <c r="K386" s="38"/>
      <c r="L386" s="41"/>
      <c r="M386" s="209"/>
      <c r="N386" s="210"/>
      <c r="O386" s="66"/>
      <c r="P386" s="66"/>
      <c r="Q386" s="66"/>
      <c r="R386" s="66"/>
      <c r="S386" s="66"/>
      <c r="T386" s="67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T386" s="19" t="s">
        <v>248</v>
      </c>
      <c r="AU386" s="19" t="s">
        <v>81</v>
      </c>
    </row>
    <row r="387" spans="1:65" s="13" customFormat="1" ht="11.25">
      <c r="B387" s="211"/>
      <c r="C387" s="212"/>
      <c r="D387" s="207" t="s">
        <v>250</v>
      </c>
      <c r="E387" s="213" t="s">
        <v>19</v>
      </c>
      <c r="F387" s="214" t="s">
        <v>2387</v>
      </c>
      <c r="G387" s="212"/>
      <c r="H387" s="215">
        <v>37.5</v>
      </c>
      <c r="I387" s="216"/>
      <c r="J387" s="212"/>
      <c r="K387" s="212"/>
      <c r="L387" s="217"/>
      <c r="M387" s="218"/>
      <c r="N387" s="219"/>
      <c r="O387" s="219"/>
      <c r="P387" s="219"/>
      <c r="Q387" s="219"/>
      <c r="R387" s="219"/>
      <c r="S387" s="219"/>
      <c r="T387" s="220"/>
      <c r="AT387" s="221" t="s">
        <v>250</v>
      </c>
      <c r="AU387" s="221" t="s">
        <v>81</v>
      </c>
      <c r="AV387" s="13" t="s">
        <v>81</v>
      </c>
      <c r="AW387" s="13" t="s">
        <v>33</v>
      </c>
      <c r="AX387" s="13" t="s">
        <v>72</v>
      </c>
      <c r="AY387" s="221" t="s">
        <v>239</v>
      </c>
    </row>
    <row r="388" spans="1:65" s="13" customFormat="1" ht="11.25">
      <c r="B388" s="211"/>
      <c r="C388" s="212"/>
      <c r="D388" s="207" t="s">
        <v>250</v>
      </c>
      <c r="E388" s="213" t="s">
        <v>19</v>
      </c>
      <c r="F388" s="214" t="s">
        <v>2388</v>
      </c>
      <c r="G388" s="212"/>
      <c r="H388" s="215">
        <v>14.56</v>
      </c>
      <c r="I388" s="216"/>
      <c r="J388" s="212"/>
      <c r="K388" s="212"/>
      <c r="L388" s="217"/>
      <c r="M388" s="218"/>
      <c r="N388" s="219"/>
      <c r="O388" s="219"/>
      <c r="P388" s="219"/>
      <c r="Q388" s="219"/>
      <c r="R388" s="219"/>
      <c r="S388" s="219"/>
      <c r="T388" s="220"/>
      <c r="AT388" s="221" t="s">
        <v>250</v>
      </c>
      <c r="AU388" s="221" t="s">
        <v>81</v>
      </c>
      <c r="AV388" s="13" t="s">
        <v>81</v>
      </c>
      <c r="AW388" s="13" t="s">
        <v>33</v>
      </c>
      <c r="AX388" s="13" t="s">
        <v>72</v>
      </c>
      <c r="AY388" s="221" t="s">
        <v>239</v>
      </c>
    </row>
    <row r="389" spans="1:65" s="16" customFormat="1" ht="11.25">
      <c r="B389" s="263"/>
      <c r="C389" s="264"/>
      <c r="D389" s="207" t="s">
        <v>250</v>
      </c>
      <c r="E389" s="265" t="s">
        <v>19</v>
      </c>
      <c r="F389" s="266" t="s">
        <v>2078</v>
      </c>
      <c r="G389" s="264"/>
      <c r="H389" s="267">
        <v>52.06</v>
      </c>
      <c r="I389" s="268"/>
      <c r="J389" s="264"/>
      <c r="K389" s="264"/>
      <c r="L389" s="269"/>
      <c r="M389" s="270"/>
      <c r="N389" s="271"/>
      <c r="O389" s="271"/>
      <c r="P389" s="271"/>
      <c r="Q389" s="271"/>
      <c r="R389" s="271"/>
      <c r="S389" s="271"/>
      <c r="T389" s="272"/>
      <c r="AT389" s="273" t="s">
        <v>250</v>
      </c>
      <c r="AU389" s="273" t="s">
        <v>81</v>
      </c>
      <c r="AV389" s="16" t="s">
        <v>246</v>
      </c>
      <c r="AW389" s="16" t="s">
        <v>33</v>
      </c>
      <c r="AX389" s="16" t="s">
        <v>79</v>
      </c>
      <c r="AY389" s="273" t="s">
        <v>239</v>
      </c>
    </row>
    <row r="390" spans="1:65" s="2" customFormat="1" ht="16.5" customHeight="1">
      <c r="A390" s="36"/>
      <c r="B390" s="37"/>
      <c r="C390" s="194" t="s">
        <v>998</v>
      </c>
      <c r="D390" s="194" t="s">
        <v>241</v>
      </c>
      <c r="E390" s="195" t="s">
        <v>2389</v>
      </c>
      <c r="F390" s="196" t="s">
        <v>2390</v>
      </c>
      <c r="G390" s="197" t="s">
        <v>285</v>
      </c>
      <c r="H390" s="198">
        <v>12</v>
      </c>
      <c r="I390" s="199"/>
      <c r="J390" s="200">
        <f>ROUND(I390*H390,2)</f>
        <v>0</v>
      </c>
      <c r="K390" s="196" t="s">
        <v>19</v>
      </c>
      <c r="L390" s="41"/>
      <c r="M390" s="201" t="s">
        <v>19</v>
      </c>
      <c r="N390" s="202" t="s">
        <v>43</v>
      </c>
      <c r="O390" s="66"/>
      <c r="P390" s="203">
        <f>O390*H390</f>
        <v>0</v>
      </c>
      <c r="Q390" s="203">
        <v>1E-4</v>
      </c>
      <c r="R390" s="203">
        <f>Q390*H390</f>
        <v>1.2000000000000001E-3</v>
      </c>
      <c r="S390" s="203">
        <v>0</v>
      </c>
      <c r="T390" s="204">
        <f>S390*H390</f>
        <v>0</v>
      </c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R390" s="205" t="s">
        <v>246</v>
      </c>
      <c r="AT390" s="205" t="s">
        <v>241</v>
      </c>
      <c r="AU390" s="205" t="s">
        <v>81</v>
      </c>
      <c r="AY390" s="19" t="s">
        <v>239</v>
      </c>
      <c r="BE390" s="206">
        <f>IF(N390="základní",J390,0)</f>
        <v>0</v>
      </c>
      <c r="BF390" s="206">
        <f>IF(N390="snížená",J390,0)</f>
        <v>0</v>
      </c>
      <c r="BG390" s="206">
        <f>IF(N390="zákl. přenesená",J390,0)</f>
        <v>0</v>
      </c>
      <c r="BH390" s="206">
        <f>IF(N390="sníž. přenesená",J390,0)</f>
        <v>0</v>
      </c>
      <c r="BI390" s="206">
        <f>IF(N390="nulová",J390,0)</f>
        <v>0</v>
      </c>
      <c r="BJ390" s="19" t="s">
        <v>79</v>
      </c>
      <c r="BK390" s="206">
        <f>ROUND(I390*H390,2)</f>
        <v>0</v>
      </c>
      <c r="BL390" s="19" t="s">
        <v>246</v>
      </c>
      <c r="BM390" s="205" t="s">
        <v>2391</v>
      </c>
    </row>
    <row r="391" spans="1:65" s="2" customFormat="1" ht="11.25">
      <c r="A391" s="36"/>
      <c r="B391" s="37"/>
      <c r="C391" s="38"/>
      <c r="D391" s="207" t="s">
        <v>248</v>
      </c>
      <c r="E391" s="38"/>
      <c r="F391" s="208" t="s">
        <v>2386</v>
      </c>
      <c r="G391" s="38"/>
      <c r="H391" s="38"/>
      <c r="I391" s="117"/>
      <c r="J391" s="38"/>
      <c r="K391" s="38"/>
      <c r="L391" s="41"/>
      <c r="M391" s="209"/>
      <c r="N391" s="210"/>
      <c r="O391" s="66"/>
      <c r="P391" s="66"/>
      <c r="Q391" s="66"/>
      <c r="R391" s="66"/>
      <c r="S391" s="66"/>
      <c r="T391" s="67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T391" s="19" t="s">
        <v>248</v>
      </c>
      <c r="AU391" s="19" t="s">
        <v>81</v>
      </c>
    </row>
    <row r="392" spans="1:65" s="2" customFormat="1" ht="19.5">
      <c r="A392" s="36"/>
      <c r="B392" s="37"/>
      <c r="C392" s="38"/>
      <c r="D392" s="207" t="s">
        <v>275</v>
      </c>
      <c r="E392" s="38"/>
      <c r="F392" s="225" t="s">
        <v>2392</v>
      </c>
      <c r="G392" s="38"/>
      <c r="H392" s="38"/>
      <c r="I392" s="117"/>
      <c r="J392" s="38"/>
      <c r="K392" s="38"/>
      <c r="L392" s="41"/>
      <c r="M392" s="209"/>
      <c r="N392" s="210"/>
      <c r="O392" s="66"/>
      <c r="P392" s="66"/>
      <c r="Q392" s="66"/>
      <c r="R392" s="66"/>
      <c r="S392" s="66"/>
      <c r="T392" s="67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T392" s="19" t="s">
        <v>275</v>
      </c>
      <c r="AU392" s="19" t="s">
        <v>81</v>
      </c>
    </row>
    <row r="393" spans="1:65" s="13" customFormat="1" ht="11.25">
      <c r="B393" s="211"/>
      <c r="C393" s="212"/>
      <c r="D393" s="207" t="s">
        <v>250</v>
      </c>
      <c r="E393" s="213" t="s">
        <v>19</v>
      </c>
      <c r="F393" s="214" t="s">
        <v>2393</v>
      </c>
      <c r="G393" s="212"/>
      <c r="H393" s="215">
        <v>10</v>
      </c>
      <c r="I393" s="216"/>
      <c r="J393" s="212"/>
      <c r="K393" s="212"/>
      <c r="L393" s="217"/>
      <c r="M393" s="218"/>
      <c r="N393" s="219"/>
      <c r="O393" s="219"/>
      <c r="P393" s="219"/>
      <c r="Q393" s="219"/>
      <c r="R393" s="219"/>
      <c r="S393" s="219"/>
      <c r="T393" s="220"/>
      <c r="AT393" s="221" t="s">
        <v>250</v>
      </c>
      <c r="AU393" s="221" t="s">
        <v>81</v>
      </c>
      <c r="AV393" s="13" t="s">
        <v>81</v>
      </c>
      <c r="AW393" s="13" t="s">
        <v>33</v>
      </c>
      <c r="AX393" s="13" t="s">
        <v>72</v>
      </c>
      <c r="AY393" s="221" t="s">
        <v>239</v>
      </c>
    </row>
    <row r="394" spans="1:65" s="13" customFormat="1" ht="11.25">
      <c r="B394" s="211"/>
      <c r="C394" s="212"/>
      <c r="D394" s="207" t="s">
        <v>250</v>
      </c>
      <c r="E394" s="213" t="s">
        <v>19</v>
      </c>
      <c r="F394" s="214" t="s">
        <v>2394</v>
      </c>
      <c r="G394" s="212"/>
      <c r="H394" s="215">
        <v>2</v>
      </c>
      <c r="I394" s="216"/>
      <c r="J394" s="212"/>
      <c r="K394" s="212"/>
      <c r="L394" s="217"/>
      <c r="M394" s="218"/>
      <c r="N394" s="219"/>
      <c r="O394" s="219"/>
      <c r="P394" s="219"/>
      <c r="Q394" s="219"/>
      <c r="R394" s="219"/>
      <c r="S394" s="219"/>
      <c r="T394" s="220"/>
      <c r="AT394" s="221" t="s">
        <v>250</v>
      </c>
      <c r="AU394" s="221" t="s">
        <v>81</v>
      </c>
      <c r="AV394" s="13" t="s">
        <v>81</v>
      </c>
      <c r="AW394" s="13" t="s">
        <v>33</v>
      </c>
      <c r="AX394" s="13" t="s">
        <v>72</v>
      </c>
      <c r="AY394" s="221" t="s">
        <v>239</v>
      </c>
    </row>
    <row r="395" spans="1:65" s="16" customFormat="1" ht="11.25">
      <c r="B395" s="263"/>
      <c r="C395" s="264"/>
      <c r="D395" s="207" t="s">
        <v>250</v>
      </c>
      <c r="E395" s="265" t="s">
        <v>19</v>
      </c>
      <c r="F395" s="266" t="s">
        <v>2078</v>
      </c>
      <c r="G395" s="264"/>
      <c r="H395" s="267">
        <v>12</v>
      </c>
      <c r="I395" s="268"/>
      <c r="J395" s="264"/>
      <c r="K395" s="264"/>
      <c r="L395" s="269"/>
      <c r="M395" s="270"/>
      <c r="N395" s="271"/>
      <c r="O395" s="271"/>
      <c r="P395" s="271"/>
      <c r="Q395" s="271"/>
      <c r="R395" s="271"/>
      <c r="S395" s="271"/>
      <c r="T395" s="272"/>
      <c r="AT395" s="273" t="s">
        <v>250</v>
      </c>
      <c r="AU395" s="273" t="s">
        <v>81</v>
      </c>
      <c r="AV395" s="16" t="s">
        <v>246</v>
      </c>
      <c r="AW395" s="16" t="s">
        <v>33</v>
      </c>
      <c r="AX395" s="16" t="s">
        <v>79</v>
      </c>
      <c r="AY395" s="273" t="s">
        <v>239</v>
      </c>
    </row>
    <row r="396" spans="1:65" s="2" customFormat="1" ht="16.5" customHeight="1">
      <c r="A396" s="36"/>
      <c r="B396" s="37"/>
      <c r="C396" s="194" t="s">
        <v>1184</v>
      </c>
      <c r="D396" s="194" t="s">
        <v>241</v>
      </c>
      <c r="E396" s="195" t="s">
        <v>2395</v>
      </c>
      <c r="F396" s="196" t="s">
        <v>2396</v>
      </c>
      <c r="G396" s="197" t="s">
        <v>327</v>
      </c>
      <c r="H396" s="198">
        <v>58.06</v>
      </c>
      <c r="I396" s="199"/>
      <c r="J396" s="200">
        <f>ROUND(I396*H396,2)</f>
        <v>0</v>
      </c>
      <c r="K396" s="196" t="s">
        <v>245</v>
      </c>
      <c r="L396" s="41"/>
      <c r="M396" s="201" t="s">
        <v>19</v>
      </c>
      <c r="N396" s="202" t="s">
        <v>43</v>
      </c>
      <c r="O396" s="66"/>
      <c r="P396" s="203">
        <f>O396*H396</f>
        <v>0</v>
      </c>
      <c r="Q396" s="203">
        <v>8.0999999999999996E-4</v>
      </c>
      <c r="R396" s="203">
        <f>Q396*H396</f>
        <v>4.7028599999999997E-2</v>
      </c>
      <c r="S396" s="203">
        <v>0</v>
      </c>
      <c r="T396" s="204">
        <f>S396*H396</f>
        <v>0</v>
      </c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R396" s="205" t="s">
        <v>246</v>
      </c>
      <c r="AT396" s="205" t="s">
        <v>241</v>
      </c>
      <c r="AU396" s="205" t="s">
        <v>81</v>
      </c>
      <c r="AY396" s="19" t="s">
        <v>239</v>
      </c>
      <c r="BE396" s="206">
        <f>IF(N396="základní",J396,0)</f>
        <v>0</v>
      </c>
      <c r="BF396" s="206">
        <f>IF(N396="snížená",J396,0)</f>
        <v>0</v>
      </c>
      <c r="BG396" s="206">
        <f>IF(N396="zákl. přenesená",J396,0)</f>
        <v>0</v>
      </c>
      <c r="BH396" s="206">
        <f>IF(N396="sníž. přenesená",J396,0)</f>
        <v>0</v>
      </c>
      <c r="BI396" s="206">
        <f>IF(N396="nulová",J396,0)</f>
        <v>0</v>
      </c>
      <c r="BJ396" s="19" t="s">
        <v>79</v>
      </c>
      <c r="BK396" s="206">
        <f>ROUND(I396*H396,2)</f>
        <v>0</v>
      </c>
      <c r="BL396" s="19" t="s">
        <v>246</v>
      </c>
      <c r="BM396" s="205" t="s">
        <v>2397</v>
      </c>
    </row>
    <row r="397" spans="1:65" s="2" customFormat="1" ht="11.25">
      <c r="A397" s="36"/>
      <c r="B397" s="37"/>
      <c r="C397" s="38"/>
      <c r="D397" s="207" t="s">
        <v>248</v>
      </c>
      <c r="E397" s="38"/>
      <c r="F397" s="208" t="s">
        <v>2386</v>
      </c>
      <c r="G397" s="38"/>
      <c r="H397" s="38"/>
      <c r="I397" s="117"/>
      <c r="J397" s="38"/>
      <c r="K397" s="38"/>
      <c r="L397" s="41"/>
      <c r="M397" s="209"/>
      <c r="N397" s="210"/>
      <c r="O397" s="66"/>
      <c r="P397" s="66"/>
      <c r="Q397" s="66"/>
      <c r="R397" s="66"/>
      <c r="S397" s="66"/>
      <c r="T397" s="67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T397" s="19" t="s">
        <v>248</v>
      </c>
      <c r="AU397" s="19" t="s">
        <v>81</v>
      </c>
    </row>
    <row r="398" spans="1:65" s="2" customFormat="1" ht="19.5">
      <c r="A398" s="36"/>
      <c r="B398" s="37"/>
      <c r="C398" s="38"/>
      <c r="D398" s="207" t="s">
        <v>275</v>
      </c>
      <c r="E398" s="38"/>
      <c r="F398" s="225" t="s">
        <v>2398</v>
      </c>
      <c r="G398" s="38"/>
      <c r="H398" s="38"/>
      <c r="I398" s="117"/>
      <c r="J398" s="38"/>
      <c r="K398" s="38"/>
      <c r="L398" s="41"/>
      <c r="M398" s="209"/>
      <c r="N398" s="210"/>
      <c r="O398" s="66"/>
      <c r="P398" s="66"/>
      <c r="Q398" s="66"/>
      <c r="R398" s="66"/>
      <c r="S398" s="66"/>
      <c r="T398" s="67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T398" s="19" t="s">
        <v>275</v>
      </c>
      <c r="AU398" s="19" t="s">
        <v>81</v>
      </c>
    </row>
    <row r="399" spans="1:65" s="13" customFormat="1" ht="11.25">
      <c r="B399" s="211"/>
      <c r="C399" s="212"/>
      <c r="D399" s="207" t="s">
        <v>250</v>
      </c>
      <c r="E399" s="213" t="s">
        <v>19</v>
      </c>
      <c r="F399" s="214" t="s">
        <v>2399</v>
      </c>
      <c r="G399" s="212"/>
      <c r="H399" s="215">
        <v>42.5</v>
      </c>
      <c r="I399" s="216"/>
      <c r="J399" s="212"/>
      <c r="K399" s="212"/>
      <c r="L399" s="217"/>
      <c r="M399" s="218"/>
      <c r="N399" s="219"/>
      <c r="O399" s="219"/>
      <c r="P399" s="219"/>
      <c r="Q399" s="219"/>
      <c r="R399" s="219"/>
      <c r="S399" s="219"/>
      <c r="T399" s="220"/>
      <c r="AT399" s="221" t="s">
        <v>250</v>
      </c>
      <c r="AU399" s="221" t="s">
        <v>81</v>
      </c>
      <c r="AV399" s="13" t="s">
        <v>81</v>
      </c>
      <c r="AW399" s="13" t="s">
        <v>33</v>
      </c>
      <c r="AX399" s="13" t="s">
        <v>72</v>
      </c>
      <c r="AY399" s="221" t="s">
        <v>239</v>
      </c>
    </row>
    <row r="400" spans="1:65" s="13" customFormat="1" ht="11.25">
      <c r="B400" s="211"/>
      <c r="C400" s="212"/>
      <c r="D400" s="207" t="s">
        <v>250</v>
      </c>
      <c r="E400" s="213" t="s">
        <v>19</v>
      </c>
      <c r="F400" s="214" t="s">
        <v>2400</v>
      </c>
      <c r="G400" s="212"/>
      <c r="H400" s="215">
        <v>15.56</v>
      </c>
      <c r="I400" s="216"/>
      <c r="J400" s="212"/>
      <c r="K400" s="212"/>
      <c r="L400" s="217"/>
      <c r="M400" s="218"/>
      <c r="N400" s="219"/>
      <c r="O400" s="219"/>
      <c r="P400" s="219"/>
      <c r="Q400" s="219"/>
      <c r="R400" s="219"/>
      <c r="S400" s="219"/>
      <c r="T400" s="220"/>
      <c r="AT400" s="221" t="s">
        <v>250</v>
      </c>
      <c r="AU400" s="221" t="s">
        <v>81</v>
      </c>
      <c r="AV400" s="13" t="s">
        <v>81</v>
      </c>
      <c r="AW400" s="13" t="s">
        <v>33</v>
      </c>
      <c r="AX400" s="13" t="s">
        <v>72</v>
      </c>
      <c r="AY400" s="221" t="s">
        <v>239</v>
      </c>
    </row>
    <row r="401" spans="1:65" s="16" customFormat="1" ht="11.25">
      <c r="B401" s="263"/>
      <c r="C401" s="264"/>
      <c r="D401" s="207" t="s">
        <v>250</v>
      </c>
      <c r="E401" s="265" t="s">
        <v>19</v>
      </c>
      <c r="F401" s="266" t="s">
        <v>2078</v>
      </c>
      <c r="G401" s="264"/>
      <c r="H401" s="267">
        <v>58.06</v>
      </c>
      <c r="I401" s="268"/>
      <c r="J401" s="264"/>
      <c r="K401" s="264"/>
      <c r="L401" s="269"/>
      <c r="M401" s="270"/>
      <c r="N401" s="271"/>
      <c r="O401" s="271"/>
      <c r="P401" s="271"/>
      <c r="Q401" s="271"/>
      <c r="R401" s="271"/>
      <c r="S401" s="271"/>
      <c r="T401" s="272"/>
      <c r="AT401" s="273" t="s">
        <v>250</v>
      </c>
      <c r="AU401" s="273" t="s">
        <v>81</v>
      </c>
      <c r="AV401" s="16" t="s">
        <v>246</v>
      </c>
      <c r="AW401" s="16" t="s">
        <v>33</v>
      </c>
      <c r="AX401" s="16" t="s">
        <v>79</v>
      </c>
      <c r="AY401" s="273" t="s">
        <v>239</v>
      </c>
    </row>
    <row r="402" spans="1:65" s="12" customFormat="1" ht="22.9" customHeight="1">
      <c r="B402" s="178"/>
      <c r="C402" s="179"/>
      <c r="D402" s="180" t="s">
        <v>71</v>
      </c>
      <c r="E402" s="192" t="s">
        <v>246</v>
      </c>
      <c r="F402" s="192" t="s">
        <v>1618</v>
      </c>
      <c r="G402" s="179"/>
      <c r="H402" s="179"/>
      <c r="I402" s="182"/>
      <c r="J402" s="193">
        <f>BK402</f>
        <v>0</v>
      </c>
      <c r="K402" s="179"/>
      <c r="L402" s="184"/>
      <c r="M402" s="185"/>
      <c r="N402" s="186"/>
      <c r="O402" s="186"/>
      <c r="P402" s="187">
        <f>SUM(P403:P444)</f>
        <v>0</v>
      </c>
      <c r="Q402" s="186"/>
      <c r="R402" s="187">
        <f>SUM(R403:R444)</f>
        <v>342.31405830000006</v>
      </c>
      <c r="S402" s="186"/>
      <c r="T402" s="188">
        <f>SUM(T403:T444)</f>
        <v>0</v>
      </c>
      <c r="AR402" s="189" t="s">
        <v>79</v>
      </c>
      <c r="AT402" s="190" t="s">
        <v>71</v>
      </c>
      <c r="AU402" s="190" t="s">
        <v>79</v>
      </c>
      <c r="AY402" s="189" t="s">
        <v>239</v>
      </c>
      <c r="BK402" s="191">
        <f>SUM(BK403:BK444)</f>
        <v>0</v>
      </c>
    </row>
    <row r="403" spans="1:65" s="2" customFormat="1" ht="16.5" customHeight="1">
      <c r="A403" s="36"/>
      <c r="B403" s="37"/>
      <c r="C403" s="194" t="s">
        <v>1002</v>
      </c>
      <c r="D403" s="194" t="s">
        <v>241</v>
      </c>
      <c r="E403" s="195" t="s">
        <v>2401</v>
      </c>
      <c r="F403" s="196" t="s">
        <v>2402</v>
      </c>
      <c r="G403" s="197" t="s">
        <v>254</v>
      </c>
      <c r="H403" s="198">
        <v>25.06</v>
      </c>
      <c r="I403" s="199"/>
      <c r="J403" s="200">
        <f>ROUND(I403*H403,2)</f>
        <v>0</v>
      </c>
      <c r="K403" s="196" t="s">
        <v>245</v>
      </c>
      <c r="L403" s="41"/>
      <c r="M403" s="201" t="s">
        <v>19</v>
      </c>
      <c r="N403" s="202" t="s">
        <v>43</v>
      </c>
      <c r="O403" s="66"/>
      <c r="P403" s="203">
        <f>O403*H403</f>
        <v>0</v>
      </c>
      <c r="Q403" s="203">
        <v>0</v>
      </c>
      <c r="R403" s="203">
        <f>Q403*H403</f>
        <v>0</v>
      </c>
      <c r="S403" s="203">
        <v>0</v>
      </c>
      <c r="T403" s="204">
        <f>S403*H403</f>
        <v>0</v>
      </c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R403" s="205" t="s">
        <v>246</v>
      </c>
      <c r="AT403" s="205" t="s">
        <v>241</v>
      </c>
      <c r="AU403" s="205" t="s">
        <v>81</v>
      </c>
      <c r="AY403" s="19" t="s">
        <v>239</v>
      </c>
      <c r="BE403" s="206">
        <f>IF(N403="základní",J403,0)</f>
        <v>0</v>
      </c>
      <c r="BF403" s="206">
        <f>IF(N403="snížená",J403,0)</f>
        <v>0</v>
      </c>
      <c r="BG403" s="206">
        <f>IF(N403="zákl. přenesená",J403,0)</f>
        <v>0</v>
      </c>
      <c r="BH403" s="206">
        <f>IF(N403="sníž. přenesená",J403,0)</f>
        <v>0</v>
      </c>
      <c r="BI403" s="206">
        <f>IF(N403="nulová",J403,0)</f>
        <v>0</v>
      </c>
      <c r="BJ403" s="19" t="s">
        <v>79</v>
      </c>
      <c r="BK403" s="206">
        <f>ROUND(I403*H403,2)</f>
        <v>0</v>
      </c>
      <c r="BL403" s="19" t="s">
        <v>246</v>
      </c>
      <c r="BM403" s="205" t="s">
        <v>2403</v>
      </c>
    </row>
    <row r="404" spans="1:65" s="2" customFormat="1" ht="11.25">
      <c r="A404" s="36"/>
      <c r="B404" s="37"/>
      <c r="C404" s="38"/>
      <c r="D404" s="207" t="s">
        <v>248</v>
      </c>
      <c r="E404" s="38"/>
      <c r="F404" s="208" t="s">
        <v>2404</v>
      </c>
      <c r="G404" s="38"/>
      <c r="H404" s="38"/>
      <c r="I404" s="117"/>
      <c r="J404" s="38"/>
      <c r="K404" s="38"/>
      <c r="L404" s="41"/>
      <c r="M404" s="209"/>
      <c r="N404" s="210"/>
      <c r="O404" s="66"/>
      <c r="P404" s="66"/>
      <c r="Q404" s="66"/>
      <c r="R404" s="66"/>
      <c r="S404" s="66"/>
      <c r="T404" s="67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T404" s="19" t="s">
        <v>248</v>
      </c>
      <c r="AU404" s="19" t="s">
        <v>81</v>
      </c>
    </row>
    <row r="405" spans="1:65" s="13" customFormat="1" ht="11.25">
      <c r="B405" s="211"/>
      <c r="C405" s="212"/>
      <c r="D405" s="207" t="s">
        <v>250</v>
      </c>
      <c r="E405" s="213" t="s">
        <v>19</v>
      </c>
      <c r="F405" s="214" t="s">
        <v>2405</v>
      </c>
      <c r="G405" s="212"/>
      <c r="H405" s="215">
        <v>25.06</v>
      </c>
      <c r="I405" s="216"/>
      <c r="J405" s="212"/>
      <c r="K405" s="212"/>
      <c r="L405" s="217"/>
      <c r="M405" s="218"/>
      <c r="N405" s="219"/>
      <c r="O405" s="219"/>
      <c r="P405" s="219"/>
      <c r="Q405" s="219"/>
      <c r="R405" s="219"/>
      <c r="S405" s="219"/>
      <c r="T405" s="220"/>
      <c r="AT405" s="221" t="s">
        <v>250</v>
      </c>
      <c r="AU405" s="221" t="s">
        <v>81</v>
      </c>
      <c r="AV405" s="13" t="s">
        <v>81</v>
      </c>
      <c r="AW405" s="13" t="s">
        <v>33</v>
      </c>
      <c r="AX405" s="13" t="s">
        <v>79</v>
      </c>
      <c r="AY405" s="221" t="s">
        <v>239</v>
      </c>
    </row>
    <row r="406" spans="1:65" s="2" customFormat="1" ht="16.5" customHeight="1">
      <c r="A406" s="36"/>
      <c r="B406" s="37"/>
      <c r="C406" s="194" t="s">
        <v>1191</v>
      </c>
      <c r="D406" s="194" t="s">
        <v>241</v>
      </c>
      <c r="E406" s="195" t="s">
        <v>2406</v>
      </c>
      <c r="F406" s="196" t="s">
        <v>2407</v>
      </c>
      <c r="G406" s="197" t="s">
        <v>265</v>
      </c>
      <c r="H406" s="198">
        <v>3.548</v>
      </c>
      <c r="I406" s="199"/>
      <c r="J406" s="200">
        <f>ROUND(I406*H406,2)</f>
        <v>0</v>
      </c>
      <c r="K406" s="196" t="s">
        <v>245</v>
      </c>
      <c r="L406" s="41"/>
      <c r="M406" s="201" t="s">
        <v>19</v>
      </c>
      <c r="N406" s="202" t="s">
        <v>43</v>
      </c>
      <c r="O406" s="66"/>
      <c r="P406" s="203">
        <f>O406*H406</f>
        <v>0</v>
      </c>
      <c r="Q406" s="203">
        <v>1.0490900000000001</v>
      </c>
      <c r="R406" s="203">
        <f>Q406*H406</f>
        <v>3.7221713200000002</v>
      </c>
      <c r="S406" s="203">
        <v>0</v>
      </c>
      <c r="T406" s="204">
        <f>S406*H406</f>
        <v>0</v>
      </c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R406" s="205" t="s">
        <v>246</v>
      </c>
      <c r="AT406" s="205" t="s">
        <v>241</v>
      </c>
      <c r="AU406" s="205" t="s">
        <v>81</v>
      </c>
      <c r="AY406" s="19" t="s">
        <v>239</v>
      </c>
      <c r="BE406" s="206">
        <f>IF(N406="základní",J406,0)</f>
        <v>0</v>
      </c>
      <c r="BF406" s="206">
        <f>IF(N406="snížená",J406,0)</f>
        <v>0</v>
      </c>
      <c r="BG406" s="206">
        <f>IF(N406="zákl. přenesená",J406,0)</f>
        <v>0</v>
      </c>
      <c r="BH406" s="206">
        <f>IF(N406="sníž. přenesená",J406,0)</f>
        <v>0</v>
      </c>
      <c r="BI406" s="206">
        <f>IF(N406="nulová",J406,0)</f>
        <v>0</v>
      </c>
      <c r="BJ406" s="19" t="s">
        <v>79</v>
      </c>
      <c r="BK406" s="206">
        <f>ROUND(I406*H406,2)</f>
        <v>0</v>
      </c>
      <c r="BL406" s="19" t="s">
        <v>246</v>
      </c>
      <c r="BM406" s="205" t="s">
        <v>2408</v>
      </c>
    </row>
    <row r="407" spans="1:65" s="2" customFormat="1" ht="11.25">
      <c r="A407" s="36"/>
      <c r="B407" s="37"/>
      <c r="C407" s="38"/>
      <c r="D407" s="207" t="s">
        <v>248</v>
      </c>
      <c r="E407" s="38"/>
      <c r="F407" s="208" t="s">
        <v>2409</v>
      </c>
      <c r="G407" s="38"/>
      <c r="H407" s="38"/>
      <c r="I407" s="117"/>
      <c r="J407" s="38"/>
      <c r="K407" s="38"/>
      <c r="L407" s="41"/>
      <c r="M407" s="209"/>
      <c r="N407" s="210"/>
      <c r="O407" s="66"/>
      <c r="P407" s="66"/>
      <c r="Q407" s="66"/>
      <c r="R407" s="66"/>
      <c r="S407" s="66"/>
      <c r="T407" s="67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T407" s="19" t="s">
        <v>248</v>
      </c>
      <c r="AU407" s="19" t="s">
        <v>81</v>
      </c>
    </row>
    <row r="408" spans="1:65" s="13" customFormat="1" ht="11.25">
      <c r="B408" s="211"/>
      <c r="C408" s="212"/>
      <c r="D408" s="207" t="s">
        <v>250</v>
      </c>
      <c r="E408" s="213" t="s">
        <v>19</v>
      </c>
      <c r="F408" s="214" t="s">
        <v>2410</v>
      </c>
      <c r="G408" s="212"/>
      <c r="H408" s="215">
        <v>3.548</v>
      </c>
      <c r="I408" s="216"/>
      <c r="J408" s="212"/>
      <c r="K408" s="212"/>
      <c r="L408" s="217"/>
      <c r="M408" s="218"/>
      <c r="N408" s="219"/>
      <c r="O408" s="219"/>
      <c r="P408" s="219"/>
      <c r="Q408" s="219"/>
      <c r="R408" s="219"/>
      <c r="S408" s="219"/>
      <c r="T408" s="220"/>
      <c r="AT408" s="221" t="s">
        <v>250</v>
      </c>
      <c r="AU408" s="221" t="s">
        <v>81</v>
      </c>
      <c r="AV408" s="13" t="s">
        <v>81</v>
      </c>
      <c r="AW408" s="13" t="s">
        <v>33</v>
      </c>
      <c r="AX408" s="13" t="s">
        <v>79</v>
      </c>
      <c r="AY408" s="221" t="s">
        <v>239</v>
      </c>
    </row>
    <row r="409" spans="1:65" s="2" customFormat="1" ht="16.5" customHeight="1">
      <c r="A409" s="36"/>
      <c r="B409" s="37"/>
      <c r="C409" s="194" t="s">
        <v>659</v>
      </c>
      <c r="D409" s="194" t="s">
        <v>241</v>
      </c>
      <c r="E409" s="195" t="s">
        <v>2411</v>
      </c>
      <c r="F409" s="196" t="s">
        <v>2412</v>
      </c>
      <c r="G409" s="197" t="s">
        <v>244</v>
      </c>
      <c r="H409" s="198">
        <v>69.13</v>
      </c>
      <c r="I409" s="199"/>
      <c r="J409" s="200">
        <f>ROUND(I409*H409,2)</f>
        <v>0</v>
      </c>
      <c r="K409" s="196" t="s">
        <v>245</v>
      </c>
      <c r="L409" s="41"/>
      <c r="M409" s="201" t="s">
        <v>19</v>
      </c>
      <c r="N409" s="202" t="s">
        <v>43</v>
      </c>
      <c r="O409" s="66"/>
      <c r="P409" s="203">
        <f>O409*H409</f>
        <v>0</v>
      </c>
      <c r="Q409" s="203">
        <v>1.0869999999999999E-2</v>
      </c>
      <c r="R409" s="203">
        <f>Q409*H409</f>
        <v>0.75144309999999992</v>
      </c>
      <c r="S409" s="203">
        <v>0</v>
      </c>
      <c r="T409" s="204">
        <f>S409*H409</f>
        <v>0</v>
      </c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R409" s="205" t="s">
        <v>246</v>
      </c>
      <c r="AT409" s="205" t="s">
        <v>241</v>
      </c>
      <c r="AU409" s="205" t="s">
        <v>81</v>
      </c>
      <c r="AY409" s="19" t="s">
        <v>239</v>
      </c>
      <c r="BE409" s="206">
        <f>IF(N409="základní",J409,0)</f>
        <v>0</v>
      </c>
      <c r="BF409" s="206">
        <f>IF(N409="snížená",J409,0)</f>
        <v>0</v>
      </c>
      <c r="BG409" s="206">
        <f>IF(N409="zákl. přenesená",J409,0)</f>
        <v>0</v>
      </c>
      <c r="BH409" s="206">
        <f>IF(N409="sníž. přenesená",J409,0)</f>
        <v>0</v>
      </c>
      <c r="BI409" s="206">
        <f>IF(N409="nulová",J409,0)</f>
        <v>0</v>
      </c>
      <c r="BJ409" s="19" t="s">
        <v>79</v>
      </c>
      <c r="BK409" s="206">
        <f>ROUND(I409*H409,2)</f>
        <v>0</v>
      </c>
      <c r="BL409" s="19" t="s">
        <v>246</v>
      </c>
      <c r="BM409" s="205" t="s">
        <v>2413</v>
      </c>
    </row>
    <row r="410" spans="1:65" s="2" customFormat="1" ht="11.25">
      <c r="A410" s="36"/>
      <c r="B410" s="37"/>
      <c r="C410" s="38"/>
      <c r="D410" s="207" t="s">
        <v>248</v>
      </c>
      <c r="E410" s="38"/>
      <c r="F410" s="208" t="s">
        <v>2414</v>
      </c>
      <c r="G410" s="38"/>
      <c r="H410" s="38"/>
      <c r="I410" s="117"/>
      <c r="J410" s="38"/>
      <c r="K410" s="38"/>
      <c r="L410" s="41"/>
      <c r="M410" s="209"/>
      <c r="N410" s="210"/>
      <c r="O410" s="66"/>
      <c r="P410" s="66"/>
      <c r="Q410" s="66"/>
      <c r="R410" s="66"/>
      <c r="S410" s="66"/>
      <c r="T410" s="67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T410" s="19" t="s">
        <v>248</v>
      </c>
      <c r="AU410" s="19" t="s">
        <v>81</v>
      </c>
    </row>
    <row r="411" spans="1:65" s="13" customFormat="1" ht="11.25">
      <c r="B411" s="211"/>
      <c r="C411" s="212"/>
      <c r="D411" s="207" t="s">
        <v>250</v>
      </c>
      <c r="E411" s="213" t="s">
        <v>19</v>
      </c>
      <c r="F411" s="214" t="s">
        <v>2415</v>
      </c>
      <c r="G411" s="212"/>
      <c r="H411" s="215">
        <v>49.75</v>
      </c>
      <c r="I411" s="216"/>
      <c r="J411" s="212"/>
      <c r="K411" s="212"/>
      <c r="L411" s="217"/>
      <c r="M411" s="218"/>
      <c r="N411" s="219"/>
      <c r="O411" s="219"/>
      <c r="P411" s="219"/>
      <c r="Q411" s="219"/>
      <c r="R411" s="219"/>
      <c r="S411" s="219"/>
      <c r="T411" s="220"/>
      <c r="AT411" s="221" t="s">
        <v>250</v>
      </c>
      <c r="AU411" s="221" t="s">
        <v>81</v>
      </c>
      <c r="AV411" s="13" t="s">
        <v>81</v>
      </c>
      <c r="AW411" s="13" t="s">
        <v>33</v>
      </c>
      <c r="AX411" s="13" t="s">
        <v>72</v>
      </c>
      <c r="AY411" s="221" t="s">
        <v>239</v>
      </c>
    </row>
    <row r="412" spans="1:65" s="13" customFormat="1" ht="11.25">
      <c r="B412" s="211"/>
      <c r="C412" s="212"/>
      <c r="D412" s="207" t="s">
        <v>250</v>
      </c>
      <c r="E412" s="213" t="s">
        <v>19</v>
      </c>
      <c r="F412" s="214" t="s">
        <v>2416</v>
      </c>
      <c r="G412" s="212"/>
      <c r="H412" s="215">
        <v>19.38</v>
      </c>
      <c r="I412" s="216"/>
      <c r="J412" s="212"/>
      <c r="K412" s="212"/>
      <c r="L412" s="217"/>
      <c r="M412" s="218"/>
      <c r="N412" s="219"/>
      <c r="O412" s="219"/>
      <c r="P412" s="219"/>
      <c r="Q412" s="219"/>
      <c r="R412" s="219"/>
      <c r="S412" s="219"/>
      <c r="T412" s="220"/>
      <c r="AT412" s="221" t="s">
        <v>250</v>
      </c>
      <c r="AU412" s="221" t="s">
        <v>81</v>
      </c>
      <c r="AV412" s="13" t="s">
        <v>81</v>
      </c>
      <c r="AW412" s="13" t="s">
        <v>33</v>
      </c>
      <c r="AX412" s="13" t="s">
        <v>72</v>
      </c>
      <c r="AY412" s="221" t="s">
        <v>239</v>
      </c>
    </row>
    <row r="413" spans="1:65" s="16" customFormat="1" ht="11.25">
      <c r="B413" s="263"/>
      <c r="C413" s="264"/>
      <c r="D413" s="207" t="s">
        <v>250</v>
      </c>
      <c r="E413" s="265" t="s">
        <v>19</v>
      </c>
      <c r="F413" s="266" t="s">
        <v>2078</v>
      </c>
      <c r="G413" s="264"/>
      <c r="H413" s="267">
        <v>69.13</v>
      </c>
      <c r="I413" s="268"/>
      <c r="J413" s="264"/>
      <c r="K413" s="264"/>
      <c r="L413" s="269"/>
      <c r="M413" s="270"/>
      <c r="N413" s="271"/>
      <c r="O413" s="271"/>
      <c r="P413" s="271"/>
      <c r="Q413" s="271"/>
      <c r="R413" s="271"/>
      <c r="S413" s="271"/>
      <c r="T413" s="272"/>
      <c r="AT413" s="273" t="s">
        <v>250</v>
      </c>
      <c r="AU413" s="273" t="s">
        <v>81</v>
      </c>
      <c r="AV413" s="16" t="s">
        <v>246</v>
      </c>
      <c r="AW413" s="16" t="s">
        <v>33</v>
      </c>
      <c r="AX413" s="16" t="s">
        <v>79</v>
      </c>
      <c r="AY413" s="273" t="s">
        <v>239</v>
      </c>
    </row>
    <row r="414" spans="1:65" s="2" customFormat="1" ht="16.5" customHeight="1">
      <c r="A414" s="36"/>
      <c r="B414" s="37"/>
      <c r="C414" s="194" t="s">
        <v>1358</v>
      </c>
      <c r="D414" s="194" t="s">
        <v>241</v>
      </c>
      <c r="E414" s="195" t="s">
        <v>2417</v>
      </c>
      <c r="F414" s="196" t="s">
        <v>2418</v>
      </c>
      <c r="G414" s="197" t="s">
        <v>244</v>
      </c>
      <c r="H414" s="198">
        <v>69.13</v>
      </c>
      <c r="I414" s="199"/>
      <c r="J414" s="200">
        <f>ROUND(I414*H414,2)</f>
        <v>0</v>
      </c>
      <c r="K414" s="196" t="s">
        <v>245</v>
      </c>
      <c r="L414" s="41"/>
      <c r="M414" s="201" t="s">
        <v>19</v>
      </c>
      <c r="N414" s="202" t="s">
        <v>43</v>
      </c>
      <c r="O414" s="66"/>
      <c r="P414" s="203">
        <f>O414*H414</f>
        <v>0</v>
      </c>
      <c r="Q414" s="203">
        <v>0</v>
      </c>
      <c r="R414" s="203">
        <f>Q414*H414</f>
        <v>0</v>
      </c>
      <c r="S414" s="203">
        <v>0</v>
      </c>
      <c r="T414" s="204">
        <f>S414*H414</f>
        <v>0</v>
      </c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R414" s="205" t="s">
        <v>246</v>
      </c>
      <c r="AT414" s="205" t="s">
        <v>241</v>
      </c>
      <c r="AU414" s="205" t="s">
        <v>81</v>
      </c>
      <c r="AY414" s="19" t="s">
        <v>239</v>
      </c>
      <c r="BE414" s="206">
        <f>IF(N414="základní",J414,0)</f>
        <v>0</v>
      </c>
      <c r="BF414" s="206">
        <f>IF(N414="snížená",J414,0)</f>
        <v>0</v>
      </c>
      <c r="BG414" s="206">
        <f>IF(N414="zákl. přenesená",J414,0)</f>
        <v>0</v>
      </c>
      <c r="BH414" s="206">
        <f>IF(N414="sníž. přenesená",J414,0)</f>
        <v>0</v>
      </c>
      <c r="BI414" s="206">
        <f>IF(N414="nulová",J414,0)</f>
        <v>0</v>
      </c>
      <c r="BJ414" s="19" t="s">
        <v>79</v>
      </c>
      <c r="BK414" s="206">
        <f>ROUND(I414*H414,2)</f>
        <v>0</v>
      </c>
      <c r="BL414" s="19" t="s">
        <v>246</v>
      </c>
      <c r="BM414" s="205" t="s">
        <v>2419</v>
      </c>
    </row>
    <row r="415" spans="1:65" s="2" customFormat="1" ht="11.25">
      <c r="A415" s="36"/>
      <c r="B415" s="37"/>
      <c r="C415" s="38"/>
      <c r="D415" s="207" t="s">
        <v>248</v>
      </c>
      <c r="E415" s="38"/>
      <c r="F415" s="208" t="s">
        <v>2420</v>
      </c>
      <c r="G415" s="38"/>
      <c r="H415" s="38"/>
      <c r="I415" s="117"/>
      <c r="J415" s="38"/>
      <c r="K415" s="38"/>
      <c r="L415" s="41"/>
      <c r="M415" s="209"/>
      <c r="N415" s="210"/>
      <c r="O415" s="66"/>
      <c r="P415" s="66"/>
      <c r="Q415" s="66"/>
      <c r="R415" s="66"/>
      <c r="S415" s="66"/>
      <c r="T415" s="67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T415" s="19" t="s">
        <v>248</v>
      </c>
      <c r="AU415" s="19" t="s">
        <v>81</v>
      </c>
    </row>
    <row r="416" spans="1:65" s="2" customFormat="1" ht="16.5" customHeight="1">
      <c r="A416" s="36"/>
      <c r="B416" s="37"/>
      <c r="C416" s="194" t="s">
        <v>1008</v>
      </c>
      <c r="D416" s="194" t="s">
        <v>241</v>
      </c>
      <c r="E416" s="195" t="s">
        <v>2421</v>
      </c>
      <c r="F416" s="196" t="s">
        <v>2422</v>
      </c>
      <c r="G416" s="197" t="s">
        <v>244</v>
      </c>
      <c r="H416" s="198">
        <v>77.099999999999994</v>
      </c>
      <c r="I416" s="199"/>
      <c r="J416" s="200">
        <f>ROUND(I416*H416,2)</f>
        <v>0</v>
      </c>
      <c r="K416" s="196" t="s">
        <v>19</v>
      </c>
      <c r="L416" s="41"/>
      <c r="M416" s="201" t="s">
        <v>19</v>
      </c>
      <c r="N416" s="202" t="s">
        <v>43</v>
      </c>
      <c r="O416" s="66"/>
      <c r="P416" s="203">
        <f>O416*H416</f>
        <v>0</v>
      </c>
      <c r="Q416" s="203">
        <v>0</v>
      </c>
      <c r="R416" s="203">
        <f>Q416*H416</f>
        <v>0</v>
      </c>
      <c r="S416" s="203">
        <v>0</v>
      </c>
      <c r="T416" s="204">
        <f>S416*H416</f>
        <v>0</v>
      </c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R416" s="205" t="s">
        <v>246</v>
      </c>
      <c r="AT416" s="205" t="s">
        <v>241</v>
      </c>
      <c r="AU416" s="205" t="s">
        <v>81</v>
      </c>
      <c r="AY416" s="19" t="s">
        <v>239</v>
      </c>
      <c r="BE416" s="206">
        <f>IF(N416="základní",J416,0)</f>
        <v>0</v>
      </c>
      <c r="BF416" s="206">
        <f>IF(N416="snížená",J416,0)</f>
        <v>0</v>
      </c>
      <c r="BG416" s="206">
        <f>IF(N416="zákl. přenesená",J416,0)</f>
        <v>0</v>
      </c>
      <c r="BH416" s="206">
        <f>IF(N416="sníž. přenesená",J416,0)</f>
        <v>0</v>
      </c>
      <c r="BI416" s="206">
        <f>IF(N416="nulová",J416,0)</f>
        <v>0</v>
      </c>
      <c r="BJ416" s="19" t="s">
        <v>79</v>
      </c>
      <c r="BK416" s="206">
        <f>ROUND(I416*H416,2)</f>
        <v>0</v>
      </c>
      <c r="BL416" s="19" t="s">
        <v>246</v>
      </c>
      <c r="BM416" s="205" t="s">
        <v>2423</v>
      </c>
    </row>
    <row r="417" spans="1:65" s="2" customFormat="1" ht="11.25">
      <c r="A417" s="36"/>
      <c r="B417" s="37"/>
      <c r="C417" s="38"/>
      <c r="D417" s="207" t="s">
        <v>248</v>
      </c>
      <c r="E417" s="38"/>
      <c r="F417" s="208" t="s">
        <v>2424</v>
      </c>
      <c r="G417" s="38"/>
      <c r="H417" s="38"/>
      <c r="I417" s="117"/>
      <c r="J417" s="38"/>
      <c r="K417" s="38"/>
      <c r="L417" s="41"/>
      <c r="M417" s="209"/>
      <c r="N417" s="210"/>
      <c r="O417" s="66"/>
      <c r="P417" s="66"/>
      <c r="Q417" s="66"/>
      <c r="R417" s="66"/>
      <c r="S417" s="66"/>
      <c r="T417" s="67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T417" s="19" t="s">
        <v>248</v>
      </c>
      <c r="AU417" s="19" t="s">
        <v>81</v>
      </c>
    </row>
    <row r="418" spans="1:65" s="13" customFormat="1" ht="11.25">
      <c r="B418" s="211"/>
      <c r="C418" s="212"/>
      <c r="D418" s="207" t="s">
        <v>250</v>
      </c>
      <c r="E418" s="213" t="s">
        <v>19</v>
      </c>
      <c r="F418" s="214" t="s">
        <v>2425</v>
      </c>
      <c r="G418" s="212"/>
      <c r="H418" s="215">
        <v>73.8</v>
      </c>
      <c r="I418" s="216"/>
      <c r="J418" s="212"/>
      <c r="K418" s="212"/>
      <c r="L418" s="217"/>
      <c r="M418" s="218"/>
      <c r="N418" s="219"/>
      <c r="O418" s="219"/>
      <c r="P418" s="219"/>
      <c r="Q418" s="219"/>
      <c r="R418" s="219"/>
      <c r="S418" s="219"/>
      <c r="T418" s="220"/>
      <c r="AT418" s="221" t="s">
        <v>250</v>
      </c>
      <c r="AU418" s="221" t="s">
        <v>81</v>
      </c>
      <c r="AV418" s="13" t="s">
        <v>81</v>
      </c>
      <c r="AW418" s="13" t="s">
        <v>33</v>
      </c>
      <c r="AX418" s="13" t="s">
        <v>72</v>
      </c>
      <c r="AY418" s="221" t="s">
        <v>239</v>
      </c>
    </row>
    <row r="419" spans="1:65" s="13" customFormat="1" ht="11.25">
      <c r="B419" s="211"/>
      <c r="C419" s="212"/>
      <c r="D419" s="207" t="s">
        <v>250</v>
      </c>
      <c r="E419" s="213" t="s">
        <v>19</v>
      </c>
      <c r="F419" s="214" t="s">
        <v>2426</v>
      </c>
      <c r="G419" s="212"/>
      <c r="H419" s="215">
        <v>3.3</v>
      </c>
      <c r="I419" s="216"/>
      <c r="J419" s="212"/>
      <c r="K419" s="212"/>
      <c r="L419" s="217"/>
      <c r="M419" s="218"/>
      <c r="N419" s="219"/>
      <c r="O419" s="219"/>
      <c r="P419" s="219"/>
      <c r="Q419" s="219"/>
      <c r="R419" s="219"/>
      <c r="S419" s="219"/>
      <c r="T419" s="220"/>
      <c r="AT419" s="221" t="s">
        <v>250</v>
      </c>
      <c r="AU419" s="221" t="s">
        <v>81</v>
      </c>
      <c r="AV419" s="13" t="s">
        <v>81</v>
      </c>
      <c r="AW419" s="13" t="s">
        <v>33</v>
      </c>
      <c r="AX419" s="13" t="s">
        <v>72</v>
      </c>
      <c r="AY419" s="221" t="s">
        <v>239</v>
      </c>
    </row>
    <row r="420" spans="1:65" s="16" customFormat="1" ht="11.25">
      <c r="B420" s="263"/>
      <c r="C420" s="264"/>
      <c r="D420" s="207" t="s">
        <v>250</v>
      </c>
      <c r="E420" s="265" t="s">
        <v>19</v>
      </c>
      <c r="F420" s="266" t="s">
        <v>2078</v>
      </c>
      <c r="G420" s="264"/>
      <c r="H420" s="267">
        <v>77.099999999999994</v>
      </c>
      <c r="I420" s="268"/>
      <c r="J420" s="264"/>
      <c r="K420" s="264"/>
      <c r="L420" s="269"/>
      <c r="M420" s="270"/>
      <c r="N420" s="271"/>
      <c r="O420" s="271"/>
      <c r="P420" s="271"/>
      <c r="Q420" s="271"/>
      <c r="R420" s="271"/>
      <c r="S420" s="271"/>
      <c r="T420" s="272"/>
      <c r="AT420" s="273" t="s">
        <v>250</v>
      </c>
      <c r="AU420" s="273" t="s">
        <v>81</v>
      </c>
      <c r="AV420" s="16" t="s">
        <v>246</v>
      </c>
      <c r="AW420" s="16" t="s">
        <v>33</v>
      </c>
      <c r="AX420" s="16" t="s">
        <v>79</v>
      </c>
      <c r="AY420" s="273" t="s">
        <v>239</v>
      </c>
    </row>
    <row r="421" spans="1:65" s="2" customFormat="1" ht="16.5" customHeight="1">
      <c r="A421" s="36"/>
      <c r="B421" s="37"/>
      <c r="C421" s="194" t="s">
        <v>2427</v>
      </c>
      <c r="D421" s="194" t="s">
        <v>241</v>
      </c>
      <c r="E421" s="195" t="s">
        <v>2428</v>
      </c>
      <c r="F421" s="196" t="s">
        <v>2429</v>
      </c>
      <c r="G421" s="197" t="s">
        <v>254</v>
      </c>
      <c r="H421" s="198">
        <v>2.1999999999999999E-2</v>
      </c>
      <c r="I421" s="199"/>
      <c r="J421" s="200">
        <f>ROUND(I421*H421,2)</f>
        <v>0</v>
      </c>
      <c r="K421" s="196" t="s">
        <v>245</v>
      </c>
      <c r="L421" s="41"/>
      <c r="M421" s="201" t="s">
        <v>19</v>
      </c>
      <c r="N421" s="202" t="s">
        <v>43</v>
      </c>
      <c r="O421" s="66"/>
      <c r="P421" s="203">
        <f>O421*H421</f>
        <v>0</v>
      </c>
      <c r="Q421" s="203">
        <v>2.6565400000000001</v>
      </c>
      <c r="R421" s="203">
        <f>Q421*H421</f>
        <v>5.8443879999999997E-2</v>
      </c>
      <c r="S421" s="203">
        <v>0</v>
      </c>
      <c r="T421" s="204">
        <f>S421*H421</f>
        <v>0</v>
      </c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R421" s="205" t="s">
        <v>246</v>
      </c>
      <c r="AT421" s="205" t="s">
        <v>241</v>
      </c>
      <c r="AU421" s="205" t="s">
        <v>81</v>
      </c>
      <c r="AY421" s="19" t="s">
        <v>239</v>
      </c>
      <c r="BE421" s="206">
        <f>IF(N421="základní",J421,0)</f>
        <v>0</v>
      </c>
      <c r="BF421" s="206">
        <f>IF(N421="snížená",J421,0)</f>
        <v>0</v>
      </c>
      <c r="BG421" s="206">
        <f>IF(N421="zákl. přenesená",J421,0)</f>
        <v>0</v>
      </c>
      <c r="BH421" s="206">
        <f>IF(N421="sníž. přenesená",J421,0)</f>
        <v>0</v>
      </c>
      <c r="BI421" s="206">
        <f>IF(N421="nulová",J421,0)</f>
        <v>0</v>
      </c>
      <c r="BJ421" s="19" t="s">
        <v>79</v>
      </c>
      <c r="BK421" s="206">
        <f>ROUND(I421*H421,2)</f>
        <v>0</v>
      </c>
      <c r="BL421" s="19" t="s">
        <v>246</v>
      </c>
      <c r="BM421" s="205" t="s">
        <v>2430</v>
      </c>
    </row>
    <row r="422" spans="1:65" s="2" customFormat="1" ht="11.25">
      <c r="A422" s="36"/>
      <c r="B422" s="37"/>
      <c r="C422" s="38"/>
      <c r="D422" s="207" t="s">
        <v>248</v>
      </c>
      <c r="E422" s="38"/>
      <c r="F422" s="208" t="s">
        <v>2431</v>
      </c>
      <c r="G422" s="38"/>
      <c r="H422" s="38"/>
      <c r="I422" s="117"/>
      <c r="J422" s="38"/>
      <c r="K422" s="38"/>
      <c r="L422" s="41"/>
      <c r="M422" s="209"/>
      <c r="N422" s="210"/>
      <c r="O422" s="66"/>
      <c r="P422" s="66"/>
      <c r="Q422" s="66"/>
      <c r="R422" s="66"/>
      <c r="S422" s="66"/>
      <c r="T422" s="67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T422" s="19" t="s">
        <v>248</v>
      </c>
      <c r="AU422" s="19" t="s">
        <v>81</v>
      </c>
    </row>
    <row r="423" spans="1:65" s="2" customFormat="1" ht="19.5">
      <c r="A423" s="36"/>
      <c r="B423" s="37"/>
      <c r="C423" s="38"/>
      <c r="D423" s="207" t="s">
        <v>275</v>
      </c>
      <c r="E423" s="38"/>
      <c r="F423" s="225" t="s">
        <v>2432</v>
      </c>
      <c r="G423" s="38"/>
      <c r="H423" s="38"/>
      <c r="I423" s="117"/>
      <c r="J423" s="38"/>
      <c r="K423" s="38"/>
      <c r="L423" s="41"/>
      <c r="M423" s="209"/>
      <c r="N423" s="210"/>
      <c r="O423" s="66"/>
      <c r="P423" s="66"/>
      <c r="Q423" s="66"/>
      <c r="R423" s="66"/>
      <c r="S423" s="66"/>
      <c r="T423" s="67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T423" s="19" t="s">
        <v>275</v>
      </c>
      <c r="AU423" s="19" t="s">
        <v>81</v>
      </c>
    </row>
    <row r="424" spans="1:65" s="13" customFormat="1" ht="11.25">
      <c r="B424" s="211"/>
      <c r="C424" s="212"/>
      <c r="D424" s="207" t="s">
        <v>250</v>
      </c>
      <c r="E424" s="213" t="s">
        <v>19</v>
      </c>
      <c r="F424" s="214" t="s">
        <v>2433</v>
      </c>
      <c r="G424" s="212"/>
      <c r="H424" s="215">
        <v>2.1999999999999999E-2</v>
      </c>
      <c r="I424" s="216"/>
      <c r="J424" s="212"/>
      <c r="K424" s="212"/>
      <c r="L424" s="217"/>
      <c r="M424" s="218"/>
      <c r="N424" s="219"/>
      <c r="O424" s="219"/>
      <c r="P424" s="219"/>
      <c r="Q424" s="219"/>
      <c r="R424" s="219"/>
      <c r="S424" s="219"/>
      <c r="T424" s="220"/>
      <c r="AT424" s="221" t="s">
        <v>250</v>
      </c>
      <c r="AU424" s="221" t="s">
        <v>81</v>
      </c>
      <c r="AV424" s="13" t="s">
        <v>81</v>
      </c>
      <c r="AW424" s="13" t="s">
        <v>33</v>
      </c>
      <c r="AX424" s="13" t="s">
        <v>79</v>
      </c>
      <c r="AY424" s="221" t="s">
        <v>239</v>
      </c>
    </row>
    <row r="425" spans="1:65" s="2" customFormat="1" ht="16.5" customHeight="1">
      <c r="A425" s="36"/>
      <c r="B425" s="37"/>
      <c r="C425" s="194" t="s">
        <v>1011</v>
      </c>
      <c r="D425" s="194" t="s">
        <v>241</v>
      </c>
      <c r="E425" s="195" t="s">
        <v>2434</v>
      </c>
      <c r="F425" s="196" t="s">
        <v>2435</v>
      </c>
      <c r="G425" s="197" t="s">
        <v>244</v>
      </c>
      <c r="H425" s="198">
        <v>61.69</v>
      </c>
      <c r="I425" s="199"/>
      <c r="J425" s="200">
        <f>ROUND(I425*H425,2)</f>
        <v>0</v>
      </c>
      <c r="K425" s="196" t="s">
        <v>245</v>
      </c>
      <c r="L425" s="41"/>
      <c r="M425" s="201" t="s">
        <v>19</v>
      </c>
      <c r="N425" s="202" t="s">
        <v>43</v>
      </c>
      <c r="O425" s="66"/>
      <c r="P425" s="203">
        <f>O425*H425</f>
        <v>0</v>
      </c>
      <c r="Q425" s="203">
        <v>0</v>
      </c>
      <c r="R425" s="203">
        <f>Q425*H425</f>
        <v>0</v>
      </c>
      <c r="S425" s="203">
        <v>0</v>
      </c>
      <c r="T425" s="204">
        <f>S425*H425</f>
        <v>0</v>
      </c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R425" s="205" t="s">
        <v>246</v>
      </c>
      <c r="AT425" s="205" t="s">
        <v>241</v>
      </c>
      <c r="AU425" s="205" t="s">
        <v>81</v>
      </c>
      <c r="AY425" s="19" t="s">
        <v>239</v>
      </c>
      <c r="BE425" s="206">
        <f>IF(N425="základní",J425,0)</f>
        <v>0</v>
      </c>
      <c r="BF425" s="206">
        <f>IF(N425="snížená",J425,0)</f>
        <v>0</v>
      </c>
      <c r="BG425" s="206">
        <f>IF(N425="zákl. přenesená",J425,0)</f>
        <v>0</v>
      </c>
      <c r="BH425" s="206">
        <f>IF(N425="sníž. přenesená",J425,0)</f>
        <v>0</v>
      </c>
      <c r="BI425" s="206">
        <f>IF(N425="nulová",J425,0)</f>
        <v>0</v>
      </c>
      <c r="BJ425" s="19" t="s">
        <v>79</v>
      </c>
      <c r="BK425" s="206">
        <f>ROUND(I425*H425,2)</f>
        <v>0</v>
      </c>
      <c r="BL425" s="19" t="s">
        <v>246</v>
      </c>
      <c r="BM425" s="205" t="s">
        <v>2436</v>
      </c>
    </row>
    <row r="426" spans="1:65" s="2" customFormat="1" ht="11.25">
      <c r="A426" s="36"/>
      <c r="B426" s="37"/>
      <c r="C426" s="38"/>
      <c r="D426" s="207" t="s">
        <v>248</v>
      </c>
      <c r="E426" s="38"/>
      <c r="F426" s="208" t="s">
        <v>2437</v>
      </c>
      <c r="G426" s="38"/>
      <c r="H426" s="38"/>
      <c r="I426" s="117"/>
      <c r="J426" s="38"/>
      <c r="K426" s="38"/>
      <c r="L426" s="41"/>
      <c r="M426" s="209"/>
      <c r="N426" s="210"/>
      <c r="O426" s="66"/>
      <c r="P426" s="66"/>
      <c r="Q426" s="66"/>
      <c r="R426" s="66"/>
      <c r="S426" s="66"/>
      <c r="T426" s="67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T426" s="19" t="s">
        <v>248</v>
      </c>
      <c r="AU426" s="19" t="s">
        <v>81</v>
      </c>
    </row>
    <row r="427" spans="1:65" s="2" customFormat="1" ht="19.5">
      <c r="A427" s="36"/>
      <c r="B427" s="37"/>
      <c r="C427" s="38"/>
      <c r="D427" s="207" t="s">
        <v>275</v>
      </c>
      <c r="E427" s="38"/>
      <c r="F427" s="225" t="s">
        <v>2438</v>
      </c>
      <c r="G427" s="38"/>
      <c r="H427" s="38"/>
      <c r="I427" s="117"/>
      <c r="J427" s="38"/>
      <c r="K427" s="38"/>
      <c r="L427" s="41"/>
      <c r="M427" s="209"/>
      <c r="N427" s="210"/>
      <c r="O427" s="66"/>
      <c r="P427" s="66"/>
      <c r="Q427" s="66"/>
      <c r="R427" s="66"/>
      <c r="S427" s="66"/>
      <c r="T427" s="67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T427" s="19" t="s">
        <v>275</v>
      </c>
      <c r="AU427" s="19" t="s">
        <v>81</v>
      </c>
    </row>
    <row r="428" spans="1:65" s="13" customFormat="1" ht="11.25">
      <c r="B428" s="211"/>
      <c r="C428" s="212"/>
      <c r="D428" s="207" t="s">
        <v>250</v>
      </c>
      <c r="E428" s="213" t="s">
        <v>19</v>
      </c>
      <c r="F428" s="214" t="s">
        <v>2439</v>
      </c>
      <c r="G428" s="212"/>
      <c r="H428" s="215">
        <v>61.69</v>
      </c>
      <c r="I428" s="216"/>
      <c r="J428" s="212"/>
      <c r="K428" s="212"/>
      <c r="L428" s="217"/>
      <c r="M428" s="218"/>
      <c r="N428" s="219"/>
      <c r="O428" s="219"/>
      <c r="P428" s="219"/>
      <c r="Q428" s="219"/>
      <c r="R428" s="219"/>
      <c r="S428" s="219"/>
      <c r="T428" s="220"/>
      <c r="AT428" s="221" t="s">
        <v>250</v>
      </c>
      <c r="AU428" s="221" t="s">
        <v>81</v>
      </c>
      <c r="AV428" s="13" t="s">
        <v>81</v>
      </c>
      <c r="AW428" s="13" t="s">
        <v>33</v>
      </c>
      <c r="AX428" s="13" t="s">
        <v>79</v>
      </c>
      <c r="AY428" s="221" t="s">
        <v>239</v>
      </c>
    </row>
    <row r="429" spans="1:65" s="2" customFormat="1" ht="16.5" customHeight="1">
      <c r="A429" s="36"/>
      <c r="B429" s="37"/>
      <c r="C429" s="194" t="s">
        <v>2440</v>
      </c>
      <c r="D429" s="194" t="s">
        <v>241</v>
      </c>
      <c r="E429" s="195" t="s">
        <v>2441</v>
      </c>
      <c r="F429" s="196" t="s">
        <v>2442</v>
      </c>
      <c r="G429" s="197" t="s">
        <v>254</v>
      </c>
      <c r="H429" s="198">
        <v>126</v>
      </c>
      <c r="I429" s="199"/>
      <c r="J429" s="200">
        <f>ROUND(I429*H429,2)</f>
        <v>0</v>
      </c>
      <c r="K429" s="196" t="s">
        <v>245</v>
      </c>
      <c r="L429" s="41"/>
      <c r="M429" s="201" t="s">
        <v>19</v>
      </c>
      <c r="N429" s="202" t="s">
        <v>43</v>
      </c>
      <c r="O429" s="66"/>
      <c r="P429" s="203">
        <f>O429*H429</f>
        <v>0</v>
      </c>
      <c r="Q429" s="203">
        <v>2.4500000000000002</v>
      </c>
      <c r="R429" s="203">
        <f>Q429*H429</f>
        <v>308.70000000000005</v>
      </c>
      <c r="S429" s="203">
        <v>0</v>
      </c>
      <c r="T429" s="204">
        <f>S429*H429</f>
        <v>0</v>
      </c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R429" s="205" t="s">
        <v>246</v>
      </c>
      <c r="AT429" s="205" t="s">
        <v>241</v>
      </c>
      <c r="AU429" s="205" t="s">
        <v>81</v>
      </c>
      <c r="AY429" s="19" t="s">
        <v>239</v>
      </c>
      <c r="BE429" s="206">
        <f>IF(N429="základní",J429,0)</f>
        <v>0</v>
      </c>
      <c r="BF429" s="206">
        <f>IF(N429="snížená",J429,0)</f>
        <v>0</v>
      </c>
      <c r="BG429" s="206">
        <f>IF(N429="zákl. přenesená",J429,0)</f>
        <v>0</v>
      </c>
      <c r="BH429" s="206">
        <f>IF(N429="sníž. přenesená",J429,0)</f>
        <v>0</v>
      </c>
      <c r="BI429" s="206">
        <f>IF(N429="nulová",J429,0)</f>
        <v>0</v>
      </c>
      <c r="BJ429" s="19" t="s">
        <v>79</v>
      </c>
      <c r="BK429" s="206">
        <f>ROUND(I429*H429,2)</f>
        <v>0</v>
      </c>
      <c r="BL429" s="19" t="s">
        <v>246</v>
      </c>
      <c r="BM429" s="205" t="s">
        <v>2443</v>
      </c>
    </row>
    <row r="430" spans="1:65" s="2" customFormat="1" ht="11.25">
      <c r="A430" s="36"/>
      <c r="B430" s="37"/>
      <c r="C430" s="38"/>
      <c r="D430" s="207" t="s">
        <v>248</v>
      </c>
      <c r="E430" s="38"/>
      <c r="F430" s="208" t="s">
        <v>2444</v>
      </c>
      <c r="G430" s="38"/>
      <c r="H430" s="38"/>
      <c r="I430" s="117"/>
      <c r="J430" s="38"/>
      <c r="K430" s="38"/>
      <c r="L430" s="41"/>
      <c r="M430" s="209"/>
      <c r="N430" s="210"/>
      <c r="O430" s="66"/>
      <c r="P430" s="66"/>
      <c r="Q430" s="66"/>
      <c r="R430" s="66"/>
      <c r="S430" s="66"/>
      <c r="T430" s="67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T430" s="19" t="s">
        <v>248</v>
      </c>
      <c r="AU430" s="19" t="s">
        <v>81</v>
      </c>
    </row>
    <row r="431" spans="1:65" s="2" customFormat="1" ht="19.5">
      <c r="A431" s="36"/>
      <c r="B431" s="37"/>
      <c r="C431" s="38"/>
      <c r="D431" s="207" t="s">
        <v>275</v>
      </c>
      <c r="E431" s="38"/>
      <c r="F431" s="225" t="s">
        <v>2445</v>
      </c>
      <c r="G431" s="38"/>
      <c r="H431" s="38"/>
      <c r="I431" s="117"/>
      <c r="J431" s="38"/>
      <c r="K431" s="38"/>
      <c r="L431" s="41"/>
      <c r="M431" s="209"/>
      <c r="N431" s="210"/>
      <c r="O431" s="66"/>
      <c r="P431" s="66"/>
      <c r="Q431" s="66"/>
      <c r="R431" s="66"/>
      <c r="S431" s="66"/>
      <c r="T431" s="67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T431" s="19" t="s">
        <v>275</v>
      </c>
      <c r="AU431" s="19" t="s">
        <v>81</v>
      </c>
    </row>
    <row r="432" spans="1:65" s="13" customFormat="1" ht="11.25">
      <c r="B432" s="211"/>
      <c r="C432" s="212"/>
      <c r="D432" s="207" t="s">
        <v>250</v>
      </c>
      <c r="E432" s="213" t="s">
        <v>19</v>
      </c>
      <c r="F432" s="214" t="s">
        <v>2446</v>
      </c>
      <c r="G432" s="212"/>
      <c r="H432" s="215">
        <v>51</v>
      </c>
      <c r="I432" s="216"/>
      <c r="J432" s="212"/>
      <c r="K432" s="212"/>
      <c r="L432" s="217"/>
      <c r="M432" s="218"/>
      <c r="N432" s="219"/>
      <c r="O432" s="219"/>
      <c r="P432" s="219"/>
      <c r="Q432" s="219"/>
      <c r="R432" s="219"/>
      <c r="S432" s="219"/>
      <c r="T432" s="220"/>
      <c r="AT432" s="221" t="s">
        <v>250</v>
      </c>
      <c r="AU432" s="221" t="s">
        <v>81</v>
      </c>
      <c r="AV432" s="13" t="s">
        <v>81</v>
      </c>
      <c r="AW432" s="13" t="s">
        <v>33</v>
      </c>
      <c r="AX432" s="13" t="s">
        <v>72</v>
      </c>
      <c r="AY432" s="221" t="s">
        <v>239</v>
      </c>
    </row>
    <row r="433" spans="1:65" s="13" customFormat="1" ht="11.25">
      <c r="B433" s="211"/>
      <c r="C433" s="212"/>
      <c r="D433" s="207" t="s">
        <v>250</v>
      </c>
      <c r="E433" s="213" t="s">
        <v>19</v>
      </c>
      <c r="F433" s="214" t="s">
        <v>2447</v>
      </c>
      <c r="G433" s="212"/>
      <c r="H433" s="215">
        <v>51</v>
      </c>
      <c r="I433" s="216"/>
      <c r="J433" s="212"/>
      <c r="K433" s="212"/>
      <c r="L433" s="217"/>
      <c r="M433" s="218"/>
      <c r="N433" s="219"/>
      <c r="O433" s="219"/>
      <c r="P433" s="219"/>
      <c r="Q433" s="219"/>
      <c r="R433" s="219"/>
      <c r="S433" s="219"/>
      <c r="T433" s="220"/>
      <c r="AT433" s="221" t="s">
        <v>250</v>
      </c>
      <c r="AU433" s="221" t="s">
        <v>81</v>
      </c>
      <c r="AV433" s="13" t="s">
        <v>81</v>
      </c>
      <c r="AW433" s="13" t="s">
        <v>33</v>
      </c>
      <c r="AX433" s="13" t="s">
        <v>72</v>
      </c>
      <c r="AY433" s="221" t="s">
        <v>239</v>
      </c>
    </row>
    <row r="434" spans="1:65" s="13" customFormat="1" ht="11.25">
      <c r="B434" s="211"/>
      <c r="C434" s="212"/>
      <c r="D434" s="207" t="s">
        <v>250</v>
      </c>
      <c r="E434" s="213" t="s">
        <v>19</v>
      </c>
      <c r="F434" s="214" t="s">
        <v>2448</v>
      </c>
      <c r="G434" s="212"/>
      <c r="H434" s="215">
        <v>24</v>
      </c>
      <c r="I434" s="216"/>
      <c r="J434" s="212"/>
      <c r="K434" s="212"/>
      <c r="L434" s="217"/>
      <c r="M434" s="218"/>
      <c r="N434" s="219"/>
      <c r="O434" s="219"/>
      <c r="P434" s="219"/>
      <c r="Q434" s="219"/>
      <c r="R434" s="219"/>
      <c r="S434" s="219"/>
      <c r="T434" s="220"/>
      <c r="AT434" s="221" t="s">
        <v>250</v>
      </c>
      <c r="AU434" s="221" t="s">
        <v>81</v>
      </c>
      <c r="AV434" s="13" t="s">
        <v>81</v>
      </c>
      <c r="AW434" s="13" t="s">
        <v>33</v>
      </c>
      <c r="AX434" s="13" t="s">
        <v>72</v>
      </c>
      <c r="AY434" s="221" t="s">
        <v>239</v>
      </c>
    </row>
    <row r="435" spans="1:65" s="16" customFormat="1" ht="11.25">
      <c r="B435" s="263"/>
      <c r="C435" s="264"/>
      <c r="D435" s="207" t="s">
        <v>250</v>
      </c>
      <c r="E435" s="265" t="s">
        <v>19</v>
      </c>
      <c r="F435" s="266" t="s">
        <v>2078</v>
      </c>
      <c r="G435" s="264"/>
      <c r="H435" s="267">
        <v>126</v>
      </c>
      <c r="I435" s="268"/>
      <c r="J435" s="264"/>
      <c r="K435" s="264"/>
      <c r="L435" s="269"/>
      <c r="M435" s="270"/>
      <c r="N435" s="271"/>
      <c r="O435" s="271"/>
      <c r="P435" s="271"/>
      <c r="Q435" s="271"/>
      <c r="R435" s="271"/>
      <c r="S435" s="271"/>
      <c r="T435" s="272"/>
      <c r="AT435" s="273" t="s">
        <v>250</v>
      </c>
      <c r="AU435" s="273" t="s">
        <v>81</v>
      </c>
      <c r="AV435" s="16" t="s">
        <v>246</v>
      </c>
      <c r="AW435" s="16" t="s">
        <v>33</v>
      </c>
      <c r="AX435" s="16" t="s">
        <v>79</v>
      </c>
      <c r="AY435" s="273" t="s">
        <v>239</v>
      </c>
    </row>
    <row r="436" spans="1:65" s="2" customFormat="1" ht="16.5" customHeight="1">
      <c r="A436" s="36"/>
      <c r="B436" s="37"/>
      <c r="C436" s="194" t="s">
        <v>1015</v>
      </c>
      <c r="D436" s="194" t="s">
        <v>241</v>
      </c>
      <c r="E436" s="195" t="s">
        <v>2449</v>
      </c>
      <c r="F436" s="196" t="s">
        <v>2450</v>
      </c>
      <c r="G436" s="197" t="s">
        <v>254</v>
      </c>
      <c r="H436" s="198">
        <v>12.96</v>
      </c>
      <c r="I436" s="199"/>
      <c r="J436" s="200">
        <f>ROUND(I436*H436,2)</f>
        <v>0</v>
      </c>
      <c r="K436" s="196" t="s">
        <v>245</v>
      </c>
      <c r="L436" s="41"/>
      <c r="M436" s="201" t="s">
        <v>19</v>
      </c>
      <c r="N436" s="202" t="s">
        <v>43</v>
      </c>
      <c r="O436" s="66"/>
      <c r="P436" s="203">
        <f>O436*H436</f>
        <v>0</v>
      </c>
      <c r="Q436" s="203">
        <v>0</v>
      </c>
      <c r="R436" s="203">
        <f>Q436*H436</f>
        <v>0</v>
      </c>
      <c r="S436" s="203">
        <v>0</v>
      </c>
      <c r="T436" s="204">
        <f>S436*H436</f>
        <v>0</v>
      </c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R436" s="205" t="s">
        <v>246</v>
      </c>
      <c r="AT436" s="205" t="s">
        <v>241</v>
      </c>
      <c r="AU436" s="205" t="s">
        <v>81</v>
      </c>
      <c r="AY436" s="19" t="s">
        <v>239</v>
      </c>
      <c r="BE436" s="206">
        <f>IF(N436="základní",J436,0)</f>
        <v>0</v>
      </c>
      <c r="BF436" s="206">
        <f>IF(N436="snížená",J436,0)</f>
        <v>0</v>
      </c>
      <c r="BG436" s="206">
        <f>IF(N436="zákl. přenesená",J436,0)</f>
        <v>0</v>
      </c>
      <c r="BH436" s="206">
        <f>IF(N436="sníž. přenesená",J436,0)</f>
        <v>0</v>
      </c>
      <c r="BI436" s="206">
        <f>IF(N436="nulová",J436,0)</f>
        <v>0</v>
      </c>
      <c r="BJ436" s="19" t="s">
        <v>79</v>
      </c>
      <c r="BK436" s="206">
        <f>ROUND(I436*H436,2)</f>
        <v>0</v>
      </c>
      <c r="BL436" s="19" t="s">
        <v>246</v>
      </c>
      <c r="BM436" s="205" t="s">
        <v>2451</v>
      </c>
    </row>
    <row r="437" spans="1:65" s="2" customFormat="1" ht="11.25">
      <c r="A437" s="36"/>
      <c r="B437" s="37"/>
      <c r="C437" s="38"/>
      <c r="D437" s="207" t="s">
        <v>248</v>
      </c>
      <c r="E437" s="38"/>
      <c r="F437" s="208" t="s">
        <v>2452</v>
      </c>
      <c r="G437" s="38"/>
      <c r="H437" s="38"/>
      <c r="I437" s="117"/>
      <c r="J437" s="38"/>
      <c r="K437" s="38"/>
      <c r="L437" s="41"/>
      <c r="M437" s="209"/>
      <c r="N437" s="210"/>
      <c r="O437" s="66"/>
      <c r="P437" s="66"/>
      <c r="Q437" s="66"/>
      <c r="R437" s="66"/>
      <c r="S437" s="66"/>
      <c r="T437" s="67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T437" s="19" t="s">
        <v>248</v>
      </c>
      <c r="AU437" s="19" t="s">
        <v>81</v>
      </c>
    </row>
    <row r="438" spans="1:65" s="13" customFormat="1" ht="11.25">
      <c r="B438" s="211"/>
      <c r="C438" s="212"/>
      <c r="D438" s="207" t="s">
        <v>250</v>
      </c>
      <c r="E438" s="213" t="s">
        <v>19</v>
      </c>
      <c r="F438" s="214" t="s">
        <v>2453</v>
      </c>
      <c r="G438" s="212"/>
      <c r="H438" s="215">
        <v>7.38</v>
      </c>
      <c r="I438" s="216"/>
      <c r="J438" s="212"/>
      <c r="K438" s="212"/>
      <c r="L438" s="217"/>
      <c r="M438" s="218"/>
      <c r="N438" s="219"/>
      <c r="O438" s="219"/>
      <c r="P438" s="219"/>
      <c r="Q438" s="219"/>
      <c r="R438" s="219"/>
      <c r="S438" s="219"/>
      <c r="T438" s="220"/>
      <c r="AT438" s="221" t="s">
        <v>250</v>
      </c>
      <c r="AU438" s="221" t="s">
        <v>81</v>
      </c>
      <c r="AV438" s="13" t="s">
        <v>81</v>
      </c>
      <c r="AW438" s="13" t="s">
        <v>33</v>
      </c>
      <c r="AX438" s="13" t="s">
        <v>72</v>
      </c>
      <c r="AY438" s="221" t="s">
        <v>239</v>
      </c>
    </row>
    <row r="439" spans="1:65" s="13" customFormat="1" ht="11.25">
      <c r="B439" s="211"/>
      <c r="C439" s="212"/>
      <c r="D439" s="207" t="s">
        <v>250</v>
      </c>
      <c r="E439" s="213" t="s">
        <v>19</v>
      </c>
      <c r="F439" s="214" t="s">
        <v>2454</v>
      </c>
      <c r="G439" s="212"/>
      <c r="H439" s="215">
        <v>5.58</v>
      </c>
      <c r="I439" s="216"/>
      <c r="J439" s="212"/>
      <c r="K439" s="212"/>
      <c r="L439" s="217"/>
      <c r="M439" s="218"/>
      <c r="N439" s="219"/>
      <c r="O439" s="219"/>
      <c r="P439" s="219"/>
      <c r="Q439" s="219"/>
      <c r="R439" s="219"/>
      <c r="S439" s="219"/>
      <c r="T439" s="220"/>
      <c r="AT439" s="221" t="s">
        <v>250</v>
      </c>
      <c r="AU439" s="221" t="s">
        <v>81</v>
      </c>
      <c r="AV439" s="13" t="s">
        <v>81</v>
      </c>
      <c r="AW439" s="13" t="s">
        <v>33</v>
      </c>
      <c r="AX439" s="13" t="s">
        <v>72</v>
      </c>
      <c r="AY439" s="221" t="s">
        <v>239</v>
      </c>
    </row>
    <row r="440" spans="1:65" s="16" customFormat="1" ht="11.25">
      <c r="B440" s="263"/>
      <c r="C440" s="264"/>
      <c r="D440" s="207" t="s">
        <v>250</v>
      </c>
      <c r="E440" s="265" t="s">
        <v>19</v>
      </c>
      <c r="F440" s="266" t="s">
        <v>2078</v>
      </c>
      <c r="G440" s="264"/>
      <c r="H440" s="267">
        <v>12.96</v>
      </c>
      <c r="I440" s="268"/>
      <c r="J440" s="264"/>
      <c r="K440" s="264"/>
      <c r="L440" s="269"/>
      <c r="M440" s="270"/>
      <c r="N440" s="271"/>
      <c r="O440" s="271"/>
      <c r="P440" s="271"/>
      <c r="Q440" s="271"/>
      <c r="R440" s="271"/>
      <c r="S440" s="271"/>
      <c r="T440" s="272"/>
      <c r="AT440" s="273" t="s">
        <v>250</v>
      </c>
      <c r="AU440" s="273" t="s">
        <v>81</v>
      </c>
      <c r="AV440" s="16" t="s">
        <v>246</v>
      </c>
      <c r="AW440" s="16" t="s">
        <v>33</v>
      </c>
      <c r="AX440" s="16" t="s">
        <v>79</v>
      </c>
      <c r="AY440" s="273" t="s">
        <v>239</v>
      </c>
    </row>
    <row r="441" spans="1:65" s="2" customFormat="1" ht="16.5" customHeight="1">
      <c r="A441" s="36"/>
      <c r="B441" s="37"/>
      <c r="C441" s="240" t="s">
        <v>2455</v>
      </c>
      <c r="D441" s="240" t="s">
        <v>653</v>
      </c>
      <c r="E441" s="241" t="s">
        <v>2456</v>
      </c>
      <c r="F441" s="242" t="s">
        <v>2457</v>
      </c>
      <c r="G441" s="243" t="s">
        <v>265</v>
      </c>
      <c r="H441" s="244">
        <v>29.082000000000001</v>
      </c>
      <c r="I441" s="245"/>
      <c r="J441" s="246">
        <f>ROUND(I441*H441,2)</f>
        <v>0</v>
      </c>
      <c r="K441" s="242" t="s">
        <v>245</v>
      </c>
      <c r="L441" s="247"/>
      <c r="M441" s="248" t="s">
        <v>19</v>
      </c>
      <c r="N441" s="249" t="s">
        <v>43</v>
      </c>
      <c r="O441" s="66"/>
      <c r="P441" s="203">
        <f>O441*H441</f>
        <v>0</v>
      </c>
      <c r="Q441" s="203">
        <v>1</v>
      </c>
      <c r="R441" s="203">
        <f>Q441*H441</f>
        <v>29.082000000000001</v>
      </c>
      <c r="S441" s="203">
        <v>0</v>
      </c>
      <c r="T441" s="204">
        <f>S441*H441</f>
        <v>0</v>
      </c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R441" s="205" t="s">
        <v>314</v>
      </c>
      <c r="AT441" s="205" t="s">
        <v>653</v>
      </c>
      <c r="AU441" s="205" t="s">
        <v>81</v>
      </c>
      <c r="AY441" s="19" t="s">
        <v>239</v>
      </c>
      <c r="BE441" s="206">
        <f>IF(N441="základní",J441,0)</f>
        <v>0</v>
      </c>
      <c r="BF441" s="206">
        <f>IF(N441="snížená",J441,0)</f>
        <v>0</v>
      </c>
      <c r="BG441" s="206">
        <f>IF(N441="zákl. přenesená",J441,0)</f>
        <v>0</v>
      </c>
      <c r="BH441" s="206">
        <f>IF(N441="sníž. přenesená",J441,0)</f>
        <v>0</v>
      </c>
      <c r="BI441" s="206">
        <f>IF(N441="nulová",J441,0)</f>
        <v>0</v>
      </c>
      <c r="BJ441" s="19" t="s">
        <v>79</v>
      </c>
      <c r="BK441" s="206">
        <f>ROUND(I441*H441,2)</f>
        <v>0</v>
      </c>
      <c r="BL441" s="19" t="s">
        <v>246</v>
      </c>
      <c r="BM441" s="205" t="s">
        <v>2458</v>
      </c>
    </row>
    <row r="442" spans="1:65" s="2" customFormat="1" ht="11.25">
      <c r="A442" s="36"/>
      <c r="B442" s="37"/>
      <c r="C442" s="38"/>
      <c r="D442" s="207" t="s">
        <v>248</v>
      </c>
      <c r="E442" s="38"/>
      <c r="F442" s="208" t="s">
        <v>2457</v>
      </c>
      <c r="G442" s="38"/>
      <c r="H442" s="38"/>
      <c r="I442" s="117"/>
      <c r="J442" s="38"/>
      <c r="K442" s="38"/>
      <c r="L442" s="41"/>
      <c r="M442" s="209"/>
      <c r="N442" s="210"/>
      <c r="O442" s="66"/>
      <c r="P442" s="66"/>
      <c r="Q442" s="66"/>
      <c r="R442" s="66"/>
      <c r="S442" s="66"/>
      <c r="T442" s="67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T442" s="19" t="s">
        <v>248</v>
      </c>
      <c r="AU442" s="19" t="s">
        <v>81</v>
      </c>
    </row>
    <row r="443" spans="1:65" s="2" customFormat="1" ht="19.5">
      <c r="A443" s="36"/>
      <c r="B443" s="37"/>
      <c r="C443" s="38"/>
      <c r="D443" s="207" t="s">
        <v>275</v>
      </c>
      <c r="E443" s="38"/>
      <c r="F443" s="225" t="s">
        <v>2459</v>
      </c>
      <c r="G443" s="38"/>
      <c r="H443" s="38"/>
      <c r="I443" s="117"/>
      <c r="J443" s="38"/>
      <c r="K443" s="38"/>
      <c r="L443" s="41"/>
      <c r="M443" s="209"/>
      <c r="N443" s="210"/>
      <c r="O443" s="66"/>
      <c r="P443" s="66"/>
      <c r="Q443" s="66"/>
      <c r="R443" s="66"/>
      <c r="S443" s="66"/>
      <c r="T443" s="67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T443" s="19" t="s">
        <v>275</v>
      </c>
      <c r="AU443" s="19" t="s">
        <v>81</v>
      </c>
    </row>
    <row r="444" spans="1:65" s="13" customFormat="1" ht="11.25">
      <c r="B444" s="211"/>
      <c r="C444" s="212"/>
      <c r="D444" s="207" t="s">
        <v>250</v>
      </c>
      <c r="E444" s="212"/>
      <c r="F444" s="214" t="s">
        <v>2460</v>
      </c>
      <c r="G444" s="212"/>
      <c r="H444" s="215">
        <v>29.082000000000001</v>
      </c>
      <c r="I444" s="216"/>
      <c r="J444" s="212"/>
      <c r="K444" s="212"/>
      <c r="L444" s="217"/>
      <c r="M444" s="218"/>
      <c r="N444" s="219"/>
      <c r="O444" s="219"/>
      <c r="P444" s="219"/>
      <c r="Q444" s="219"/>
      <c r="R444" s="219"/>
      <c r="S444" s="219"/>
      <c r="T444" s="220"/>
      <c r="AT444" s="221" t="s">
        <v>250</v>
      </c>
      <c r="AU444" s="221" t="s">
        <v>81</v>
      </c>
      <c r="AV444" s="13" t="s">
        <v>81</v>
      </c>
      <c r="AW444" s="13" t="s">
        <v>4</v>
      </c>
      <c r="AX444" s="13" t="s">
        <v>79</v>
      </c>
      <c r="AY444" s="221" t="s">
        <v>239</v>
      </c>
    </row>
    <row r="445" spans="1:65" s="12" customFormat="1" ht="22.9" customHeight="1">
      <c r="B445" s="178"/>
      <c r="C445" s="179"/>
      <c r="D445" s="180" t="s">
        <v>71</v>
      </c>
      <c r="E445" s="192" t="s">
        <v>295</v>
      </c>
      <c r="F445" s="192" t="s">
        <v>1913</v>
      </c>
      <c r="G445" s="179"/>
      <c r="H445" s="179"/>
      <c r="I445" s="182"/>
      <c r="J445" s="193">
        <f>BK445</f>
        <v>0</v>
      </c>
      <c r="K445" s="179"/>
      <c r="L445" s="184"/>
      <c r="M445" s="185"/>
      <c r="N445" s="186"/>
      <c r="O445" s="186"/>
      <c r="P445" s="187">
        <f>SUM(P446:P454)</f>
        <v>0</v>
      </c>
      <c r="Q445" s="186"/>
      <c r="R445" s="187">
        <f>SUM(R446:R454)</f>
        <v>0</v>
      </c>
      <c r="S445" s="186"/>
      <c r="T445" s="188">
        <f>SUM(T446:T454)</f>
        <v>0</v>
      </c>
      <c r="AR445" s="189" t="s">
        <v>79</v>
      </c>
      <c r="AT445" s="190" t="s">
        <v>71</v>
      </c>
      <c r="AU445" s="190" t="s">
        <v>79</v>
      </c>
      <c r="AY445" s="189" t="s">
        <v>239</v>
      </c>
      <c r="BK445" s="191">
        <f>SUM(BK446:BK454)</f>
        <v>0</v>
      </c>
    </row>
    <row r="446" spans="1:65" s="2" customFormat="1" ht="16.5" customHeight="1">
      <c r="A446" s="36"/>
      <c r="B446" s="37"/>
      <c r="C446" s="194" t="s">
        <v>1018</v>
      </c>
      <c r="D446" s="194" t="s">
        <v>241</v>
      </c>
      <c r="E446" s="195" t="s">
        <v>2461</v>
      </c>
      <c r="F446" s="196" t="s">
        <v>2462</v>
      </c>
      <c r="G446" s="197" t="s">
        <v>244</v>
      </c>
      <c r="H446" s="198">
        <v>46.5</v>
      </c>
      <c r="I446" s="199"/>
      <c r="J446" s="200">
        <f>ROUND(I446*H446,2)</f>
        <v>0</v>
      </c>
      <c r="K446" s="196" t="s">
        <v>245</v>
      </c>
      <c r="L446" s="41"/>
      <c r="M446" s="201" t="s">
        <v>19</v>
      </c>
      <c r="N446" s="202" t="s">
        <v>43</v>
      </c>
      <c r="O446" s="66"/>
      <c r="P446" s="203">
        <f>O446*H446</f>
        <v>0</v>
      </c>
      <c r="Q446" s="203">
        <v>0</v>
      </c>
      <c r="R446" s="203">
        <f>Q446*H446</f>
        <v>0</v>
      </c>
      <c r="S446" s="203">
        <v>0</v>
      </c>
      <c r="T446" s="204">
        <f>S446*H446</f>
        <v>0</v>
      </c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R446" s="205" t="s">
        <v>246</v>
      </c>
      <c r="AT446" s="205" t="s">
        <v>241</v>
      </c>
      <c r="AU446" s="205" t="s">
        <v>81</v>
      </c>
      <c r="AY446" s="19" t="s">
        <v>239</v>
      </c>
      <c r="BE446" s="206">
        <f>IF(N446="základní",J446,0)</f>
        <v>0</v>
      </c>
      <c r="BF446" s="206">
        <f>IF(N446="snížená",J446,0)</f>
        <v>0</v>
      </c>
      <c r="BG446" s="206">
        <f>IF(N446="zákl. přenesená",J446,0)</f>
        <v>0</v>
      </c>
      <c r="BH446" s="206">
        <f>IF(N446="sníž. přenesená",J446,0)</f>
        <v>0</v>
      </c>
      <c r="BI446" s="206">
        <f>IF(N446="nulová",J446,0)</f>
        <v>0</v>
      </c>
      <c r="BJ446" s="19" t="s">
        <v>79</v>
      </c>
      <c r="BK446" s="206">
        <f>ROUND(I446*H446,2)</f>
        <v>0</v>
      </c>
      <c r="BL446" s="19" t="s">
        <v>246</v>
      </c>
      <c r="BM446" s="205" t="s">
        <v>2463</v>
      </c>
    </row>
    <row r="447" spans="1:65" s="2" customFormat="1" ht="11.25">
      <c r="A447" s="36"/>
      <c r="B447" s="37"/>
      <c r="C447" s="38"/>
      <c r="D447" s="207" t="s">
        <v>248</v>
      </c>
      <c r="E447" s="38"/>
      <c r="F447" s="208" t="s">
        <v>2464</v>
      </c>
      <c r="G447" s="38"/>
      <c r="H447" s="38"/>
      <c r="I447" s="117"/>
      <c r="J447" s="38"/>
      <c r="K447" s="38"/>
      <c r="L447" s="41"/>
      <c r="M447" s="209"/>
      <c r="N447" s="210"/>
      <c r="O447" s="66"/>
      <c r="P447" s="66"/>
      <c r="Q447" s="66"/>
      <c r="R447" s="66"/>
      <c r="S447" s="66"/>
      <c r="T447" s="67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T447" s="19" t="s">
        <v>248</v>
      </c>
      <c r="AU447" s="19" t="s">
        <v>81</v>
      </c>
    </row>
    <row r="448" spans="1:65" s="2" customFormat="1" ht="16.5" customHeight="1">
      <c r="A448" s="36"/>
      <c r="B448" s="37"/>
      <c r="C448" s="194" t="s">
        <v>2465</v>
      </c>
      <c r="D448" s="194" t="s">
        <v>241</v>
      </c>
      <c r="E448" s="195" t="s">
        <v>2466</v>
      </c>
      <c r="F448" s="196" t="s">
        <v>2467</v>
      </c>
      <c r="G448" s="197" t="s">
        <v>244</v>
      </c>
      <c r="H448" s="198">
        <v>46.5</v>
      </c>
      <c r="I448" s="199"/>
      <c r="J448" s="200">
        <f>ROUND(I448*H448,2)</f>
        <v>0</v>
      </c>
      <c r="K448" s="196" t="s">
        <v>245</v>
      </c>
      <c r="L448" s="41"/>
      <c r="M448" s="201" t="s">
        <v>19</v>
      </c>
      <c r="N448" s="202" t="s">
        <v>43</v>
      </c>
      <c r="O448" s="66"/>
      <c r="P448" s="203">
        <f>O448*H448</f>
        <v>0</v>
      </c>
      <c r="Q448" s="203">
        <v>0</v>
      </c>
      <c r="R448" s="203">
        <f>Q448*H448</f>
        <v>0</v>
      </c>
      <c r="S448" s="203">
        <v>0</v>
      </c>
      <c r="T448" s="204">
        <f>S448*H448</f>
        <v>0</v>
      </c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R448" s="205" t="s">
        <v>246</v>
      </c>
      <c r="AT448" s="205" t="s">
        <v>241</v>
      </c>
      <c r="AU448" s="205" t="s">
        <v>81</v>
      </c>
      <c r="AY448" s="19" t="s">
        <v>239</v>
      </c>
      <c r="BE448" s="206">
        <f>IF(N448="základní",J448,0)</f>
        <v>0</v>
      </c>
      <c r="BF448" s="206">
        <f>IF(N448="snížená",J448,0)</f>
        <v>0</v>
      </c>
      <c r="BG448" s="206">
        <f>IF(N448="zákl. přenesená",J448,0)</f>
        <v>0</v>
      </c>
      <c r="BH448" s="206">
        <f>IF(N448="sníž. přenesená",J448,0)</f>
        <v>0</v>
      </c>
      <c r="BI448" s="206">
        <f>IF(N448="nulová",J448,0)</f>
        <v>0</v>
      </c>
      <c r="BJ448" s="19" t="s">
        <v>79</v>
      </c>
      <c r="BK448" s="206">
        <f>ROUND(I448*H448,2)</f>
        <v>0</v>
      </c>
      <c r="BL448" s="19" t="s">
        <v>246</v>
      </c>
      <c r="BM448" s="205" t="s">
        <v>2468</v>
      </c>
    </row>
    <row r="449" spans="1:65" s="2" customFormat="1" ht="19.5">
      <c r="A449" s="36"/>
      <c r="B449" s="37"/>
      <c r="C449" s="38"/>
      <c r="D449" s="207" t="s">
        <v>248</v>
      </c>
      <c r="E449" s="38"/>
      <c r="F449" s="208" t="s">
        <v>2469</v>
      </c>
      <c r="G449" s="38"/>
      <c r="H449" s="38"/>
      <c r="I449" s="117"/>
      <c r="J449" s="38"/>
      <c r="K449" s="38"/>
      <c r="L449" s="41"/>
      <c r="M449" s="209"/>
      <c r="N449" s="210"/>
      <c r="O449" s="66"/>
      <c r="P449" s="66"/>
      <c r="Q449" s="66"/>
      <c r="R449" s="66"/>
      <c r="S449" s="66"/>
      <c r="T449" s="67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T449" s="19" t="s">
        <v>248</v>
      </c>
      <c r="AU449" s="19" t="s">
        <v>81</v>
      </c>
    </row>
    <row r="450" spans="1:65" s="2" customFormat="1" ht="19.5">
      <c r="A450" s="36"/>
      <c r="B450" s="37"/>
      <c r="C450" s="38"/>
      <c r="D450" s="207" t="s">
        <v>275</v>
      </c>
      <c r="E450" s="38"/>
      <c r="F450" s="225" t="s">
        <v>2470</v>
      </c>
      <c r="G450" s="38"/>
      <c r="H450" s="38"/>
      <c r="I450" s="117"/>
      <c r="J450" s="38"/>
      <c r="K450" s="38"/>
      <c r="L450" s="41"/>
      <c r="M450" s="209"/>
      <c r="N450" s="210"/>
      <c r="O450" s="66"/>
      <c r="P450" s="66"/>
      <c r="Q450" s="66"/>
      <c r="R450" s="66"/>
      <c r="S450" s="66"/>
      <c r="T450" s="67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T450" s="19" t="s">
        <v>275</v>
      </c>
      <c r="AU450" s="19" t="s">
        <v>81</v>
      </c>
    </row>
    <row r="451" spans="1:65" s="2" customFormat="1" ht="16.5" customHeight="1">
      <c r="A451" s="36"/>
      <c r="B451" s="37"/>
      <c r="C451" s="194" t="s">
        <v>1022</v>
      </c>
      <c r="D451" s="194" t="s">
        <v>241</v>
      </c>
      <c r="E451" s="195" t="s">
        <v>2471</v>
      </c>
      <c r="F451" s="196" t="s">
        <v>2472</v>
      </c>
      <c r="G451" s="197" t="s">
        <v>244</v>
      </c>
      <c r="H451" s="198">
        <v>46.5</v>
      </c>
      <c r="I451" s="199"/>
      <c r="J451" s="200">
        <f>ROUND(I451*H451,2)</f>
        <v>0</v>
      </c>
      <c r="K451" s="196" t="s">
        <v>245</v>
      </c>
      <c r="L451" s="41"/>
      <c r="M451" s="201" t="s">
        <v>19</v>
      </c>
      <c r="N451" s="202" t="s">
        <v>43</v>
      </c>
      <c r="O451" s="66"/>
      <c r="P451" s="203">
        <f>O451*H451</f>
        <v>0</v>
      </c>
      <c r="Q451" s="203">
        <v>0</v>
      </c>
      <c r="R451" s="203">
        <f>Q451*H451</f>
        <v>0</v>
      </c>
      <c r="S451" s="203">
        <v>0</v>
      </c>
      <c r="T451" s="204">
        <f>S451*H451</f>
        <v>0</v>
      </c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R451" s="205" t="s">
        <v>246</v>
      </c>
      <c r="AT451" s="205" t="s">
        <v>241</v>
      </c>
      <c r="AU451" s="205" t="s">
        <v>81</v>
      </c>
      <c r="AY451" s="19" t="s">
        <v>239</v>
      </c>
      <c r="BE451" s="206">
        <f>IF(N451="základní",J451,0)</f>
        <v>0</v>
      </c>
      <c r="BF451" s="206">
        <f>IF(N451="snížená",J451,0)</f>
        <v>0</v>
      </c>
      <c r="BG451" s="206">
        <f>IF(N451="zákl. přenesená",J451,0)</f>
        <v>0</v>
      </c>
      <c r="BH451" s="206">
        <f>IF(N451="sníž. přenesená",J451,0)</f>
        <v>0</v>
      </c>
      <c r="BI451" s="206">
        <f>IF(N451="nulová",J451,0)</f>
        <v>0</v>
      </c>
      <c r="BJ451" s="19" t="s">
        <v>79</v>
      </c>
      <c r="BK451" s="206">
        <f>ROUND(I451*H451,2)</f>
        <v>0</v>
      </c>
      <c r="BL451" s="19" t="s">
        <v>246</v>
      </c>
      <c r="BM451" s="205" t="s">
        <v>2473</v>
      </c>
    </row>
    <row r="452" spans="1:65" s="2" customFormat="1" ht="11.25">
      <c r="A452" s="36"/>
      <c r="B452" s="37"/>
      <c r="C452" s="38"/>
      <c r="D452" s="207" t="s">
        <v>248</v>
      </c>
      <c r="E452" s="38"/>
      <c r="F452" s="208" t="s">
        <v>2474</v>
      </c>
      <c r="G452" s="38"/>
      <c r="H452" s="38"/>
      <c r="I452" s="117"/>
      <c r="J452" s="38"/>
      <c r="K452" s="38"/>
      <c r="L452" s="41"/>
      <c r="M452" s="209"/>
      <c r="N452" s="210"/>
      <c r="O452" s="66"/>
      <c r="P452" s="66"/>
      <c r="Q452" s="66"/>
      <c r="R452" s="66"/>
      <c r="S452" s="66"/>
      <c r="T452" s="67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T452" s="19" t="s">
        <v>248</v>
      </c>
      <c r="AU452" s="19" t="s">
        <v>81</v>
      </c>
    </row>
    <row r="453" spans="1:65" s="2" customFormat="1" ht="19.5">
      <c r="A453" s="36"/>
      <c r="B453" s="37"/>
      <c r="C453" s="38"/>
      <c r="D453" s="207" t="s">
        <v>275</v>
      </c>
      <c r="E453" s="38"/>
      <c r="F453" s="225" t="s">
        <v>2475</v>
      </c>
      <c r="G453" s="38"/>
      <c r="H453" s="38"/>
      <c r="I453" s="117"/>
      <c r="J453" s="38"/>
      <c r="K453" s="38"/>
      <c r="L453" s="41"/>
      <c r="M453" s="209"/>
      <c r="N453" s="210"/>
      <c r="O453" s="66"/>
      <c r="P453" s="66"/>
      <c r="Q453" s="66"/>
      <c r="R453" s="66"/>
      <c r="S453" s="66"/>
      <c r="T453" s="67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T453" s="19" t="s">
        <v>275</v>
      </c>
      <c r="AU453" s="19" t="s">
        <v>81</v>
      </c>
    </row>
    <row r="454" spans="1:65" s="13" customFormat="1" ht="11.25">
      <c r="B454" s="211"/>
      <c r="C454" s="212"/>
      <c r="D454" s="207" t="s">
        <v>250</v>
      </c>
      <c r="E454" s="213" t="s">
        <v>19</v>
      </c>
      <c r="F454" s="214" t="s">
        <v>2476</v>
      </c>
      <c r="G454" s="212"/>
      <c r="H454" s="215">
        <v>46.5</v>
      </c>
      <c r="I454" s="216"/>
      <c r="J454" s="212"/>
      <c r="K454" s="212"/>
      <c r="L454" s="217"/>
      <c r="M454" s="218"/>
      <c r="N454" s="219"/>
      <c r="O454" s="219"/>
      <c r="P454" s="219"/>
      <c r="Q454" s="219"/>
      <c r="R454" s="219"/>
      <c r="S454" s="219"/>
      <c r="T454" s="220"/>
      <c r="AT454" s="221" t="s">
        <v>250</v>
      </c>
      <c r="AU454" s="221" t="s">
        <v>81</v>
      </c>
      <c r="AV454" s="13" t="s">
        <v>81</v>
      </c>
      <c r="AW454" s="13" t="s">
        <v>33</v>
      </c>
      <c r="AX454" s="13" t="s">
        <v>79</v>
      </c>
      <c r="AY454" s="221" t="s">
        <v>239</v>
      </c>
    </row>
    <row r="455" spans="1:65" s="12" customFormat="1" ht="22.9" customHeight="1">
      <c r="B455" s="178"/>
      <c r="C455" s="179"/>
      <c r="D455" s="180" t="s">
        <v>71</v>
      </c>
      <c r="E455" s="192" t="s">
        <v>301</v>
      </c>
      <c r="F455" s="192" t="s">
        <v>2477</v>
      </c>
      <c r="G455" s="179"/>
      <c r="H455" s="179"/>
      <c r="I455" s="182"/>
      <c r="J455" s="193">
        <f>BK455</f>
        <v>0</v>
      </c>
      <c r="K455" s="179"/>
      <c r="L455" s="184"/>
      <c r="M455" s="185"/>
      <c r="N455" s="186"/>
      <c r="O455" s="186"/>
      <c r="P455" s="187">
        <f>SUM(P456:P483)</f>
        <v>0</v>
      </c>
      <c r="Q455" s="186"/>
      <c r="R455" s="187">
        <f>SUM(R456:R483)</f>
        <v>5.2641779999999992E-2</v>
      </c>
      <c r="S455" s="186"/>
      <c r="T455" s="188">
        <f>SUM(T456:T483)</f>
        <v>0</v>
      </c>
      <c r="AR455" s="189" t="s">
        <v>79</v>
      </c>
      <c r="AT455" s="190" t="s">
        <v>71</v>
      </c>
      <c r="AU455" s="190" t="s">
        <v>79</v>
      </c>
      <c r="AY455" s="189" t="s">
        <v>239</v>
      </c>
      <c r="BK455" s="191">
        <f>SUM(BK456:BK483)</f>
        <v>0</v>
      </c>
    </row>
    <row r="456" spans="1:65" s="2" customFormat="1" ht="16.5" customHeight="1">
      <c r="A456" s="36"/>
      <c r="B456" s="37"/>
      <c r="C456" s="194" t="s">
        <v>2478</v>
      </c>
      <c r="D456" s="194" t="s">
        <v>241</v>
      </c>
      <c r="E456" s="195" t="s">
        <v>2479</v>
      </c>
      <c r="F456" s="196" t="s">
        <v>2480</v>
      </c>
      <c r="G456" s="197" t="s">
        <v>244</v>
      </c>
      <c r="H456" s="198">
        <v>12.05</v>
      </c>
      <c r="I456" s="199"/>
      <c r="J456" s="200">
        <f>ROUND(I456*H456,2)</f>
        <v>0</v>
      </c>
      <c r="K456" s="196" t="s">
        <v>245</v>
      </c>
      <c r="L456" s="41"/>
      <c r="M456" s="201" t="s">
        <v>19</v>
      </c>
      <c r="N456" s="202" t="s">
        <v>43</v>
      </c>
      <c r="O456" s="66"/>
      <c r="P456" s="203">
        <f>O456*H456</f>
        <v>0</v>
      </c>
      <c r="Q456" s="203">
        <v>8.1999999999999998E-4</v>
      </c>
      <c r="R456" s="203">
        <f>Q456*H456</f>
        <v>9.8810000000000009E-3</v>
      </c>
      <c r="S456" s="203">
        <v>0</v>
      </c>
      <c r="T456" s="204">
        <f>S456*H456</f>
        <v>0</v>
      </c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R456" s="205" t="s">
        <v>246</v>
      </c>
      <c r="AT456" s="205" t="s">
        <v>241</v>
      </c>
      <c r="AU456" s="205" t="s">
        <v>81</v>
      </c>
      <c r="AY456" s="19" t="s">
        <v>239</v>
      </c>
      <c r="BE456" s="206">
        <f>IF(N456="základní",J456,0)</f>
        <v>0</v>
      </c>
      <c r="BF456" s="206">
        <f>IF(N456="snížená",J456,0)</f>
        <v>0</v>
      </c>
      <c r="BG456" s="206">
        <f>IF(N456="zákl. přenesená",J456,0)</f>
        <v>0</v>
      </c>
      <c r="BH456" s="206">
        <f>IF(N456="sníž. přenesená",J456,0)</f>
        <v>0</v>
      </c>
      <c r="BI456" s="206">
        <f>IF(N456="nulová",J456,0)</f>
        <v>0</v>
      </c>
      <c r="BJ456" s="19" t="s">
        <v>79</v>
      </c>
      <c r="BK456" s="206">
        <f>ROUND(I456*H456,2)</f>
        <v>0</v>
      </c>
      <c r="BL456" s="19" t="s">
        <v>246</v>
      </c>
      <c r="BM456" s="205" t="s">
        <v>2481</v>
      </c>
    </row>
    <row r="457" spans="1:65" s="2" customFormat="1" ht="11.25">
      <c r="A457" s="36"/>
      <c r="B457" s="37"/>
      <c r="C457" s="38"/>
      <c r="D457" s="207" t="s">
        <v>248</v>
      </c>
      <c r="E457" s="38"/>
      <c r="F457" s="208" t="s">
        <v>2482</v>
      </c>
      <c r="G457" s="38"/>
      <c r="H457" s="38"/>
      <c r="I457" s="117"/>
      <c r="J457" s="38"/>
      <c r="K457" s="38"/>
      <c r="L457" s="41"/>
      <c r="M457" s="209"/>
      <c r="N457" s="210"/>
      <c r="O457" s="66"/>
      <c r="P457" s="66"/>
      <c r="Q457" s="66"/>
      <c r="R457" s="66"/>
      <c r="S457" s="66"/>
      <c r="T457" s="67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T457" s="19" t="s">
        <v>248</v>
      </c>
      <c r="AU457" s="19" t="s">
        <v>81</v>
      </c>
    </row>
    <row r="458" spans="1:65" s="2" customFormat="1" ht="19.5">
      <c r="A458" s="36"/>
      <c r="B458" s="37"/>
      <c r="C458" s="38"/>
      <c r="D458" s="207" t="s">
        <v>275</v>
      </c>
      <c r="E458" s="38"/>
      <c r="F458" s="225" t="s">
        <v>2483</v>
      </c>
      <c r="G458" s="38"/>
      <c r="H458" s="38"/>
      <c r="I458" s="117"/>
      <c r="J458" s="38"/>
      <c r="K458" s="38"/>
      <c r="L458" s="41"/>
      <c r="M458" s="209"/>
      <c r="N458" s="210"/>
      <c r="O458" s="66"/>
      <c r="P458" s="66"/>
      <c r="Q458" s="66"/>
      <c r="R458" s="66"/>
      <c r="S458" s="66"/>
      <c r="T458" s="67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T458" s="19" t="s">
        <v>275</v>
      </c>
      <c r="AU458" s="19" t="s">
        <v>81</v>
      </c>
    </row>
    <row r="459" spans="1:65" s="13" customFormat="1" ht="11.25">
      <c r="B459" s="211"/>
      <c r="C459" s="212"/>
      <c r="D459" s="207" t="s">
        <v>250</v>
      </c>
      <c r="E459" s="213" t="s">
        <v>19</v>
      </c>
      <c r="F459" s="214" t="s">
        <v>2484</v>
      </c>
      <c r="G459" s="212"/>
      <c r="H459" s="215">
        <v>12.05</v>
      </c>
      <c r="I459" s="216"/>
      <c r="J459" s="212"/>
      <c r="K459" s="212"/>
      <c r="L459" s="217"/>
      <c r="M459" s="218"/>
      <c r="N459" s="219"/>
      <c r="O459" s="219"/>
      <c r="P459" s="219"/>
      <c r="Q459" s="219"/>
      <c r="R459" s="219"/>
      <c r="S459" s="219"/>
      <c r="T459" s="220"/>
      <c r="AT459" s="221" t="s">
        <v>250</v>
      </c>
      <c r="AU459" s="221" t="s">
        <v>81</v>
      </c>
      <c r="AV459" s="13" t="s">
        <v>81</v>
      </c>
      <c r="AW459" s="13" t="s">
        <v>33</v>
      </c>
      <c r="AX459" s="13" t="s">
        <v>79</v>
      </c>
      <c r="AY459" s="221" t="s">
        <v>239</v>
      </c>
    </row>
    <row r="460" spans="1:65" s="2" customFormat="1" ht="16.5" customHeight="1">
      <c r="A460" s="36"/>
      <c r="B460" s="37"/>
      <c r="C460" s="240" t="s">
        <v>1026</v>
      </c>
      <c r="D460" s="240" t="s">
        <v>653</v>
      </c>
      <c r="E460" s="241" t="s">
        <v>2485</v>
      </c>
      <c r="F460" s="242" t="s">
        <v>2486</v>
      </c>
      <c r="G460" s="243" t="s">
        <v>327</v>
      </c>
      <c r="H460" s="244">
        <v>12.05</v>
      </c>
      <c r="I460" s="245"/>
      <c r="J460" s="246">
        <f>ROUND(I460*H460,2)</f>
        <v>0</v>
      </c>
      <c r="K460" s="242" t="s">
        <v>19</v>
      </c>
      <c r="L460" s="247"/>
      <c r="M460" s="248" t="s">
        <v>19</v>
      </c>
      <c r="N460" s="249" t="s">
        <v>43</v>
      </c>
      <c r="O460" s="66"/>
      <c r="P460" s="203">
        <f>O460*H460</f>
        <v>0</v>
      </c>
      <c r="Q460" s="203">
        <v>1E-4</v>
      </c>
      <c r="R460" s="203">
        <f>Q460*H460</f>
        <v>1.2050000000000001E-3</v>
      </c>
      <c r="S460" s="203">
        <v>0</v>
      </c>
      <c r="T460" s="204">
        <f>S460*H460</f>
        <v>0</v>
      </c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R460" s="205" t="s">
        <v>314</v>
      </c>
      <c r="AT460" s="205" t="s">
        <v>653</v>
      </c>
      <c r="AU460" s="205" t="s">
        <v>81</v>
      </c>
      <c r="AY460" s="19" t="s">
        <v>239</v>
      </c>
      <c r="BE460" s="206">
        <f>IF(N460="základní",J460,0)</f>
        <v>0</v>
      </c>
      <c r="BF460" s="206">
        <f>IF(N460="snížená",J460,0)</f>
        <v>0</v>
      </c>
      <c r="BG460" s="206">
        <f>IF(N460="zákl. přenesená",J460,0)</f>
        <v>0</v>
      </c>
      <c r="BH460" s="206">
        <f>IF(N460="sníž. přenesená",J460,0)</f>
        <v>0</v>
      </c>
      <c r="BI460" s="206">
        <f>IF(N460="nulová",J460,0)</f>
        <v>0</v>
      </c>
      <c r="BJ460" s="19" t="s">
        <v>79</v>
      </c>
      <c r="BK460" s="206">
        <f>ROUND(I460*H460,2)</f>
        <v>0</v>
      </c>
      <c r="BL460" s="19" t="s">
        <v>246</v>
      </c>
      <c r="BM460" s="205" t="s">
        <v>2487</v>
      </c>
    </row>
    <row r="461" spans="1:65" s="2" customFormat="1" ht="11.25">
      <c r="A461" s="36"/>
      <c r="B461" s="37"/>
      <c r="C461" s="38"/>
      <c r="D461" s="207" t="s">
        <v>248</v>
      </c>
      <c r="E461" s="38"/>
      <c r="F461" s="208" t="s">
        <v>2488</v>
      </c>
      <c r="G461" s="38"/>
      <c r="H461" s="38"/>
      <c r="I461" s="117"/>
      <c r="J461" s="38"/>
      <c r="K461" s="38"/>
      <c r="L461" s="41"/>
      <c r="M461" s="209"/>
      <c r="N461" s="210"/>
      <c r="O461" s="66"/>
      <c r="P461" s="66"/>
      <c r="Q461" s="66"/>
      <c r="R461" s="66"/>
      <c r="S461" s="66"/>
      <c r="T461" s="67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T461" s="19" t="s">
        <v>248</v>
      </c>
      <c r="AU461" s="19" t="s">
        <v>81</v>
      </c>
    </row>
    <row r="462" spans="1:65" s="2" customFormat="1" ht="16.5" customHeight="1">
      <c r="A462" s="36"/>
      <c r="B462" s="37"/>
      <c r="C462" s="194" t="s">
        <v>2489</v>
      </c>
      <c r="D462" s="194" t="s">
        <v>241</v>
      </c>
      <c r="E462" s="195" t="s">
        <v>2490</v>
      </c>
      <c r="F462" s="196" t="s">
        <v>2491</v>
      </c>
      <c r="G462" s="197" t="s">
        <v>244</v>
      </c>
      <c r="H462" s="198">
        <v>43.027999999999999</v>
      </c>
      <c r="I462" s="199"/>
      <c r="J462" s="200">
        <f>ROUND(I462*H462,2)</f>
        <v>0</v>
      </c>
      <c r="K462" s="196" t="s">
        <v>245</v>
      </c>
      <c r="L462" s="41"/>
      <c r="M462" s="201" t="s">
        <v>19</v>
      </c>
      <c r="N462" s="202" t="s">
        <v>43</v>
      </c>
      <c r="O462" s="66"/>
      <c r="P462" s="203">
        <f>O462*H462</f>
        <v>0</v>
      </c>
      <c r="Q462" s="203">
        <v>4.2000000000000002E-4</v>
      </c>
      <c r="R462" s="203">
        <f>Q462*H462</f>
        <v>1.8071759999999999E-2</v>
      </c>
      <c r="S462" s="203">
        <v>0</v>
      </c>
      <c r="T462" s="204">
        <f>S462*H462</f>
        <v>0</v>
      </c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R462" s="205" t="s">
        <v>246</v>
      </c>
      <c r="AT462" s="205" t="s">
        <v>241</v>
      </c>
      <c r="AU462" s="205" t="s">
        <v>81</v>
      </c>
      <c r="AY462" s="19" t="s">
        <v>239</v>
      </c>
      <c r="BE462" s="206">
        <f>IF(N462="základní",J462,0)</f>
        <v>0</v>
      </c>
      <c r="BF462" s="206">
        <f>IF(N462="snížená",J462,0)</f>
        <v>0</v>
      </c>
      <c r="BG462" s="206">
        <f>IF(N462="zákl. přenesená",J462,0)</f>
        <v>0</v>
      </c>
      <c r="BH462" s="206">
        <f>IF(N462="sníž. přenesená",J462,0)</f>
        <v>0</v>
      </c>
      <c r="BI462" s="206">
        <f>IF(N462="nulová",J462,0)</f>
        <v>0</v>
      </c>
      <c r="BJ462" s="19" t="s">
        <v>79</v>
      </c>
      <c r="BK462" s="206">
        <f>ROUND(I462*H462,2)</f>
        <v>0</v>
      </c>
      <c r="BL462" s="19" t="s">
        <v>246</v>
      </c>
      <c r="BM462" s="205" t="s">
        <v>2492</v>
      </c>
    </row>
    <row r="463" spans="1:65" s="2" customFormat="1" ht="11.25">
      <c r="A463" s="36"/>
      <c r="B463" s="37"/>
      <c r="C463" s="38"/>
      <c r="D463" s="207" t="s">
        <v>248</v>
      </c>
      <c r="E463" s="38"/>
      <c r="F463" s="208" t="s">
        <v>2493</v>
      </c>
      <c r="G463" s="38"/>
      <c r="H463" s="38"/>
      <c r="I463" s="117"/>
      <c r="J463" s="38"/>
      <c r="K463" s="38"/>
      <c r="L463" s="41"/>
      <c r="M463" s="209"/>
      <c r="N463" s="210"/>
      <c r="O463" s="66"/>
      <c r="P463" s="66"/>
      <c r="Q463" s="66"/>
      <c r="R463" s="66"/>
      <c r="S463" s="66"/>
      <c r="T463" s="67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T463" s="19" t="s">
        <v>248</v>
      </c>
      <c r="AU463" s="19" t="s">
        <v>81</v>
      </c>
    </row>
    <row r="464" spans="1:65" s="14" customFormat="1" ht="11.25">
      <c r="B464" s="230"/>
      <c r="C464" s="231"/>
      <c r="D464" s="207" t="s">
        <v>250</v>
      </c>
      <c r="E464" s="232" t="s">
        <v>19</v>
      </c>
      <c r="F464" s="233" t="s">
        <v>2494</v>
      </c>
      <c r="G464" s="231"/>
      <c r="H464" s="232" t="s">
        <v>19</v>
      </c>
      <c r="I464" s="234"/>
      <c r="J464" s="231"/>
      <c r="K464" s="231"/>
      <c r="L464" s="235"/>
      <c r="M464" s="236"/>
      <c r="N464" s="237"/>
      <c r="O464" s="237"/>
      <c r="P464" s="237"/>
      <c r="Q464" s="237"/>
      <c r="R464" s="237"/>
      <c r="S464" s="237"/>
      <c r="T464" s="238"/>
      <c r="AT464" s="239" t="s">
        <v>250</v>
      </c>
      <c r="AU464" s="239" t="s">
        <v>81</v>
      </c>
      <c r="AV464" s="14" t="s">
        <v>79</v>
      </c>
      <c r="AW464" s="14" t="s">
        <v>33</v>
      </c>
      <c r="AX464" s="14" t="s">
        <v>72</v>
      </c>
      <c r="AY464" s="239" t="s">
        <v>239</v>
      </c>
    </row>
    <row r="465" spans="1:65" s="13" customFormat="1" ht="11.25">
      <c r="B465" s="211"/>
      <c r="C465" s="212"/>
      <c r="D465" s="207" t="s">
        <v>250</v>
      </c>
      <c r="E465" s="213" t="s">
        <v>19</v>
      </c>
      <c r="F465" s="214" t="s">
        <v>2495</v>
      </c>
      <c r="G465" s="212"/>
      <c r="H465" s="215">
        <v>22.568000000000001</v>
      </c>
      <c r="I465" s="216"/>
      <c r="J465" s="212"/>
      <c r="K465" s="212"/>
      <c r="L465" s="217"/>
      <c r="M465" s="218"/>
      <c r="N465" s="219"/>
      <c r="O465" s="219"/>
      <c r="P465" s="219"/>
      <c r="Q465" s="219"/>
      <c r="R465" s="219"/>
      <c r="S465" s="219"/>
      <c r="T465" s="220"/>
      <c r="AT465" s="221" t="s">
        <v>250</v>
      </c>
      <c r="AU465" s="221" t="s">
        <v>81</v>
      </c>
      <c r="AV465" s="13" t="s">
        <v>81</v>
      </c>
      <c r="AW465" s="13" t="s">
        <v>33</v>
      </c>
      <c r="AX465" s="13" t="s">
        <v>72</v>
      </c>
      <c r="AY465" s="221" t="s">
        <v>239</v>
      </c>
    </row>
    <row r="466" spans="1:65" s="13" customFormat="1" ht="11.25">
      <c r="B466" s="211"/>
      <c r="C466" s="212"/>
      <c r="D466" s="207" t="s">
        <v>250</v>
      </c>
      <c r="E466" s="213" t="s">
        <v>19</v>
      </c>
      <c r="F466" s="214" t="s">
        <v>2496</v>
      </c>
      <c r="G466" s="212"/>
      <c r="H466" s="215">
        <v>11.16</v>
      </c>
      <c r="I466" s="216"/>
      <c r="J466" s="212"/>
      <c r="K466" s="212"/>
      <c r="L466" s="217"/>
      <c r="M466" s="218"/>
      <c r="N466" s="219"/>
      <c r="O466" s="219"/>
      <c r="P466" s="219"/>
      <c r="Q466" s="219"/>
      <c r="R466" s="219"/>
      <c r="S466" s="219"/>
      <c r="T466" s="220"/>
      <c r="AT466" s="221" t="s">
        <v>250</v>
      </c>
      <c r="AU466" s="221" t="s">
        <v>81</v>
      </c>
      <c r="AV466" s="13" t="s">
        <v>81</v>
      </c>
      <c r="AW466" s="13" t="s">
        <v>33</v>
      </c>
      <c r="AX466" s="13" t="s">
        <v>72</v>
      </c>
      <c r="AY466" s="221" t="s">
        <v>239</v>
      </c>
    </row>
    <row r="467" spans="1:65" s="15" customFormat="1" ht="11.25">
      <c r="B467" s="252"/>
      <c r="C467" s="253"/>
      <c r="D467" s="207" t="s">
        <v>250</v>
      </c>
      <c r="E467" s="254" t="s">
        <v>19</v>
      </c>
      <c r="F467" s="255" t="s">
        <v>2076</v>
      </c>
      <c r="G467" s="253"/>
      <c r="H467" s="256">
        <v>33.728000000000002</v>
      </c>
      <c r="I467" s="257"/>
      <c r="J467" s="253"/>
      <c r="K467" s="253"/>
      <c r="L467" s="258"/>
      <c r="M467" s="259"/>
      <c r="N467" s="260"/>
      <c r="O467" s="260"/>
      <c r="P467" s="260"/>
      <c r="Q467" s="260"/>
      <c r="R467" s="260"/>
      <c r="S467" s="260"/>
      <c r="T467" s="261"/>
      <c r="AT467" s="262" t="s">
        <v>250</v>
      </c>
      <c r="AU467" s="262" t="s">
        <v>81</v>
      </c>
      <c r="AV467" s="15" t="s">
        <v>101</v>
      </c>
      <c r="AW467" s="15" t="s">
        <v>33</v>
      </c>
      <c r="AX467" s="15" t="s">
        <v>72</v>
      </c>
      <c r="AY467" s="262" t="s">
        <v>239</v>
      </c>
    </row>
    <row r="468" spans="1:65" s="14" customFormat="1" ht="11.25">
      <c r="B468" s="230"/>
      <c r="C468" s="231"/>
      <c r="D468" s="207" t="s">
        <v>250</v>
      </c>
      <c r="E468" s="232" t="s">
        <v>19</v>
      </c>
      <c r="F468" s="233" t="s">
        <v>2497</v>
      </c>
      <c r="G468" s="231"/>
      <c r="H468" s="232" t="s">
        <v>19</v>
      </c>
      <c r="I468" s="234"/>
      <c r="J468" s="231"/>
      <c r="K468" s="231"/>
      <c r="L468" s="235"/>
      <c r="M468" s="236"/>
      <c r="N468" s="237"/>
      <c r="O468" s="237"/>
      <c r="P468" s="237"/>
      <c r="Q468" s="237"/>
      <c r="R468" s="237"/>
      <c r="S468" s="237"/>
      <c r="T468" s="238"/>
      <c r="AT468" s="239" t="s">
        <v>250</v>
      </c>
      <c r="AU468" s="239" t="s">
        <v>81</v>
      </c>
      <c r="AV468" s="14" t="s">
        <v>79</v>
      </c>
      <c r="AW468" s="14" t="s">
        <v>33</v>
      </c>
      <c r="AX468" s="14" t="s">
        <v>72</v>
      </c>
      <c r="AY468" s="239" t="s">
        <v>239</v>
      </c>
    </row>
    <row r="469" spans="1:65" s="13" customFormat="1" ht="11.25">
      <c r="B469" s="211"/>
      <c r="C469" s="212"/>
      <c r="D469" s="207" t="s">
        <v>250</v>
      </c>
      <c r="E469" s="213" t="s">
        <v>19</v>
      </c>
      <c r="F469" s="214" t="s">
        <v>2498</v>
      </c>
      <c r="G469" s="212"/>
      <c r="H469" s="215">
        <v>9.3000000000000007</v>
      </c>
      <c r="I469" s="216"/>
      <c r="J469" s="212"/>
      <c r="K469" s="212"/>
      <c r="L469" s="217"/>
      <c r="M469" s="218"/>
      <c r="N469" s="219"/>
      <c r="O469" s="219"/>
      <c r="P469" s="219"/>
      <c r="Q469" s="219"/>
      <c r="R469" s="219"/>
      <c r="S469" s="219"/>
      <c r="T469" s="220"/>
      <c r="AT469" s="221" t="s">
        <v>250</v>
      </c>
      <c r="AU469" s="221" t="s">
        <v>81</v>
      </c>
      <c r="AV469" s="13" t="s">
        <v>81</v>
      </c>
      <c r="AW469" s="13" t="s">
        <v>33</v>
      </c>
      <c r="AX469" s="13" t="s">
        <v>72</v>
      </c>
      <c r="AY469" s="221" t="s">
        <v>239</v>
      </c>
    </row>
    <row r="470" spans="1:65" s="15" customFormat="1" ht="11.25">
      <c r="B470" s="252"/>
      <c r="C470" s="253"/>
      <c r="D470" s="207" t="s">
        <v>250</v>
      </c>
      <c r="E470" s="254" t="s">
        <v>19</v>
      </c>
      <c r="F470" s="255" t="s">
        <v>2076</v>
      </c>
      <c r="G470" s="253"/>
      <c r="H470" s="256">
        <v>9.3000000000000007</v>
      </c>
      <c r="I470" s="257"/>
      <c r="J470" s="253"/>
      <c r="K470" s="253"/>
      <c r="L470" s="258"/>
      <c r="M470" s="259"/>
      <c r="N470" s="260"/>
      <c r="O470" s="260"/>
      <c r="P470" s="260"/>
      <c r="Q470" s="260"/>
      <c r="R470" s="260"/>
      <c r="S470" s="260"/>
      <c r="T470" s="261"/>
      <c r="AT470" s="262" t="s">
        <v>250</v>
      </c>
      <c r="AU470" s="262" t="s">
        <v>81</v>
      </c>
      <c r="AV470" s="15" t="s">
        <v>101</v>
      </c>
      <c r="AW470" s="15" t="s">
        <v>33</v>
      </c>
      <c r="AX470" s="15" t="s">
        <v>72</v>
      </c>
      <c r="AY470" s="262" t="s">
        <v>239</v>
      </c>
    </row>
    <row r="471" spans="1:65" s="16" customFormat="1" ht="11.25">
      <c r="B471" s="263"/>
      <c r="C471" s="264"/>
      <c r="D471" s="207" t="s">
        <v>250</v>
      </c>
      <c r="E471" s="265" t="s">
        <v>19</v>
      </c>
      <c r="F471" s="266" t="s">
        <v>2078</v>
      </c>
      <c r="G471" s="264"/>
      <c r="H471" s="267">
        <v>43.027999999999999</v>
      </c>
      <c r="I471" s="268"/>
      <c r="J471" s="264"/>
      <c r="K471" s="264"/>
      <c r="L471" s="269"/>
      <c r="M471" s="270"/>
      <c r="N471" s="271"/>
      <c r="O471" s="271"/>
      <c r="P471" s="271"/>
      <c r="Q471" s="271"/>
      <c r="R471" s="271"/>
      <c r="S471" s="271"/>
      <c r="T471" s="272"/>
      <c r="AT471" s="273" t="s">
        <v>250</v>
      </c>
      <c r="AU471" s="273" t="s">
        <v>81</v>
      </c>
      <c r="AV471" s="16" t="s">
        <v>246</v>
      </c>
      <c r="AW471" s="16" t="s">
        <v>33</v>
      </c>
      <c r="AX471" s="16" t="s">
        <v>79</v>
      </c>
      <c r="AY471" s="273" t="s">
        <v>239</v>
      </c>
    </row>
    <row r="472" spans="1:65" s="2" customFormat="1" ht="16.5" customHeight="1">
      <c r="A472" s="36"/>
      <c r="B472" s="37"/>
      <c r="C472" s="194" t="s">
        <v>1029</v>
      </c>
      <c r="D472" s="194" t="s">
        <v>241</v>
      </c>
      <c r="E472" s="195" t="s">
        <v>2499</v>
      </c>
      <c r="F472" s="196" t="s">
        <v>2500</v>
      </c>
      <c r="G472" s="197" t="s">
        <v>244</v>
      </c>
      <c r="H472" s="198">
        <v>6.2</v>
      </c>
      <c r="I472" s="199"/>
      <c r="J472" s="200">
        <f>ROUND(I472*H472,2)</f>
        <v>0</v>
      </c>
      <c r="K472" s="196" t="s">
        <v>245</v>
      </c>
      <c r="L472" s="41"/>
      <c r="M472" s="201" t="s">
        <v>19</v>
      </c>
      <c r="N472" s="202" t="s">
        <v>43</v>
      </c>
      <c r="O472" s="66"/>
      <c r="P472" s="203">
        <f>O472*H472</f>
        <v>0</v>
      </c>
      <c r="Q472" s="203">
        <v>5.1999999999999995E-4</v>
      </c>
      <c r="R472" s="203">
        <f>Q472*H472</f>
        <v>3.2239999999999999E-3</v>
      </c>
      <c r="S472" s="203">
        <v>0</v>
      </c>
      <c r="T472" s="204">
        <f>S472*H472</f>
        <v>0</v>
      </c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R472" s="205" t="s">
        <v>246</v>
      </c>
      <c r="AT472" s="205" t="s">
        <v>241</v>
      </c>
      <c r="AU472" s="205" t="s">
        <v>81</v>
      </c>
      <c r="AY472" s="19" t="s">
        <v>239</v>
      </c>
      <c r="BE472" s="206">
        <f>IF(N472="základní",J472,0)</f>
        <v>0</v>
      </c>
      <c r="BF472" s="206">
        <f>IF(N472="snížená",J472,0)</f>
        <v>0</v>
      </c>
      <c r="BG472" s="206">
        <f>IF(N472="zákl. přenesená",J472,0)</f>
        <v>0</v>
      </c>
      <c r="BH472" s="206">
        <f>IF(N472="sníž. přenesená",J472,0)</f>
        <v>0</v>
      </c>
      <c r="BI472" s="206">
        <f>IF(N472="nulová",J472,0)</f>
        <v>0</v>
      </c>
      <c r="BJ472" s="19" t="s">
        <v>79</v>
      </c>
      <c r="BK472" s="206">
        <f>ROUND(I472*H472,2)</f>
        <v>0</v>
      </c>
      <c r="BL472" s="19" t="s">
        <v>246</v>
      </c>
      <c r="BM472" s="205" t="s">
        <v>2501</v>
      </c>
    </row>
    <row r="473" spans="1:65" s="2" customFormat="1" ht="11.25">
      <c r="A473" s="36"/>
      <c r="B473" s="37"/>
      <c r="C473" s="38"/>
      <c r="D473" s="207" t="s">
        <v>248</v>
      </c>
      <c r="E473" s="38"/>
      <c r="F473" s="208" t="s">
        <v>2502</v>
      </c>
      <c r="G473" s="38"/>
      <c r="H473" s="38"/>
      <c r="I473" s="117"/>
      <c r="J473" s="38"/>
      <c r="K473" s="38"/>
      <c r="L473" s="41"/>
      <c r="M473" s="209"/>
      <c r="N473" s="210"/>
      <c r="O473" s="66"/>
      <c r="P473" s="66"/>
      <c r="Q473" s="66"/>
      <c r="R473" s="66"/>
      <c r="S473" s="66"/>
      <c r="T473" s="67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T473" s="19" t="s">
        <v>248</v>
      </c>
      <c r="AU473" s="19" t="s">
        <v>81</v>
      </c>
    </row>
    <row r="474" spans="1:65" s="2" customFormat="1" ht="19.5">
      <c r="A474" s="36"/>
      <c r="B474" s="37"/>
      <c r="C474" s="38"/>
      <c r="D474" s="207" t="s">
        <v>275</v>
      </c>
      <c r="E474" s="38"/>
      <c r="F474" s="225" t="s">
        <v>2503</v>
      </c>
      <c r="G474" s="38"/>
      <c r="H474" s="38"/>
      <c r="I474" s="117"/>
      <c r="J474" s="38"/>
      <c r="K474" s="38"/>
      <c r="L474" s="41"/>
      <c r="M474" s="209"/>
      <c r="N474" s="210"/>
      <c r="O474" s="66"/>
      <c r="P474" s="66"/>
      <c r="Q474" s="66"/>
      <c r="R474" s="66"/>
      <c r="S474" s="66"/>
      <c r="T474" s="67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T474" s="19" t="s">
        <v>275</v>
      </c>
      <c r="AU474" s="19" t="s">
        <v>81</v>
      </c>
    </row>
    <row r="475" spans="1:65" s="13" customFormat="1" ht="11.25">
      <c r="B475" s="211"/>
      <c r="C475" s="212"/>
      <c r="D475" s="207" t="s">
        <v>250</v>
      </c>
      <c r="E475" s="213" t="s">
        <v>19</v>
      </c>
      <c r="F475" s="214" t="s">
        <v>2504</v>
      </c>
      <c r="G475" s="212"/>
      <c r="H475" s="215">
        <v>6.2</v>
      </c>
      <c r="I475" s="216"/>
      <c r="J475" s="212"/>
      <c r="K475" s="212"/>
      <c r="L475" s="217"/>
      <c r="M475" s="218"/>
      <c r="N475" s="219"/>
      <c r="O475" s="219"/>
      <c r="P475" s="219"/>
      <c r="Q475" s="219"/>
      <c r="R475" s="219"/>
      <c r="S475" s="219"/>
      <c r="T475" s="220"/>
      <c r="AT475" s="221" t="s">
        <v>250</v>
      </c>
      <c r="AU475" s="221" t="s">
        <v>81</v>
      </c>
      <c r="AV475" s="13" t="s">
        <v>81</v>
      </c>
      <c r="AW475" s="13" t="s">
        <v>33</v>
      </c>
      <c r="AX475" s="13" t="s">
        <v>79</v>
      </c>
      <c r="AY475" s="221" t="s">
        <v>239</v>
      </c>
    </row>
    <row r="476" spans="1:65" s="2" customFormat="1" ht="16.5" customHeight="1">
      <c r="A476" s="36"/>
      <c r="B476" s="37"/>
      <c r="C476" s="194" t="s">
        <v>2505</v>
      </c>
      <c r="D476" s="194" t="s">
        <v>241</v>
      </c>
      <c r="E476" s="195" t="s">
        <v>2506</v>
      </c>
      <c r="F476" s="196" t="s">
        <v>2507</v>
      </c>
      <c r="G476" s="197" t="s">
        <v>244</v>
      </c>
      <c r="H476" s="198">
        <v>13.978999999999999</v>
      </c>
      <c r="I476" s="199"/>
      <c r="J476" s="200">
        <f>ROUND(I476*H476,2)</f>
        <v>0</v>
      </c>
      <c r="K476" s="196" t="s">
        <v>245</v>
      </c>
      <c r="L476" s="41"/>
      <c r="M476" s="201" t="s">
        <v>19</v>
      </c>
      <c r="N476" s="202" t="s">
        <v>43</v>
      </c>
      <c r="O476" s="66"/>
      <c r="P476" s="203">
        <f>O476*H476</f>
        <v>0</v>
      </c>
      <c r="Q476" s="203">
        <v>5.9999999999999995E-4</v>
      </c>
      <c r="R476" s="203">
        <f>Q476*H476</f>
        <v>8.387399999999998E-3</v>
      </c>
      <c r="S476" s="203">
        <v>0</v>
      </c>
      <c r="T476" s="204">
        <f>S476*H476</f>
        <v>0</v>
      </c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R476" s="205" t="s">
        <v>246</v>
      </c>
      <c r="AT476" s="205" t="s">
        <v>241</v>
      </c>
      <c r="AU476" s="205" t="s">
        <v>81</v>
      </c>
      <c r="AY476" s="19" t="s">
        <v>239</v>
      </c>
      <c r="BE476" s="206">
        <f>IF(N476="základní",J476,0)</f>
        <v>0</v>
      </c>
      <c r="BF476" s="206">
        <f>IF(N476="snížená",J476,0)</f>
        <v>0</v>
      </c>
      <c r="BG476" s="206">
        <f>IF(N476="zákl. přenesená",J476,0)</f>
        <v>0</v>
      </c>
      <c r="BH476" s="206">
        <f>IF(N476="sníž. přenesená",J476,0)</f>
        <v>0</v>
      </c>
      <c r="BI476" s="206">
        <f>IF(N476="nulová",J476,0)</f>
        <v>0</v>
      </c>
      <c r="BJ476" s="19" t="s">
        <v>79</v>
      </c>
      <c r="BK476" s="206">
        <f>ROUND(I476*H476,2)</f>
        <v>0</v>
      </c>
      <c r="BL476" s="19" t="s">
        <v>246</v>
      </c>
      <c r="BM476" s="205" t="s">
        <v>2508</v>
      </c>
    </row>
    <row r="477" spans="1:65" s="2" customFormat="1" ht="11.25">
      <c r="A477" s="36"/>
      <c r="B477" s="37"/>
      <c r="C477" s="38"/>
      <c r="D477" s="207" t="s">
        <v>248</v>
      </c>
      <c r="E477" s="38"/>
      <c r="F477" s="208" t="s">
        <v>2509</v>
      </c>
      <c r="G477" s="38"/>
      <c r="H477" s="38"/>
      <c r="I477" s="117"/>
      <c r="J477" s="38"/>
      <c r="K477" s="38"/>
      <c r="L477" s="41"/>
      <c r="M477" s="209"/>
      <c r="N477" s="210"/>
      <c r="O477" s="66"/>
      <c r="P477" s="66"/>
      <c r="Q477" s="66"/>
      <c r="R477" s="66"/>
      <c r="S477" s="66"/>
      <c r="T477" s="67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T477" s="19" t="s">
        <v>248</v>
      </c>
      <c r="AU477" s="19" t="s">
        <v>81</v>
      </c>
    </row>
    <row r="478" spans="1:65" s="2" customFormat="1" ht="19.5">
      <c r="A478" s="36"/>
      <c r="B478" s="37"/>
      <c r="C478" s="38"/>
      <c r="D478" s="207" t="s">
        <v>275</v>
      </c>
      <c r="E478" s="38"/>
      <c r="F478" s="225" t="s">
        <v>2510</v>
      </c>
      <c r="G478" s="38"/>
      <c r="H478" s="38"/>
      <c r="I478" s="117"/>
      <c r="J478" s="38"/>
      <c r="K478" s="38"/>
      <c r="L478" s="41"/>
      <c r="M478" s="209"/>
      <c r="N478" s="210"/>
      <c r="O478" s="66"/>
      <c r="P478" s="66"/>
      <c r="Q478" s="66"/>
      <c r="R478" s="66"/>
      <c r="S478" s="66"/>
      <c r="T478" s="67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T478" s="19" t="s">
        <v>275</v>
      </c>
      <c r="AU478" s="19" t="s">
        <v>81</v>
      </c>
    </row>
    <row r="479" spans="1:65" s="13" customFormat="1" ht="11.25">
      <c r="B479" s="211"/>
      <c r="C479" s="212"/>
      <c r="D479" s="207" t="s">
        <v>250</v>
      </c>
      <c r="E479" s="213" t="s">
        <v>19</v>
      </c>
      <c r="F479" s="214" t="s">
        <v>2511</v>
      </c>
      <c r="G479" s="212"/>
      <c r="H479" s="215">
        <v>13.978999999999999</v>
      </c>
      <c r="I479" s="216"/>
      <c r="J479" s="212"/>
      <c r="K479" s="212"/>
      <c r="L479" s="217"/>
      <c r="M479" s="218"/>
      <c r="N479" s="219"/>
      <c r="O479" s="219"/>
      <c r="P479" s="219"/>
      <c r="Q479" s="219"/>
      <c r="R479" s="219"/>
      <c r="S479" s="219"/>
      <c r="T479" s="220"/>
      <c r="AT479" s="221" t="s">
        <v>250</v>
      </c>
      <c r="AU479" s="221" t="s">
        <v>81</v>
      </c>
      <c r="AV479" s="13" t="s">
        <v>81</v>
      </c>
      <c r="AW479" s="13" t="s">
        <v>33</v>
      </c>
      <c r="AX479" s="13" t="s">
        <v>79</v>
      </c>
      <c r="AY479" s="221" t="s">
        <v>239</v>
      </c>
    </row>
    <row r="480" spans="1:65" s="2" customFormat="1" ht="16.5" customHeight="1">
      <c r="A480" s="36"/>
      <c r="B480" s="37"/>
      <c r="C480" s="194" t="s">
        <v>1033</v>
      </c>
      <c r="D480" s="194" t="s">
        <v>241</v>
      </c>
      <c r="E480" s="195" t="s">
        <v>2512</v>
      </c>
      <c r="F480" s="196" t="s">
        <v>2513</v>
      </c>
      <c r="G480" s="197" t="s">
        <v>244</v>
      </c>
      <c r="H480" s="198">
        <v>8.3610000000000007</v>
      </c>
      <c r="I480" s="199"/>
      <c r="J480" s="200">
        <f>ROUND(I480*H480,2)</f>
        <v>0</v>
      </c>
      <c r="K480" s="196" t="s">
        <v>245</v>
      </c>
      <c r="L480" s="41"/>
      <c r="M480" s="201" t="s">
        <v>19</v>
      </c>
      <c r="N480" s="202" t="s">
        <v>43</v>
      </c>
      <c r="O480" s="66"/>
      <c r="P480" s="203">
        <f>O480*H480</f>
        <v>0</v>
      </c>
      <c r="Q480" s="203">
        <v>1.42E-3</v>
      </c>
      <c r="R480" s="203">
        <f>Q480*H480</f>
        <v>1.187262E-2</v>
      </c>
      <c r="S480" s="203">
        <v>0</v>
      </c>
      <c r="T480" s="204">
        <f>S480*H480</f>
        <v>0</v>
      </c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R480" s="205" t="s">
        <v>246</v>
      </c>
      <c r="AT480" s="205" t="s">
        <v>241</v>
      </c>
      <c r="AU480" s="205" t="s">
        <v>81</v>
      </c>
      <c r="AY480" s="19" t="s">
        <v>239</v>
      </c>
      <c r="BE480" s="206">
        <f>IF(N480="základní",J480,0)</f>
        <v>0</v>
      </c>
      <c r="BF480" s="206">
        <f>IF(N480="snížená",J480,0)</f>
        <v>0</v>
      </c>
      <c r="BG480" s="206">
        <f>IF(N480="zákl. přenesená",J480,0)</f>
        <v>0</v>
      </c>
      <c r="BH480" s="206">
        <f>IF(N480="sníž. přenesená",J480,0)</f>
        <v>0</v>
      </c>
      <c r="BI480" s="206">
        <f>IF(N480="nulová",J480,0)</f>
        <v>0</v>
      </c>
      <c r="BJ480" s="19" t="s">
        <v>79</v>
      </c>
      <c r="BK480" s="206">
        <f>ROUND(I480*H480,2)</f>
        <v>0</v>
      </c>
      <c r="BL480" s="19" t="s">
        <v>246</v>
      </c>
      <c r="BM480" s="205" t="s">
        <v>2514</v>
      </c>
    </row>
    <row r="481" spans="1:65" s="2" customFormat="1" ht="11.25">
      <c r="A481" s="36"/>
      <c r="B481" s="37"/>
      <c r="C481" s="38"/>
      <c r="D481" s="207" t="s">
        <v>248</v>
      </c>
      <c r="E481" s="38"/>
      <c r="F481" s="208" t="s">
        <v>2515</v>
      </c>
      <c r="G481" s="38"/>
      <c r="H481" s="38"/>
      <c r="I481" s="117"/>
      <c r="J481" s="38"/>
      <c r="K481" s="38"/>
      <c r="L481" s="41"/>
      <c r="M481" s="209"/>
      <c r="N481" s="210"/>
      <c r="O481" s="66"/>
      <c r="P481" s="66"/>
      <c r="Q481" s="66"/>
      <c r="R481" s="66"/>
      <c r="S481" s="66"/>
      <c r="T481" s="67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T481" s="19" t="s">
        <v>248</v>
      </c>
      <c r="AU481" s="19" t="s">
        <v>81</v>
      </c>
    </row>
    <row r="482" spans="1:65" s="2" customFormat="1" ht="19.5">
      <c r="A482" s="36"/>
      <c r="B482" s="37"/>
      <c r="C482" s="38"/>
      <c r="D482" s="207" t="s">
        <v>275</v>
      </c>
      <c r="E482" s="38"/>
      <c r="F482" s="225" t="s">
        <v>2516</v>
      </c>
      <c r="G482" s="38"/>
      <c r="H482" s="38"/>
      <c r="I482" s="117"/>
      <c r="J482" s="38"/>
      <c r="K482" s="38"/>
      <c r="L482" s="41"/>
      <c r="M482" s="209"/>
      <c r="N482" s="210"/>
      <c r="O482" s="66"/>
      <c r="P482" s="66"/>
      <c r="Q482" s="66"/>
      <c r="R482" s="66"/>
      <c r="S482" s="66"/>
      <c r="T482" s="67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T482" s="19" t="s">
        <v>275</v>
      </c>
      <c r="AU482" s="19" t="s">
        <v>81</v>
      </c>
    </row>
    <row r="483" spans="1:65" s="13" customFormat="1" ht="11.25">
      <c r="B483" s="211"/>
      <c r="C483" s="212"/>
      <c r="D483" s="207" t="s">
        <v>250</v>
      </c>
      <c r="E483" s="213" t="s">
        <v>19</v>
      </c>
      <c r="F483" s="214" t="s">
        <v>2517</v>
      </c>
      <c r="G483" s="212"/>
      <c r="H483" s="215">
        <v>8.3610000000000007</v>
      </c>
      <c r="I483" s="216"/>
      <c r="J483" s="212"/>
      <c r="K483" s="212"/>
      <c r="L483" s="217"/>
      <c r="M483" s="218"/>
      <c r="N483" s="219"/>
      <c r="O483" s="219"/>
      <c r="P483" s="219"/>
      <c r="Q483" s="219"/>
      <c r="R483" s="219"/>
      <c r="S483" s="219"/>
      <c r="T483" s="220"/>
      <c r="AT483" s="221" t="s">
        <v>250</v>
      </c>
      <c r="AU483" s="221" t="s">
        <v>81</v>
      </c>
      <c r="AV483" s="13" t="s">
        <v>81</v>
      </c>
      <c r="AW483" s="13" t="s">
        <v>33</v>
      </c>
      <c r="AX483" s="13" t="s">
        <v>79</v>
      </c>
      <c r="AY483" s="221" t="s">
        <v>239</v>
      </c>
    </row>
    <row r="484" spans="1:65" s="12" customFormat="1" ht="22.9" customHeight="1">
      <c r="B484" s="178"/>
      <c r="C484" s="179"/>
      <c r="D484" s="180" t="s">
        <v>71</v>
      </c>
      <c r="E484" s="192" t="s">
        <v>314</v>
      </c>
      <c r="F484" s="192" t="s">
        <v>425</v>
      </c>
      <c r="G484" s="179"/>
      <c r="H484" s="179"/>
      <c r="I484" s="182"/>
      <c r="J484" s="193">
        <f>BK484</f>
        <v>0</v>
      </c>
      <c r="K484" s="179"/>
      <c r="L484" s="184"/>
      <c r="M484" s="185"/>
      <c r="N484" s="186"/>
      <c r="O484" s="186"/>
      <c r="P484" s="187">
        <f>SUM(P485:P506)</f>
        <v>0</v>
      </c>
      <c r="Q484" s="186"/>
      <c r="R484" s="187">
        <f>SUM(R485:R506)</f>
        <v>1.02536</v>
      </c>
      <c r="S484" s="186"/>
      <c r="T484" s="188">
        <f>SUM(T485:T506)</f>
        <v>0</v>
      </c>
      <c r="AR484" s="189" t="s">
        <v>79</v>
      </c>
      <c r="AT484" s="190" t="s">
        <v>71</v>
      </c>
      <c r="AU484" s="190" t="s">
        <v>79</v>
      </c>
      <c r="AY484" s="189" t="s">
        <v>239</v>
      </c>
      <c r="BK484" s="191">
        <f>SUM(BK485:BK506)</f>
        <v>0</v>
      </c>
    </row>
    <row r="485" spans="1:65" s="2" customFormat="1" ht="16.5" customHeight="1">
      <c r="A485" s="36"/>
      <c r="B485" s="37"/>
      <c r="C485" s="194" t="s">
        <v>2518</v>
      </c>
      <c r="D485" s="194" t="s">
        <v>241</v>
      </c>
      <c r="E485" s="195" t="s">
        <v>1987</v>
      </c>
      <c r="F485" s="196" t="s">
        <v>1988</v>
      </c>
      <c r="G485" s="197" t="s">
        <v>285</v>
      </c>
      <c r="H485" s="198">
        <v>2</v>
      </c>
      <c r="I485" s="199"/>
      <c r="J485" s="200">
        <f>ROUND(I485*H485,2)</f>
        <v>0</v>
      </c>
      <c r="K485" s="196" t="s">
        <v>245</v>
      </c>
      <c r="L485" s="41"/>
      <c r="M485" s="201" t="s">
        <v>19</v>
      </c>
      <c r="N485" s="202" t="s">
        <v>43</v>
      </c>
      <c r="O485" s="66"/>
      <c r="P485" s="203">
        <f>O485*H485</f>
        <v>0</v>
      </c>
      <c r="Q485" s="203">
        <v>9.1800000000000007E-3</v>
      </c>
      <c r="R485" s="203">
        <f>Q485*H485</f>
        <v>1.8360000000000001E-2</v>
      </c>
      <c r="S485" s="203">
        <v>0</v>
      </c>
      <c r="T485" s="204">
        <f>S485*H485</f>
        <v>0</v>
      </c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R485" s="205" t="s">
        <v>246</v>
      </c>
      <c r="AT485" s="205" t="s">
        <v>241</v>
      </c>
      <c r="AU485" s="205" t="s">
        <v>81</v>
      </c>
      <c r="AY485" s="19" t="s">
        <v>239</v>
      </c>
      <c r="BE485" s="206">
        <f>IF(N485="základní",J485,0)</f>
        <v>0</v>
      </c>
      <c r="BF485" s="206">
        <f>IF(N485="snížená",J485,0)</f>
        <v>0</v>
      </c>
      <c r="BG485" s="206">
        <f>IF(N485="zákl. přenesená",J485,0)</f>
        <v>0</v>
      </c>
      <c r="BH485" s="206">
        <f>IF(N485="sníž. přenesená",J485,0)</f>
        <v>0</v>
      </c>
      <c r="BI485" s="206">
        <f>IF(N485="nulová",J485,0)</f>
        <v>0</v>
      </c>
      <c r="BJ485" s="19" t="s">
        <v>79</v>
      </c>
      <c r="BK485" s="206">
        <f>ROUND(I485*H485,2)</f>
        <v>0</v>
      </c>
      <c r="BL485" s="19" t="s">
        <v>246</v>
      </c>
      <c r="BM485" s="205" t="s">
        <v>2519</v>
      </c>
    </row>
    <row r="486" spans="1:65" s="2" customFormat="1" ht="11.25">
      <c r="A486" s="36"/>
      <c r="B486" s="37"/>
      <c r="C486" s="38"/>
      <c r="D486" s="207" t="s">
        <v>248</v>
      </c>
      <c r="E486" s="38"/>
      <c r="F486" s="208" t="s">
        <v>1988</v>
      </c>
      <c r="G486" s="38"/>
      <c r="H486" s="38"/>
      <c r="I486" s="117"/>
      <c r="J486" s="38"/>
      <c r="K486" s="38"/>
      <c r="L486" s="41"/>
      <c r="M486" s="209"/>
      <c r="N486" s="210"/>
      <c r="O486" s="66"/>
      <c r="P486" s="66"/>
      <c r="Q486" s="66"/>
      <c r="R486" s="66"/>
      <c r="S486" s="66"/>
      <c r="T486" s="67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T486" s="19" t="s">
        <v>248</v>
      </c>
      <c r="AU486" s="19" t="s">
        <v>81</v>
      </c>
    </row>
    <row r="487" spans="1:65" s="2" customFormat="1" ht="19.5">
      <c r="A487" s="36"/>
      <c r="B487" s="37"/>
      <c r="C487" s="38"/>
      <c r="D487" s="207" t="s">
        <v>275</v>
      </c>
      <c r="E487" s="38"/>
      <c r="F487" s="225" t="s">
        <v>2520</v>
      </c>
      <c r="G487" s="38"/>
      <c r="H487" s="38"/>
      <c r="I487" s="117"/>
      <c r="J487" s="38"/>
      <c r="K487" s="38"/>
      <c r="L487" s="41"/>
      <c r="M487" s="209"/>
      <c r="N487" s="210"/>
      <c r="O487" s="66"/>
      <c r="P487" s="66"/>
      <c r="Q487" s="66"/>
      <c r="R487" s="66"/>
      <c r="S487" s="66"/>
      <c r="T487" s="67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T487" s="19" t="s">
        <v>275</v>
      </c>
      <c r="AU487" s="19" t="s">
        <v>81</v>
      </c>
    </row>
    <row r="488" spans="1:65" s="2" customFormat="1" ht="16.5" customHeight="1">
      <c r="A488" s="36"/>
      <c r="B488" s="37"/>
      <c r="C488" s="240" t="s">
        <v>1038</v>
      </c>
      <c r="D488" s="240" t="s">
        <v>653</v>
      </c>
      <c r="E488" s="241" t="s">
        <v>2521</v>
      </c>
      <c r="F488" s="242" t="s">
        <v>2522</v>
      </c>
      <c r="G488" s="243" t="s">
        <v>285</v>
      </c>
      <c r="H488" s="244">
        <v>2</v>
      </c>
      <c r="I488" s="245"/>
      <c r="J488" s="246">
        <f>ROUND(I488*H488,2)</f>
        <v>0</v>
      </c>
      <c r="K488" s="242" t="s">
        <v>19</v>
      </c>
      <c r="L488" s="247"/>
      <c r="M488" s="248" t="s">
        <v>19</v>
      </c>
      <c r="N488" s="249" t="s">
        <v>43</v>
      </c>
      <c r="O488" s="66"/>
      <c r="P488" s="203">
        <f>O488*H488</f>
        <v>0</v>
      </c>
      <c r="Q488" s="203">
        <v>0.374</v>
      </c>
      <c r="R488" s="203">
        <f>Q488*H488</f>
        <v>0.748</v>
      </c>
      <c r="S488" s="203">
        <v>0</v>
      </c>
      <c r="T488" s="204">
        <f>S488*H488</f>
        <v>0</v>
      </c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R488" s="205" t="s">
        <v>314</v>
      </c>
      <c r="AT488" s="205" t="s">
        <v>653</v>
      </c>
      <c r="AU488" s="205" t="s">
        <v>81</v>
      </c>
      <c r="AY488" s="19" t="s">
        <v>239</v>
      </c>
      <c r="BE488" s="206">
        <f>IF(N488="základní",J488,0)</f>
        <v>0</v>
      </c>
      <c r="BF488" s="206">
        <f>IF(N488="snížená",J488,0)</f>
        <v>0</v>
      </c>
      <c r="BG488" s="206">
        <f>IF(N488="zákl. přenesená",J488,0)</f>
        <v>0</v>
      </c>
      <c r="BH488" s="206">
        <f>IF(N488="sníž. přenesená",J488,0)</f>
        <v>0</v>
      </c>
      <c r="BI488" s="206">
        <f>IF(N488="nulová",J488,0)</f>
        <v>0</v>
      </c>
      <c r="BJ488" s="19" t="s">
        <v>79</v>
      </c>
      <c r="BK488" s="206">
        <f>ROUND(I488*H488,2)</f>
        <v>0</v>
      </c>
      <c r="BL488" s="19" t="s">
        <v>246</v>
      </c>
      <c r="BM488" s="205" t="s">
        <v>2523</v>
      </c>
    </row>
    <row r="489" spans="1:65" s="2" customFormat="1" ht="11.25">
      <c r="A489" s="36"/>
      <c r="B489" s="37"/>
      <c r="C489" s="38"/>
      <c r="D489" s="207" t="s">
        <v>248</v>
      </c>
      <c r="E489" s="38"/>
      <c r="F489" s="208" t="s">
        <v>2524</v>
      </c>
      <c r="G489" s="38"/>
      <c r="H489" s="38"/>
      <c r="I489" s="117"/>
      <c r="J489" s="38"/>
      <c r="K489" s="38"/>
      <c r="L489" s="41"/>
      <c r="M489" s="209"/>
      <c r="N489" s="210"/>
      <c r="O489" s="66"/>
      <c r="P489" s="66"/>
      <c r="Q489" s="66"/>
      <c r="R489" s="66"/>
      <c r="S489" s="66"/>
      <c r="T489" s="67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T489" s="19" t="s">
        <v>248</v>
      </c>
      <c r="AU489" s="19" t="s">
        <v>81</v>
      </c>
    </row>
    <row r="490" spans="1:65" s="2" customFormat="1" ht="16.5" customHeight="1">
      <c r="A490" s="36"/>
      <c r="B490" s="37"/>
      <c r="C490" s="194" t="s">
        <v>2525</v>
      </c>
      <c r="D490" s="194" t="s">
        <v>241</v>
      </c>
      <c r="E490" s="195" t="s">
        <v>1623</v>
      </c>
      <c r="F490" s="196" t="s">
        <v>1624</v>
      </c>
      <c r="G490" s="197" t="s">
        <v>1147</v>
      </c>
      <c r="H490" s="198">
        <v>40</v>
      </c>
      <c r="I490" s="199"/>
      <c r="J490" s="200">
        <f>ROUND(I490*H490,2)</f>
        <v>0</v>
      </c>
      <c r="K490" s="196" t="s">
        <v>245</v>
      </c>
      <c r="L490" s="41"/>
      <c r="M490" s="201" t="s">
        <v>19</v>
      </c>
      <c r="N490" s="202" t="s">
        <v>43</v>
      </c>
      <c r="O490" s="66"/>
      <c r="P490" s="203">
        <f>O490*H490</f>
        <v>0</v>
      </c>
      <c r="Q490" s="203">
        <v>4.6800000000000001E-3</v>
      </c>
      <c r="R490" s="203">
        <f>Q490*H490</f>
        <v>0.18720000000000001</v>
      </c>
      <c r="S490" s="203">
        <v>0</v>
      </c>
      <c r="T490" s="204">
        <f>S490*H490</f>
        <v>0</v>
      </c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R490" s="205" t="s">
        <v>246</v>
      </c>
      <c r="AT490" s="205" t="s">
        <v>241</v>
      </c>
      <c r="AU490" s="205" t="s">
        <v>81</v>
      </c>
      <c r="AY490" s="19" t="s">
        <v>239</v>
      </c>
      <c r="BE490" s="206">
        <f>IF(N490="základní",J490,0)</f>
        <v>0</v>
      </c>
      <c r="BF490" s="206">
        <f>IF(N490="snížená",J490,0)</f>
        <v>0</v>
      </c>
      <c r="BG490" s="206">
        <f>IF(N490="zákl. přenesená",J490,0)</f>
        <v>0</v>
      </c>
      <c r="BH490" s="206">
        <f>IF(N490="sníž. přenesená",J490,0)</f>
        <v>0</v>
      </c>
      <c r="BI490" s="206">
        <f>IF(N490="nulová",J490,0)</f>
        <v>0</v>
      </c>
      <c r="BJ490" s="19" t="s">
        <v>79</v>
      </c>
      <c r="BK490" s="206">
        <f>ROUND(I490*H490,2)</f>
        <v>0</v>
      </c>
      <c r="BL490" s="19" t="s">
        <v>246</v>
      </c>
      <c r="BM490" s="205" t="s">
        <v>2526</v>
      </c>
    </row>
    <row r="491" spans="1:65" s="2" customFormat="1" ht="11.25">
      <c r="A491" s="36"/>
      <c r="B491" s="37"/>
      <c r="C491" s="38"/>
      <c r="D491" s="207" t="s">
        <v>248</v>
      </c>
      <c r="E491" s="38"/>
      <c r="F491" s="208" t="s">
        <v>1626</v>
      </c>
      <c r="G491" s="38"/>
      <c r="H491" s="38"/>
      <c r="I491" s="117"/>
      <c r="J491" s="38"/>
      <c r="K491" s="38"/>
      <c r="L491" s="41"/>
      <c r="M491" s="209"/>
      <c r="N491" s="210"/>
      <c r="O491" s="66"/>
      <c r="P491" s="66"/>
      <c r="Q491" s="66"/>
      <c r="R491" s="66"/>
      <c r="S491" s="66"/>
      <c r="T491" s="67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T491" s="19" t="s">
        <v>248</v>
      </c>
      <c r="AU491" s="19" t="s">
        <v>81</v>
      </c>
    </row>
    <row r="492" spans="1:65" s="2" customFormat="1" ht="39">
      <c r="A492" s="36"/>
      <c r="B492" s="37"/>
      <c r="C492" s="38"/>
      <c r="D492" s="207" t="s">
        <v>275</v>
      </c>
      <c r="E492" s="38"/>
      <c r="F492" s="225" t="s">
        <v>2527</v>
      </c>
      <c r="G492" s="38"/>
      <c r="H492" s="38"/>
      <c r="I492" s="117"/>
      <c r="J492" s="38"/>
      <c r="K492" s="38"/>
      <c r="L492" s="41"/>
      <c r="M492" s="209"/>
      <c r="N492" s="210"/>
      <c r="O492" s="66"/>
      <c r="P492" s="66"/>
      <c r="Q492" s="66"/>
      <c r="R492" s="66"/>
      <c r="S492" s="66"/>
      <c r="T492" s="67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T492" s="19" t="s">
        <v>275</v>
      </c>
      <c r="AU492" s="19" t="s">
        <v>81</v>
      </c>
    </row>
    <row r="493" spans="1:65" s="13" customFormat="1" ht="11.25">
      <c r="B493" s="211"/>
      <c r="C493" s="212"/>
      <c r="D493" s="207" t="s">
        <v>250</v>
      </c>
      <c r="E493" s="213" t="s">
        <v>19</v>
      </c>
      <c r="F493" s="214" t="s">
        <v>2528</v>
      </c>
      <c r="G493" s="212"/>
      <c r="H493" s="215">
        <v>40</v>
      </c>
      <c r="I493" s="216"/>
      <c r="J493" s="212"/>
      <c r="K493" s="212"/>
      <c r="L493" s="217"/>
      <c r="M493" s="218"/>
      <c r="N493" s="219"/>
      <c r="O493" s="219"/>
      <c r="P493" s="219"/>
      <c r="Q493" s="219"/>
      <c r="R493" s="219"/>
      <c r="S493" s="219"/>
      <c r="T493" s="220"/>
      <c r="AT493" s="221" t="s">
        <v>250</v>
      </c>
      <c r="AU493" s="221" t="s">
        <v>81</v>
      </c>
      <c r="AV493" s="13" t="s">
        <v>81</v>
      </c>
      <c r="AW493" s="13" t="s">
        <v>33</v>
      </c>
      <c r="AX493" s="13" t="s">
        <v>79</v>
      </c>
      <c r="AY493" s="221" t="s">
        <v>239</v>
      </c>
    </row>
    <row r="494" spans="1:65" s="2" customFormat="1" ht="16.5" customHeight="1">
      <c r="A494" s="36"/>
      <c r="B494" s="37"/>
      <c r="C494" s="240" t="s">
        <v>1041</v>
      </c>
      <c r="D494" s="240" t="s">
        <v>653</v>
      </c>
      <c r="E494" s="241" t="s">
        <v>2529</v>
      </c>
      <c r="F494" s="242" t="s">
        <v>2530</v>
      </c>
      <c r="G494" s="243" t="s">
        <v>285</v>
      </c>
      <c r="H494" s="244">
        <v>8</v>
      </c>
      <c r="I494" s="245"/>
      <c r="J494" s="246">
        <f>ROUND(I494*H494,2)</f>
        <v>0</v>
      </c>
      <c r="K494" s="242" t="s">
        <v>19</v>
      </c>
      <c r="L494" s="247"/>
      <c r="M494" s="248" t="s">
        <v>19</v>
      </c>
      <c r="N494" s="249" t="s">
        <v>43</v>
      </c>
      <c r="O494" s="66"/>
      <c r="P494" s="203">
        <f>O494*H494</f>
        <v>0</v>
      </c>
      <c r="Q494" s="203">
        <v>5.0000000000000001E-4</v>
      </c>
      <c r="R494" s="203">
        <f>Q494*H494</f>
        <v>4.0000000000000001E-3</v>
      </c>
      <c r="S494" s="203">
        <v>0</v>
      </c>
      <c r="T494" s="204">
        <f>S494*H494</f>
        <v>0</v>
      </c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R494" s="205" t="s">
        <v>314</v>
      </c>
      <c r="AT494" s="205" t="s">
        <v>653</v>
      </c>
      <c r="AU494" s="205" t="s">
        <v>81</v>
      </c>
      <c r="AY494" s="19" t="s">
        <v>239</v>
      </c>
      <c r="BE494" s="206">
        <f>IF(N494="základní",J494,0)</f>
        <v>0</v>
      </c>
      <c r="BF494" s="206">
        <f>IF(N494="snížená",J494,0)</f>
        <v>0</v>
      </c>
      <c r="BG494" s="206">
        <f>IF(N494="zákl. přenesená",J494,0)</f>
        <v>0</v>
      </c>
      <c r="BH494" s="206">
        <f>IF(N494="sníž. přenesená",J494,0)</f>
        <v>0</v>
      </c>
      <c r="BI494" s="206">
        <f>IF(N494="nulová",J494,0)</f>
        <v>0</v>
      </c>
      <c r="BJ494" s="19" t="s">
        <v>79</v>
      </c>
      <c r="BK494" s="206">
        <f>ROUND(I494*H494,2)</f>
        <v>0</v>
      </c>
      <c r="BL494" s="19" t="s">
        <v>246</v>
      </c>
      <c r="BM494" s="205" t="s">
        <v>2531</v>
      </c>
    </row>
    <row r="495" spans="1:65" s="2" customFormat="1" ht="11.25">
      <c r="A495" s="36"/>
      <c r="B495" s="37"/>
      <c r="C495" s="38"/>
      <c r="D495" s="207" t="s">
        <v>248</v>
      </c>
      <c r="E495" s="38"/>
      <c r="F495" s="208" t="s">
        <v>2530</v>
      </c>
      <c r="G495" s="38"/>
      <c r="H495" s="38"/>
      <c r="I495" s="117"/>
      <c r="J495" s="38"/>
      <c r="K495" s="38"/>
      <c r="L495" s="41"/>
      <c r="M495" s="209"/>
      <c r="N495" s="210"/>
      <c r="O495" s="66"/>
      <c r="P495" s="66"/>
      <c r="Q495" s="66"/>
      <c r="R495" s="66"/>
      <c r="S495" s="66"/>
      <c r="T495" s="67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T495" s="19" t="s">
        <v>248</v>
      </c>
      <c r="AU495" s="19" t="s">
        <v>81</v>
      </c>
    </row>
    <row r="496" spans="1:65" s="2" customFormat="1" ht="19.5">
      <c r="A496" s="36"/>
      <c r="B496" s="37"/>
      <c r="C496" s="38"/>
      <c r="D496" s="207" t="s">
        <v>275</v>
      </c>
      <c r="E496" s="38"/>
      <c r="F496" s="225" t="s">
        <v>2532</v>
      </c>
      <c r="G496" s="38"/>
      <c r="H496" s="38"/>
      <c r="I496" s="117"/>
      <c r="J496" s="38"/>
      <c r="K496" s="38"/>
      <c r="L496" s="41"/>
      <c r="M496" s="209"/>
      <c r="N496" s="210"/>
      <c r="O496" s="66"/>
      <c r="P496" s="66"/>
      <c r="Q496" s="66"/>
      <c r="R496" s="66"/>
      <c r="S496" s="66"/>
      <c r="T496" s="67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T496" s="19" t="s">
        <v>275</v>
      </c>
      <c r="AU496" s="19" t="s">
        <v>81</v>
      </c>
    </row>
    <row r="497" spans="1:65" s="2" customFormat="1" ht="16.5" customHeight="1">
      <c r="A497" s="36"/>
      <c r="B497" s="37"/>
      <c r="C497" s="240" t="s">
        <v>2533</v>
      </c>
      <c r="D497" s="240" t="s">
        <v>653</v>
      </c>
      <c r="E497" s="241" t="s">
        <v>2534</v>
      </c>
      <c r="F497" s="242" t="s">
        <v>2535</v>
      </c>
      <c r="G497" s="243" t="s">
        <v>285</v>
      </c>
      <c r="H497" s="244">
        <v>8</v>
      </c>
      <c r="I497" s="245"/>
      <c r="J497" s="246">
        <f>ROUND(I497*H497,2)</f>
        <v>0</v>
      </c>
      <c r="K497" s="242" t="s">
        <v>19</v>
      </c>
      <c r="L497" s="247"/>
      <c r="M497" s="248" t="s">
        <v>19</v>
      </c>
      <c r="N497" s="249" t="s">
        <v>43</v>
      </c>
      <c r="O497" s="66"/>
      <c r="P497" s="203">
        <f>O497*H497</f>
        <v>0</v>
      </c>
      <c r="Q497" s="203">
        <v>2E-3</v>
      </c>
      <c r="R497" s="203">
        <f>Q497*H497</f>
        <v>1.6E-2</v>
      </c>
      <c r="S497" s="203">
        <v>0</v>
      </c>
      <c r="T497" s="204">
        <f>S497*H497</f>
        <v>0</v>
      </c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R497" s="205" t="s">
        <v>314</v>
      </c>
      <c r="AT497" s="205" t="s">
        <v>653</v>
      </c>
      <c r="AU497" s="205" t="s">
        <v>81</v>
      </c>
      <c r="AY497" s="19" t="s">
        <v>239</v>
      </c>
      <c r="BE497" s="206">
        <f>IF(N497="základní",J497,0)</f>
        <v>0</v>
      </c>
      <c r="BF497" s="206">
        <f>IF(N497="snížená",J497,0)</f>
        <v>0</v>
      </c>
      <c r="BG497" s="206">
        <f>IF(N497="zákl. přenesená",J497,0)</f>
        <v>0</v>
      </c>
      <c r="BH497" s="206">
        <f>IF(N497="sníž. přenesená",J497,0)</f>
        <v>0</v>
      </c>
      <c r="BI497" s="206">
        <f>IF(N497="nulová",J497,0)</f>
        <v>0</v>
      </c>
      <c r="BJ497" s="19" t="s">
        <v>79</v>
      </c>
      <c r="BK497" s="206">
        <f>ROUND(I497*H497,2)</f>
        <v>0</v>
      </c>
      <c r="BL497" s="19" t="s">
        <v>246</v>
      </c>
      <c r="BM497" s="205" t="s">
        <v>2536</v>
      </c>
    </row>
    <row r="498" spans="1:65" s="2" customFormat="1" ht="11.25">
      <c r="A498" s="36"/>
      <c r="B498" s="37"/>
      <c r="C498" s="38"/>
      <c r="D498" s="207" t="s">
        <v>248</v>
      </c>
      <c r="E498" s="38"/>
      <c r="F498" s="208" t="s">
        <v>2535</v>
      </c>
      <c r="G498" s="38"/>
      <c r="H498" s="38"/>
      <c r="I498" s="117"/>
      <c r="J498" s="38"/>
      <c r="K498" s="38"/>
      <c r="L498" s="41"/>
      <c r="M498" s="209"/>
      <c r="N498" s="210"/>
      <c r="O498" s="66"/>
      <c r="P498" s="66"/>
      <c r="Q498" s="66"/>
      <c r="R498" s="66"/>
      <c r="S498" s="66"/>
      <c r="T498" s="67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T498" s="19" t="s">
        <v>248</v>
      </c>
      <c r="AU498" s="19" t="s">
        <v>81</v>
      </c>
    </row>
    <row r="499" spans="1:65" s="2" customFormat="1" ht="19.5">
      <c r="A499" s="36"/>
      <c r="B499" s="37"/>
      <c r="C499" s="38"/>
      <c r="D499" s="207" t="s">
        <v>275</v>
      </c>
      <c r="E499" s="38"/>
      <c r="F499" s="225" t="s">
        <v>2532</v>
      </c>
      <c r="G499" s="38"/>
      <c r="H499" s="38"/>
      <c r="I499" s="117"/>
      <c r="J499" s="38"/>
      <c r="K499" s="38"/>
      <c r="L499" s="41"/>
      <c r="M499" s="209"/>
      <c r="N499" s="210"/>
      <c r="O499" s="66"/>
      <c r="P499" s="66"/>
      <c r="Q499" s="66"/>
      <c r="R499" s="66"/>
      <c r="S499" s="66"/>
      <c r="T499" s="67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T499" s="19" t="s">
        <v>275</v>
      </c>
      <c r="AU499" s="19" t="s">
        <v>81</v>
      </c>
    </row>
    <row r="500" spans="1:65" s="2" customFormat="1" ht="16.5" customHeight="1">
      <c r="A500" s="36"/>
      <c r="B500" s="37"/>
      <c r="C500" s="194" t="s">
        <v>1044</v>
      </c>
      <c r="D500" s="194" t="s">
        <v>241</v>
      </c>
      <c r="E500" s="195" t="s">
        <v>2537</v>
      </c>
      <c r="F500" s="196" t="s">
        <v>2538</v>
      </c>
      <c r="G500" s="197" t="s">
        <v>327</v>
      </c>
      <c r="H500" s="198">
        <v>14</v>
      </c>
      <c r="I500" s="199"/>
      <c r="J500" s="200">
        <f>ROUND(I500*H500,2)</f>
        <v>0</v>
      </c>
      <c r="K500" s="196" t="s">
        <v>19</v>
      </c>
      <c r="L500" s="41"/>
      <c r="M500" s="201" t="s">
        <v>19</v>
      </c>
      <c r="N500" s="202" t="s">
        <v>43</v>
      </c>
      <c r="O500" s="66"/>
      <c r="P500" s="203">
        <f>O500*H500</f>
        <v>0</v>
      </c>
      <c r="Q500" s="203">
        <v>2.7E-4</v>
      </c>
      <c r="R500" s="203">
        <f>Q500*H500</f>
        <v>3.7799999999999999E-3</v>
      </c>
      <c r="S500" s="203">
        <v>0</v>
      </c>
      <c r="T500" s="204">
        <f>S500*H500</f>
        <v>0</v>
      </c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R500" s="205" t="s">
        <v>246</v>
      </c>
      <c r="AT500" s="205" t="s">
        <v>241</v>
      </c>
      <c r="AU500" s="205" t="s">
        <v>81</v>
      </c>
      <c r="AY500" s="19" t="s">
        <v>239</v>
      </c>
      <c r="BE500" s="206">
        <f>IF(N500="základní",J500,0)</f>
        <v>0</v>
      </c>
      <c r="BF500" s="206">
        <f>IF(N500="snížená",J500,0)</f>
        <v>0</v>
      </c>
      <c r="BG500" s="206">
        <f>IF(N500="zákl. přenesená",J500,0)</f>
        <v>0</v>
      </c>
      <c r="BH500" s="206">
        <f>IF(N500="sníž. přenesená",J500,0)</f>
        <v>0</v>
      </c>
      <c r="BI500" s="206">
        <f>IF(N500="nulová",J500,0)</f>
        <v>0</v>
      </c>
      <c r="BJ500" s="19" t="s">
        <v>79</v>
      </c>
      <c r="BK500" s="206">
        <f>ROUND(I500*H500,2)</f>
        <v>0</v>
      </c>
      <c r="BL500" s="19" t="s">
        <v>246</v>
      </c>
      <c r="BM500" s="205" t="s">
        <v>2539</v>
      </c>
    </row>
    <row r="501" spans="1:65" s="2" customFormat="1" ht="11.25">
      <c r="A501" s="36"/>
      <c r="B501" s="37"/>
      <c r="C501" s="38"/>
      <c r="D501" s="207" t="s">
        <v>248</v>
      </c>
      <c r="E501" s="38"/>
      <c r="F501" s="208" t="s">
        <v>2540</v>
      </c>
      <c r="G501" s="38"/>
      <c r="H501" s="38"/>
      <c r="I501" s="117"/>
      <c r="J501" s="38"/>
      <c r="K501" s="38"/>
      <c r="L501" s="41"/>
      <c r="M501" s="209"/>
      <c r="N501" s="210"/>
      <c r="O501" s="66"/>
      <c r="P501" s="66"/>
      <c r="Q501" s="66"/>
      <c r="R501" s="66"/>
      <c r="S501" s="66"/>
      <c r="T501" s="67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T501" s="19" t="s">
        <v>248</v>
      </c>
      <c r="AU501" s="19" t="s">
        <v>81</v>
      </c>
    </row>
    <row r="502" spans="1:65" s="2" customFormat="1" ht="19.5">
      <c r="A502" s="36"/>
      <c r="B502" s="37"/>
      <c r="C502" s="38"/>
      <c r="D502" s="207" t="s">
        <v>275</v>
      </c>
      <c r="E502" s="38"/>
      <c r="F502" s="225" t="s">
        <v>2541</v>
      </c>
      <c r="G502" s="38"/>
      <c r="H502" s="38"/>
      <c r="I502" s="117"/>
      <c r="J502" s="38"/>
      <c r="K502" s="38"/>
      <c r="L502" s="41"/>
      <c r="M502" s="209"/>
      <c r="N502" s="210"/>
      <c r="O502" s="66"/>
      <c r="P502" s="66"/>
      <c r="Q502" s="66"/>
      <c r="R502" s="66"/>
      <c r="S502" s="66"/>
      <c r="T502" s="67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T502" s="19" t="s">
        <v>275</v>
      </c>
      <c r="AU502" s="19" t="s">
        <v>81</v>
      </c>
    </row>
    <row r="503" spans="1:65" s="13" customFormat="1" ht="11.25">
      <c r="B503" s="211"/>
      <c r="C503" s="212"/>
      <c r="D503" s="207" t="s">
        <v>250</v>
      </c>
      <c r="E503" s="213" t="s">
        <v>19</v>
      </c>
      <c r="F503" s="214" t="s">
        <v>2542</v>
      </c>
      <c r="G503" s="212"/>
      <c r="H503" s="215">
        <v>14</v>
      </c>
      <c r="I503" s="216"/>
      <c r="J503" s="212"/>
      <c r="K503" s="212"/>
      <c r="L503" s="217"/>
      <c r="M503" s="218"/>
      <c r="N503" s="219"/>
      <c r="O503" s="219"/>
      <c r="P503" s="219"/>
      <c r="Q503" s="219"/>
      <c r="R503" s="219"/>
      <c r="S503" s="219"/>
      <c r="T503" s="220"/>
      <c r="AT503" s="221" t="s">
        <v>250</v>
      </c>
      <c r="AU503" s="221" t="s">
        <v>81</v>
      </c>
      <c r="AV503" s="13" t="s">
        <v>81</v>
      </c>
      <c r="AW503" s="13" t="s">
        <v>33</v>
      </c>
      <c r="AX503" s="13" t="s">
        <v>79</v>
      </c>
      <c r="AY503" s="221" t="s">
        <v>239</v>
      </c>
    </row>
    <row r="504" spans="1:65" s="2" customFormat="1" ht="16.5" customHeight="1">
      <c r="A504" s="36"/>
      <c r="B504" s="37"/>
      <c r="C504" s="240" t="s">
        <v>2543</v>
      </c>
      <c r="D504" s="240" t="s">
        <v>653</v>
      </c>
      <c r="E504" s="241" t="s">
        <v>2544</v>
      </c>
      <c r="F504" s="242" t="s">
        <v>2545</v>
      </c>
      <c r="G504" s="243" t="s">
        <v>327</v>
      </c>
      <c r="H504" s="244">
        <v>14</v>
      </c>
      <c r="I504" s="245"/>
      <c r="J504" s="246">
        <f>ROUND(I504*H504,2)</f>
        <v>0</v>
      </c>
      <c r="K504" s="242" t="s">
        <v>245</v>
      </c>
      <c r="L504" s="247"/>
      <c r="M504" s="248" t="s">
        <v>19</v>
      </c>
      <c r="N504" s="249" t="s">
        <v>43</v>
      </c>
      <c r="O504" s="66"/>
      <c r="P504" s="203">
        <f>O504*H504</f>
        <v>0</v>
      </c>
      <c r="Q504" s="203">
        <v>3.4299999999999999E-3</v>
      </c>
      <c r="R504" s="203">
        <f>Q504*H504</f>
        <v>4.802E-2</v>
      </c>
      <c r="S504" s="203">
        <v>0</v>
      </c>
      <c r="T504" s="204">
        <f>S504*H504</f>
        <v>0</v>
      </c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R504" s="205" t="s">
        <v>314</v>
      </c>
      <c r="AT504" s="205" t="s">
        <v>653</v>
      </c>
      <c r="AU504" s="205" t="s">
        <v>81</v>
      </c>
      <c r="AY504" s="19" t="s">
        <v>239</v>
      </c>
      <c r="BE504" s="206">
        <f>IF(N504="základní",J504,0)</f>
        <v>0</v>
      </c>
      <c r="BF504" s="206">
        <f>IF(N504="snížená",J504,0)</f>
        <v>0</v>
      </c>
      <c r="BG504" s="206">
        <f>IF(N504="zákl. přenesená",J504,0)</f>
        <v>0</v>
      </c>
      <c r="BH504" s="206">
        <f>IF(N504="sníž. přenesená",J504,0)</f>
        <v>0</v>
      </c>
      <c r="BI504" s="206">
        <f>IF(N504="nulová",J504,0)</f>
        <v>0</v>
      </c>
      <c r="BJ504" s="19" t="s">
        <v>79</v>
      </c>
      <c r="BK504" s="206">
        <f>ROUND(I504*H504,2)</f>
        <v>0</v>
      </c>
      <c r="BL504" s="19" t="s">
        <v>246</v>
      </c>
      <c r="BM504" s="205" t="s">
        <v>2546</v>
      </c>
    </row>
    <row r="505" spans="1:65" s="2" customFormat="1" ht="11.25">
      <c r="A505" s="36"/>
      <c r="B505" s="37"/>
      <c r="C505" s="38"/>
      <c r="D505" s="207" t="s">
        <v>248</v>
      </c>
      <c r="E505" s="38"/>
      <c r="F505" s="208" t="s">
        <v>2547</v>
      </c>
      <c r="G505" s="38"/>
      <c r="H505" s="38"/>
      <c r="I505" s="117"/>
      <c r="J505" s="38"/>
      <c r="K505" s="38"/>
      <c r="L505" s="41"/>
      <c r="M505" s="209"/>
      <c r="N505" s="210"/>
      <c r="O505" s="66"/>
      <c r="P505" s="66"/>
      <c r="Q505" s="66"/>
      <c r="R505" s="66"/>
      <c r="S505" s="66"/>
      <c r="T505" s="67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T505" s="19" t="s">
        <v>248</v>
      </c>
      <c r="AU505" s="19" t="s">
        <v>81</v>
      </c>
    </row>
    <row r="506" spans="1:65" s="2" customFormat="1" ht="19.5">
      <c r="A506" s="36"/>
      <c r="B506" s="37"/>
      <c r="C506" s="38"/>
      <c r="D506" s="207" t="s">
        <v>275</v>
      </c>
      <c r="E506" s="38"/>
      <c r="F506" s="225" t="s">
        <v>2548</v>
      </c>
      <c r="G506" s="38"/>
      <c r="H506" s="38"/>
      <c r="I506" s="117"/>
      <c r="J506" s="38"/>
      <c r="K506" s="38"/>
      <c r="L506" s="41"/>
      <c r="M506" s="209"/>
      <c r="N506" s="210"/>
      <c r="O506" s="66"/>
      <c r="P506" s="66"/>
      <c r="Q506" s="66"/>
      <c r="R506" s="66"/>
      <c r="S506" s="66"/>
      <c r="T506" s="67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T506" s="19" t="s">
        <v>275</v>
      </c>
      <c r="AU506" s="19" t="s">
        <v>81</v>
      </c>
    </row>
    <row r="507" spans="1:65" s="12" customFormat="1" ht="22.9" customHeight="1">
      <c r="B507" s="178"/>
      <c r="C507" s="179"/>
      <c r="D507" s="180" t="s">
        <v>71</v>
      </c>
      <c r="E507" s="192" t="s">
        <v>319</v>
      </c>
      <c r="F507" s="192" t="s">
        <v>432</v>
      </c>
      <c r="G507" s="179"/>
      <c r="H507" s="179"/>
      <c r="I507" s="182"/>
      <c r="J507" s="193">
        <f>BK507</f>
        <v>0</v>
      </c>
      <c r="K507" s="179"/>
      <c r="L507" s="184"/>
      <c r="M507" s="185"/>
      <c r="N507" s="186"/>
      <c r="O507" s="186"/>
      <c r="P507" s="187">
        <f>SUM(P508:P572)</f>
        <v>0</v>
      </c>
      <c r="Q507" s="186"/>
      <c r="R507" s="187">
        <f>SUM(R508:R572)</f>
        <v>5.676863899999999</v>
      </c>
      <c r="S507" s="186"/>
      <c r="T507" s="188">
        <f>SUM(T508:T572)</f>
        <v>0</v>
      </c>
      <c r="AR507" s="189" t="s">
        <v>79</v>
      </c>
      <c r="AT507" s="190" t="s">
        <v>71</v>
      </c>
      <c r="AU507" s="190" t="s">
        <v>79</v>
      </c>
      <c r="AY507" s="189" t="s">
        <v>239</v>
      </c>
      <c r="BK507" s="191">
        <f>SUM(BK508:BK572)</f>
        <v>0</v>
      </c>
    </row>
    <row r="508" spans="1:65" s="2" customFormat="1" ht="16.5" customHeight="1">
      <c r="A508" s="36"/>
      <c r="B508" s="37"/>
      <c r="C508" s="194" t="s">
        <v>1047</v>
      </c>
      <c r="D508" s="194" t="s">
        <v>241</v>
      </c>
      <c r="E508" s="195" t="s">
        <v>2549</v>
      </c>
      <c r="F508" s="196" t="s">
        <v>2550</v>
      </c>
      <c r="G508" s="197" t="s">
        <v>327</v>
      </c>
      <c r="H508" s="198">
        <v>14.56</v>
      </c>
      <c r="I508" s="199"/>
      <c r="J508" s="200">
        <f>ROUND(I508*H508,2)</f>
        <v>0</v>
      </c>
      <c r="K508" s="196" t="s">
        <v>245</v>
      </c>
      <c r="L508" s="41"/>
      <c r="M508" s="201" t="s">
        <v>19</v>
      </c>
      <c r="N508" s="202" t="s">
        <v>43</v>
      </c>
      <c r="O508" s="66"/>
      <c r="P508" s="203">
        <f>O508*H508</f>
        <v>0</v>
      </c>
      <c r="Q508" s="203">
        <v>5.1049999999999998E-2</v>
      </c>
      <c r="R508" s="203">
        <f>Q508*H508</f>
        <v>0.74328799999999995</v>
      </c>
      <c r="S508" s="203">
        <v>0</v>
      </c>
      <c r="T508" s="204">
        <f>S508*H508</f>
        <v>0</v>
      </c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R508" s="205" t="s">
        <v>246</v>
      </c>
      <c r="AT508" s="205" t="s">
        <v>241</v>
      </c>
      <c r="AU508" s="205" t="s">
        <v>81</v>
      </c>
      <c r="AY508" s="19" t="s">
        <v>239</v>
      </c>
      <c r="BE508" s="206">
        <f>IF(N508="základní",J508,0)</f>
        <v>0</v>
      </c>
      <c r="BF508" s="206">
        <f>IF(N508="snížená",J508,0)</f>
        <v>0</v>
      </c>
      <c r="BG508" s="206">
        <f>IF(N508="zákl. přenesená",J508,0)</f>
        <v>0</v>
      </c>
      <c r="BH508" s="206">
        <f>IF(N508="sníž. přenesená",J508,0)</f>
        <v>0</v>
      </c>
      <c r="BI508" s="206">
        <f>IF(N508="nulová",J508,0)</f>
        <v>0</v>
      </c>
      <c r="BJ508" s="19" t="s">
        <v>79</v>
      </c>
      <c r="BK508" s="206">
        <f>ROUND(I508*H508,2)</f>
        <v>0</v>
      </c>
      <c r="BL508" s="19" t="s">
        <v>246</v>
      </c>
      <c r="BM508" s="205" t="s">
        <v>2551</v>
      </c>
    </row>
    <row r="509" spans="1:65" s="2" customFormat="1" ht="11.25">
      <c r="A509" s="36"/>
      <c r="B509" s="37"/>
      <c r="C509" s="38"/>
      <c r="D509" s="207" t="s">
        <v>248</v>
      </c>
      <c r="E509" s="38"/>
      <c r="F509" s="208" t="s">
        <v>2552</v>
      </c>
      <c r="G509" s="38"/>
      <c r="H509" s="38"/>
      <c r="I509" s="117"/>
      <c r="J509" s="38"/>
      <c r="K509" s="38"/>
      <c r="L509" s="41"/>
      <c r="M509" s="209"/>
      <c r="N509" s="210"/>
      <c r="O509" s="66"/>
      <c r="P509" s="66"/>
      <c r="Q509" s="66"/>
      <c r="R509" s="66"/>
      <c r="S509" s="66"/>
      <c r="T509" s="67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T509" s="19" t="s">
        <v>248</v>
      </c>
      <c r="AU509" s="19" t="s">
        <v>81</v>
      </c>
    </row>
    <row r="510" spans="1:65" s="2" customFormat="1" ht="39">
      <c r="A510" s="36"/>
      <c r="B510" s="37"/>
      <c r="C510" s="38"/>
      <c r="D510" s="207" t="s">
        <v>275</v>
      </c>
      <c r="E510" s="38"/>
      <c r="F510" s="225" t="s">
        <v>2553</v>
      </c>
      <c r="G510" s="38"/>
      <c r="H510" s="38"/>
      <c r="I510" s="117"/>
      <c r="J510" s="38"/>
      <c r="K510" s="38"/>
      <c r="L510" s="41"/>
      <c r="M510" s="209"/>
      <c r="N510" s="210"/>
      <c r="O510" s="66"/>
      <c r="P510" s="66"/>
      <c r="Q510" s="66"/>
      <c r="R510" s="66"/>
      <c r="S510" s="66"/>
      <c r="T510" s="67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T510" s="19" t="s">
        <v>275</v>
      </c>
      <c r="AU510" s="19" t="s">
        <v>81</v>
      </c>
    </row>
    <row r="511" spans="1:65" s="13" customFormat="1" ht="11.25">
      <c r="B511" s="211"/>
      <c r="C511" s="212"/>
      <c r="D511" s="207" t="s">
        <v>250</v>
      </c>
      <c r="E511" s="213" t="s">
        <v>19</v>
      </c>
      <c r="F511" s="214" t="s">
        <v>2554</v>
      </c>
      <c r="G511" s="212"/>
      <c r="H511" s="215">
        <v>14.56</v>
      </c>
      <c r="I511" s="216"/>
      <c r="J511" s="212"/>
      <c r="K511" s="212"/>
      <c r="L511" s="217"/>
      <c r="M511" s="218"/>
      <c r="N511" s="219"/>
      <c r="O511" s="219"/>
      <c r="P511" s="219"/>
      <c r="Q511" s="219"/>
      <c r="R511" s="219"/>
      <c r="S511" s="219"/>
      <c r="T511" s="220"/>
      <c r="AT511" s="221" t="s">
        <v>250</v>
      </c>
      <c r="AU511" s="221" t="s">
        <v>81</v>
      </c>
      <c r="AV511" s="13" t="s">
        <v>81</v>
      </c>
      <c r="AW511" s="13" t="s">
        <v>33</v>
      </c>
      <c r="AX511" s="13" t="s">
        <v>79</v>
      </c>
      <c r="AY511" s="221" t="s">
        <v>239</v>
      </c>
    </row>
    <row r="512" spans="1:65" s="2" customFormat="1" ht="16.5" customHeight="1">
      <c r="A512" s="36"/>
      <c r="B512" s="37"/>
      <c r="C512" s="194" t="s">
        <v>2555</v>
      </c>
      <c r="D512" s="194" t="s">
        <v>241</v>
      </c>
      <c r="E512" s="195" t="s">
        <v>2556</v>
      </c>
      <c r="F512" s="196" t="s">
        <v>2557</v>
      </c>
      <c r="G512" s="197" t="s">
        <v>285</v>
      </c>
      <c r="H512" s="198">
        <v>2</v>
      </c>
      <c r="I512" s="199"/>
      <c r="J512" s="200">
        <f>ROUND(I512*H512,2)</f>
        <v>0</v>
      </c>
      <c r="K512" s="196" t="s">
        <v>245</v>
      </c>
      <c r="L512" s="41"/>
      <c r="M512" s="201" t="s">
        <v>19</v>
      </c>
      <c r="N512" s="202" t="s">
        <v>43</v>
      </c>
      <c r="O512" s="66"/>
      <c r="P512" s="203">
        <f>O512*H512</f>
        <v>0</v>
      </c>
      <c r="Q512" s="203">
        <v>8.5419999999999996E-2</v>
      </c>
      <c r="R512" s="203">
        <f>Q512*H512</f>
        <v>0.17083999999999999</v>
      </c>
      <c r="S512" s="203">
        <v>0</v>
      </c>
      <c r="T512" s="204">
        <f>S512*H512</f>
        <v>0</v>
      </c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R512" s="205" t="s">
        <v>246</v>
      </c>
      <c r="AT512" s="205" t="s">
        <v>241</v>
      </c>
      <c r="AU512" s="205" t="s">
        <v>81</v>
      </c>
      <c r="AY512" s="19" t="s">
        <v>239</v>
      </c>
      <c r="BE512" s="206">
        <f>IF(N512="základní",J512,0)</f>
        <v>0</v>
      </c>
      <c r="BF512" s="206">
        <f>IF(N512="snížená",J512,0)</f>
        <v>0</v>
      </c>
      <c r="BG512" s="206">
        <f>IF(N512="zákl. přenesená",J512,0)</f>
        <v>0</v>
      </c>
      <c r="BH512" s="206">
        <f>IF(N512="sníž. přenesená",J512,0)</f>
        <v>0</v>
      </c>
      <c r="BI512" s="206">
        <f>IF(N512="nulová",J512,0)</f>
        <v>0</v>
      </c>
      <c r="BJ512" s="19" t="s">
        <v>79</v>
      </c>
      <c r="BK512" s="206">
        <f>ROUND(I512*H512,2)</f>
        <v>0</v>
      </c>
      <c r="BL512" s="19" t="s">
        <v>246</v>
      </c>
      <c r="BM512" s="205" t="s">
        <v>2558</v>
      </c>
    </row>
    <row r="513" spans="1:65" s="2" customFormat="1" ht="11.25">
      <c r="A513" s="36"/>
      <c r="B513" s="37"/>
      <c r="C513" s="38"/>
      <c r="D513" s="207" t="s">
        <v>248</v>
      </c>
      <c r="E513" s="38"/>
      <c r="F513" s="208" t="s">
        <v>2559</v>
      </c>
      <c r="G513" s="38"/>
      <c r="H513" s="38"/>
      <c r="I513" s="117"/>
      <c r="J513" s="38"/>
      <c r="K513" s="38"/>
      <c r="L513" s="41"/>
      <c r="M513" s="209"/>
      <c r="N513" s="210"/>
      <c r="O513" s="66"/>
      <c r="P513" s="66"/>
      <c r="Q513" s="66"/>
      <c r="R513" s="66"/>
      <c r="S513" s="66"/>
      <c r="T513" s="67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T513" s="19" t="s">
        <v>248</v>
      </c>
      <c r="AU513" s="19" t="s">
        <v>81</v>
      </c>
    </row>
    <row r="514" spans="1:65" s="2" customFormat="1" ht="19.5">
      <c r="A514" s="36"/>
      <c r="B514" s="37"/>
      <c r="C514" s="38"/>
      <c r="D514" s="207" t="s">
        <v>275</v>
      </c>
      <c r="E514" s="38"/>
      <c r="F514" s="225" t="s">
        <v>2560</v>
      </c>
      <c r="G514" s="38"/>
      <c r="H514" s="38"/>
      <c r="I514" s="117"/>
      <c r="J514" s="38"/>
      <c r="K514" s="38"/>
      <c r="L514" s="41"/>
      <c r="M514" s="209"/>
      <c r="N514" s="210"/>
      <c r="O514" s="66"/>
      <c r="P514" s="66"/>
      <c r="Q514" s="66"/>
      <c r="R514" s="66"/>
      <c r="S514" s="66"/>
      <c r="T514" s="67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T514" s="19" t="s">
        <v>275</v>
      </c>
      <c r="AU514" s="19" t="s">
        <v>81</v>
      </c>
    </row>
    <row r="515" spans="1:65" s="2" customFormat="1" ht="16.5" customHeight="1">
      <c r="A515" s="36"/>
      <c r="B515" s="37"/>
      <c r="C515" s="194" t="s">
        <v>1050</v>
      </c>
      <c r="D515" s="194" t="s">
        <v>241</v>
      </c>
      <c r="E515" s="195" t="s">
        <v>2561</v>
      </c>
      <c r="F515" s="196" t="s">
        <v>2562</v>
      </c>
      <c r="G515" s="197" t="s">
        <v>327</v>
      </c>
      <c r="H515" s="198">
        <v>27.87</v>
      </c>
      <c r="I515" s="199"/>
      <c r="J515" s="200">
        <f>ROUND(I515*H515,2)</f>
        <v>0</v>
      </c>
      <c r="K515" s="196" t="s">
        <v>245</v>
      </c>
      <c r="L515" s="41"/>
      <c r="M515" s="201" t="s">
        <v>19</v>
      </c>
      <c r="N515" s="202" t="s">
        <v>43</v>
      </c>
      <c r="O515" s="66"/>
      <c r="P515" s="203">
        <f>O515*H515</f>
        <v>0</v>
      </c>
      <c r="Q515" s="203">
        <v>4.1250000000000002E-2</v>
      </c>
      <c r="R515" s="203">
        <f>Q515*H515</f>
        <v>1.1496375000000001</v>
      </c>
      <c r="S515" s="203">
        <v>0</v>
      </c>
      <c r="T515" s="204">
        <f>S515*H515</f>
        <v>0</v>
      </c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R515" s="205" t="s">
        <v>246</v>
      </c>
      <c r="AT515" s="205" t="s">
        <v>241</v>
      </c>
      <c r="AU515" s="205" t="s">
        <v>81</v>
      </c>
      <c r="AY515" s="19" t="s">
        <v>239</v>
      </c>
      <c r="BE515" s="206">
        <f>IF(N515="základní",J515,0)</f>
        <v>0</v>
      </c>
      <c r="BF515" s="206">
        <f>IF(N515="snížená",J515,0)</f>
        <v>0</v>
      </c>
      <c r="BG515" s="206">
        <f>IF(N515="zákl. přenesená",J515,0)</f>
        <v>0</v>
      </c>
      <c r="BH515" s="206">
        <f>IF(N515="sníž. přenesená",J515,0)</f>
        <v>0</v>
      </c>
      <c r="BI515" s="206">
        <f>IF(N515="nulová",J515,0)</f>
        <v>0</v>
      </c>
      <c r="BJ515" s="19" t="s">
        <v>79</v>
      </c>
      <c r="BK515" s="206">
        <f>ROUND(I515*H515,2)</f>
        <v>0</v>
      </c>
      <c r="BL515" s="19" t="s">
        <v>246</v>
      </c>
      <c r="BM515" s="205" t="s">
        <v>2563</v>
      </c>
    </row>
    <row r="516" spans="1:65" s="2" customFormat="1" ht="11.25">
      <c r="A516" s="36"/>
      <c r="B516" s="37"/>
      <c r="C516" s="38"/>
      <c r="D516" s="207" t="s">
        <v>248</v>
      </c>
      <c r="E516" s="38"/>
      <c r="F516" s="208" t="s">
        <v>2564</v>
      </c>
      <c r="G516" s="38"/>
      <c r="H516" s="38"/>
      <c r="I516" s="117"/>
      <c r="J516" s="38"/>
      <c r="K516" s="38"/>
      <c r="L516" s="41"/>
      <c r="M516" s="209"/>
      <c r="N516" s="210"/>
      <c r="O516" s="66"/>
      <c r="P516" s="66"/>
      <c r="Q516" s="66"/>
      <c r="R516" s="66"/>
      <c r="S516" s="66"/>
      <c r="T516" s="67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T516" s="19" t="s">
        <v>248</v>
      </c>
      <c r="AU516" s="19" t="s">
        <v>81</v>
      </c>
    </row>
    <row r="517" spans="1:65" s="2" customFormat="1" ht="39">
      <c r="A517" s="36"/>
      <c r="B517" s="37"/>
      <c r="C517" s="38"/>
      <c r="D517" s="207" t="s">
        <v>275</v>
      </c>
      <c r="E517" s="38"/>
      <c r="F517" s="225" t="s">
        <v>2565</v>
      </c>
      <c r="G517" s="38"/>
      <c r="H517" s="38"/>
      <c r="I517" s="117"/>
      <c r="J517" s="38"/>
      <c r="K517" s="38"/>
      <c r="L517" s="41"/>
      <c r="M517" s="209"/>
      <c r="N517" s="210"/>
      <c r="O517" s="66"/>
      <c r="P517" s="66"/>
      <c r="Q517" s="66"/>
      <c r="R517" s="66"/>
      <c r="S517" s="66"/>
      <c r="T517" s="67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T517" s="19" t="s">
        <v>275</v>
      </c>
      <c r="AU517" s="19" t="s">
        <v>81</v>
      </c>
    </row>
    <row r="518" spans="1:65" s="13" customFormat="1" ht="11.25">
      <c r="B518" s="211"/>
      <c r="C518" s="212"/>
      <c r="D518" s="207" t="s">
        <v>250</v>
      </c>
      <c r="E518" s="213" t="s">
        <v>19</v>
      </c>
      <c r="F518" s="214" t="s">
        <v>2566</v>
      </c>
      <c r="G518" s="212"/>
      <c r="H518" s="215">
        <v>14.56</v>
      </c>
      <c r="I518" s="216"/>
      <c r="J518" s="212"/>
      <c r="K518" s="212"/>
      <c r="L518" s="217"/>
      <c r="M518" s="218"/>
      <c r="N518" s="219"/>
      <c r="O518" s="219"/>
      <c r="P518" s="219"/>
      <c r="Q518" s="219"/>
      <c r="R518" s="219"/>
      <c r="S518" s="219"/>
      <c r="T518" s="220"/>
      <c r="AT518" s="221" t="s">
        <v>250</v>
      </c>
      <c r="AU518" s="221" t="s">
        <v>81</v>
      </c>
      <c r="AV518" s="13" t="s">
        <v>81</v>
      </c>
      <c r="AW518" s="13" t="s">
        <v>33</v>
      </c>
      <c r="AX518" s="13" t="s">
        <v>72</v>
      </c>
      <c r="AY518" s="221" t="s">
        <v>239</v>
      </c>
    </row>
    <row r="519" spans="1:65" s="13" customFormat="1" ht="11.25">
      <c r="B519" s="211"/>
      <c r="C519" s="212"/>
      <c r="D519" s="207" t="s">
        <v>250</v>
      </c>
      <c r="E519" s="213" t="s">
        <v>19</v>
      </c>
      <c r="F519" s="214" t="s">
        <v>2567</v>
      </c>
      <c r="G519" s="212"/>
      <c r="H519" s="215">
        <v>13.31</v>
      </c>
      <c r="I519" s="216"/>
      <c r="J519" s="212"/>
      <c r="K519" s="212"/>
      <c r="L519" s="217"/>
      <c r="M519" s="218"/>
      <c r="N519" s="219"/>
      <c r="O519" s="219"/>
      <c r="P519" s="219"/>
      <c r="Q519" s="219"/>
      <c r="R519" s="219"/>
      <c r="S519" s="219"/>
      <c r="T519" s="220"/>
      <c r="AT519" s="221" t="s">
        <v>250</v>
      </c>
      <c r="AU519" s="221" t="s">
        <v>81</v>
      </c>
      <c r="AV519" s="13" t="s">
        <v>81</v>
      </c>
      <c r="AW519" s="13" t="s">
        <v>33</v>
      </c>
      <c r="AX519" s="13" t="s">
        <v>72</v>
      </c>
      <c r="AY519" s="221" t="s">
        <v>239</v>
      </c>
    </row>
    <row r="520" spans="1:65" s="16" customFormat="1" ht="11.25">
      <c r="B520" s="263"/>
      <c r="C520" s="264"/>
      <c r="D520" s="207" t="s">
        <v>250</v>
      </c>
      <c r="E520" s="265" t="s">
        <v>19</v>
      </c>
      <c r="F520" s="266" t="s">
        <v>2078</v>
      </c>
      <c r="G520" s="264"/>
      <c r="H520" s="267">
        <v>27.87</v>
      </c>
      <c r="I520" s="268"/>
      <c r="J520" s="264"/>
      <c r="K520" s="264"/>
      <c r="L520" s="269"/>
      <c r="M520" s="270"/>
      <c r="N520" s="271"/>
      <c r="O520" s="271"/>
      <c r="P520" s="271"/>
      <c r="Q520" s="271"/>
      <c r="R520" s="271"/>
      <c r="S520" s="271"/>
      <c r="T520" s="272"/>
      <c r="AT520" s="273" t="s">
        <v>250</v>
      </c>
      <c r="AU520" s="273" t="s">
        <v>81</v>
      </c>
      <c r="AV520" s="16" t="s">
        <v>246</v>
      </c>
      <c r="AW520" s="16" t="s">
        <v>33</v>
      </c>
      <c r="AX520" s="16" t="s">
        <v>79</v>
      </c>
      <c r="AY520" s="273" t="s">
        <v>239</v>
      </c>
    </row>
    <row r="521" spans="1:65" s="2" customFormat="1" ht="16.5" customHeight="1">
      <c r="A521" s="36"/>
      <c r="B521" s="37"/>
      <c r="C521" s="240" t="s">
        <v>2568</v>
      </c>
      <c r="D521" s="240" t="s">
        <v>653</v>
      </c>
      <c r="E521" s="241" t="s">
        <v>2569</v>
      </c>
      <c r="F521" s="242" t="s">
        <v>2570</v>
      </c>
      <c r="G521" s="243" t="s">
        <v>327</v>
      </c>
      <c r="H521" s="244">
        <v>27.87</v>
      </c>
      <c r="I521" s="245"/>
      <c r="J521" s="246">
        <f>ROUND(I521*H521,2)</f>
        <v>0</v>
      </c>
      <c r="K521" s="242" t="s">
        <v>19</v>
      </c>
      <c r="L521" s="247"/>
      <c r="M521" s="248" t="s">
        <v>19</v>
      </c>
      <c r="N521" s="249" t="s">
        <v>43</v>
      </c>
      <c r="O521" s="66"/>
      <c r="P521" s="203">
        <f>O521*H521</f>
        <v>0</v>
      </c>
      <c r="Q521" s="203">
        <v>0.104</v>
      </c>
      <c r="R521" s="203">
        <f>Q521*H521</f>
        <v>2.8984800000000002</v>
      </c>
      <c r="S521" s="203">
        <v>0</v>
      </c>
      <c r="T521" s="204">
        <f>S521*H521</f>
        <v>0</v>
      </c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R521" s="205" t="s">
        <v>314</v>
      </c>
      <c r="AT521" s="205" t="s">
        <v>653</v>
      </c>
      <c r="AU521" s="205" t="s">
        <v>81</v>
      </c>
      <c r="AY521" s="19" t="s">
        <v>239</v>
      </c>
      <c r="BE521" s="206">
        <f>IF(N521="základní",J521,0)</f>
        <v>0</v>
      </c>
      <c r="BF521" s="206">
        <f>IF(N521="snížená",J521,0)</f>
        <v>0</v>
      </c>
      <c r="BG521" s="206">
        <f>IF(N521="zákl. přenesená",J521,0)</f>
        <v>0</v>
      </c>
      <c r="BH521" s="206">
        <f>IF(N521="sníž. přenesená",J521,0)</f>
        <v>0</v>
      </c>
      <c r="BI521" s="206">
        <f>IF(N521="nulová",J521,0)</f>
        <v>0</v>
      </c>
      <c r="BJ521" s="19" t="s">
        <v>79</v>
      </c>
      <c r="BK521" s="206">
        <f>ROUND(I521*H521,2)</f>
        <v>0</v>
      </c>
      <c r="BL521" s="19" t="s">
        <v>246</v>
      </c>
      <c r="BM521" s="205" t="s">
        <v>2571</v>
      </c>
    </row>
    <row r="522" spans="1:65" s="2" customFormat="1" ht="11.25">
      <c r="A522" s="36"/>
      <c r="B522" s="37"/>
      <c r="C522" s="38"/>
      <c r="D522" s="207" t="s">
        <v>248</v>
      </c>
      <c r="E522" s="38"/>
      <c r="F522" s="208" t="s">
        <v>2572</v>
      </c>
      <c r="G522" s="38"/>
      <c r="H522" s="38"/>
      <c r="I522" s="117"/>
      <c r="J522" s="38"/>
      <c r="K522" s="38"/>
      <c r="L522" s="41"/>
      <c r="M522" s="209"/>
      <c r="N522" s="210"/>
      <c r="O522" s="66"/>
      <c r="P522" s="66"/>
      <c r="Q522" s="66"/>
      <c r="R522" s="66"/>
      <c r="S522" s="66"/>
      <c r="T522" s="67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T522" s="19" t="s">
        <v>248</v>
      </c>
      <c r="AU522" s="19" t="s">
        <v>81</v>
      </c>
    </row>
    <row r="523" spans="1:65" s="2" customFormat="1" ht="16.5" customHeight="1">
      <c r="A523" s="36"/>
      <c r="B523" s="37"/>
      <c r="C523" s="194" t="s">
        <v>1053</v>
      </c>
      <c r="D523" s="194" t="s">
        <v>241</v>
      </c>
      <c r="E523" s="195" t="s">
        <v>2573</v>
      </c>
      <c r="F523" s="196" t="s">
        <v>2574</v>
      </c>
      <c r="G523" s="197" t="s">
        <v>327</v>
      </c>
      <c r="H523" s="198">
        <v>27.87</v>
      </c>
      <c r="I523" s="199"/>
      <c r="J523" s="200">
        <f>ROUND(I523*H523,2)</f>
        <v>0</v>
      </c>
      <c r="K523" s="196" t="s">
        <v>245</v>
      </c>
      <c r="L523" s="41"/>
      <c r="M523" s="201" t="s">
        <v>19</v>
      </c>
      <c r="N523" s="202" t="s">
        <v>43</v>
      </c>
      <c r="O523" s="66"/>
      <c r="P523" s="203">
        <f>O523*H523</f>
        <v>0</v>
      </c>
      <c r="Q523" s="203">
        <v>3.4000000000000002E-4</v>
      </c>
      <c r="R523" s="203">
        <f>Q523*H523</f>
        <v>9.4758000000000012E-3</v>
      </c>
      <c r="S523" s="203">
        <v>0</v>
      </c>
      <c r="T523" s="204">
        <f>S523*H523</f>
        <v>0</v>
      </c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R523" s="205" t="s">
        <v>246</v>
      </c>
      <c r="AT523" s="205" t="s">
        <v>241</v>
      </c>
      <c r="AU523" s="205" t="s">
        <v>81</v>
      </c>
      <c r="AY523" s="19" t="s">
        <v>239</v>
      </c>
      <c r="BE523" s="206">
        <f>IF(N523="základní",J523,0)</f>
        <v>0</v>
      </c>
      <c r="BF523" s="206">
        <f>IF(N523="snížená",J523,0)</f>
        <v>0</v>
      </c>
      <c r="BG523" s="206">
        <f>IF(N523="zákl. přenesená",J523,0)</f>
        <v>0</v>
      </c>
      <c r="BH523" s="206">
        <f>IF(N523="sníž. přenesená",J523,0)</f>
        <v>0</v>
      </c>
      <c r="BI523" s="206">
        <f>IF(N523="nulová",J523,0)</f>
        <v>0</v>
      </c>
      <c r="BJ523" s="19" t="s">
        <v>79</v>
      </c>
      <c r="BK523" s="206">
        <f>ROUND(I523*H523,2)</f>
        <v>0</v>
      </c>
      <c r="BL523" s="19" t="s">
        <v>246</v>
      </c>
      <c r="BM523" s="205" t="s">
        <v>2575</v>
      </c>
    </row>
    <row r="524" spans="1:65" s="2" customFormat="1" ht="19.5">
      <c r="A524" s="36"/>
      <c r="B524" s="37"/>
      <c r="C524" s="38"/>
      <c r="D524" s="207" t="s">
        <v>248</v>
      </c>
      <c r="E524" s="38"/>
      <c r="F524" s="208" t="s">
        <v>2576</v>
      </c>
      <c r="G524" s="38"/>
      <c r="H524" s="38"/>
      <c r="I524" s="117"/>
      <c r="J524" s="38"/>
      <c r="K524" s="38"/>
      <c r="L524" s="41"/>
      <c r="M524" s="209"/>
      <c r="N524" s="210"/>
      <c r="O524" s="66"/>
      <c r="P524" s="66"/>
      <c r="Q524" s="66"/>
      <c r="R524" s="66"/>
      <c r="S524" s="66"/>
      <c r="T524" s="67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T524" s="19" t="s">
        <v>248</v>
      </c>
      <c r="AU524" s="19" t="s">
        <v>81</v>
      </c>
    </row>
    <row r="525" spans="1:65" s="2" customFormat="1" ht="19.5">
      <c r="A525" s="36"/>
      <c r="B525" s="37"/>
      <c r="C525" s="38"/>
      <c r="D525" s="207" t="s">
        <v>275</v>
      </c>
      <c r="E525" s="38"/>
      <c r="F525" s="225" t="s">
        <v>2577</v>
      </c>
      <c r="G525" s="38"/>
      <c r="H525" s="38"/>
      <c r="I525" s="117"/>
      <c r="J525" s="38"/>
      <c r="K525" s="38"/>
      <c r="L525" s="41"/>
      <c r="M525" s="209"/>
      <c r="N525" s="210"/>
      <c r="O525" s="66"/>
      <c r="P525" s="66"/>
      <c r="Q525" s="66"/>
      <c r="R525" s="66"/>
      <c r="S525" s="66"/>
      <c r="T525" s="67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T525" s="19" t="s">
        <v>275</v>
      </c>
      <c r="AU525" s="19" t="s">
        <v>81</v>
      </c>
    </row>
    <row r="526" spans="1:65" s="13" customFormat="1" ht="11.25">
      <c r="B526" s="211"/>
      <c r="C526" s="212"/>
      <c r="D526" s="207" t="s">
        <v>250</v>
      </c>
      <c r="E526" s="213" t="s">
        <v>19</v>
      </c>
      <c r="F526" s="214" t="s">
        <v>2578</v>
      </c>
      <c r="G526" s="212"/>
      <c r="H526" s="215">
        <v>27.87</v>
      </c>
      <c r="I526" s="216"/>
      <c r="J526" s="212"/>
      <c r="K526" s="212"/>
      <c r="L526" s="217"/>
      <c r="M526" s="218"/>
      <c r="N526" s="219"/>
      <c r="O526" s="219"/>
      <c r="P526" s="219"/>
      <c r="Q526" s="219"/>
      <c r="R526" s="219"/>
      <c r="S526" s="219"/>
      <c r="T526" s="220"/>
      <c r="AT526" s="221" t="s">
        <v>250</v>
      </c>
      <c r="AU526" s="221" t="s">
        <v>81</v>
      </c>
      <c r="AV526" s="13" t="s">
        <v>81</v>
      </c>
      <c r="AW526" s="13" t="s">
        <v>33</v>
      </c>
      <c r="AX526" s="13" t="s">
        <v>79</v>
      </c>
      <c r="AY526" s="221" t="s">
        <v>239</v>
      </c>
    </row>
    <row r="527" spans="1:65" s="2" customFormat="1" ht="16.5" customHeight="1">
      <c r="A527" s="36"/>
      <c r="B527" s="37"/>
      <c r="C527" s="194" t="s">
        <v>2579</v>
      </c>
      <c r="D527" s="194" t="s">
        <v>241</v>
      </c>
      <c r="E527" s="195" t="s">
        <v>2580</v>
      </c>
      <c r="F527" s="196" t="s">
        <v>2581</v>
      </c>
      <c r="G527" s="197" t="s">
        <v>327</v>
      </c>
      <c r="H527" s="198">
        <v>20.78</v>
      </c>
      <c r="I527" s="199"/>
      <c r="J527" s="200">
        <f>ROUND(I527*H527,2)</f>
        <v>0</v>
      </c>
      <c r="K527" s="196" t="s">
        <v>245</v>
      </c>
      <c r="L527" s="41"/>
      <c r="M527" s="201" t="s">
        <v>19</v>
      </c>
      <c r="N527" s="202" t="s">
        <v>43</v>
      </c>
      <c r="O527" s="66"/>
      <c r="P527" s="203">
        <f>O527*H527</f>
        <v>0</v>
      </c>
      <c r="Q527" s="203">
        <v>3.0000000000000001E-5</v>
      </c>
      <c r="R527" s="203">
        <f>Q527*H527</f>
        <v>6.2340000000000008E-4</v>
      </c>
      <c r="S527" s="203">
        <v>0</v>
      </c>
      <c r="T527" s="204">
        <f>S527*H527</f>
        <v>0</v>
      </c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R527" s="205" t="s">
        <v>246</v>
      </c>
      <c r="AT527" s="205" t="s">
        <v>241</v>
      </c>
      <c r="AU527" s="205" t="s">
        <v>81</v>
      </c>
      <c r="AY527" s="19" t="s">
        <v>239</v>
      </c>
      <c r="BE527" s="206">
        <f>IF(N527="základní",J527,0)</f>
        <v>0</v>
      </c>
      <c r="BF527" s="206">
        <f>IF(N527="snížená",J527,0)</f>
        <v>0</v>
      </c>
      <c r="BG527" s="206">
        <f>IF(N527="zákl. přenesená",J527,0)</f>
        <v>0</v>
      </c>
      <c r="BH527" s="206">
        <f>IF(N527="sníž. přenesená",J527,0)</f>
        <v>0</v>
      </c>
      <c r="BI527" s="206">
        <f>IF(N527="nulová",J527,0)</f>
        <v>0</v>
      </c>
      <c r="BJ527" s="19" t="s">
        <v>79</v>
      </c>
      <c r="BK527" s="206">
        <f>ROUND(I527*H527,2)</f>
        <v>0</v>
      </c>
      <c r="BL527" s="19" t="s">
        <v>246</v>
      </c>
      <c r="BM527" s="205" t="s">
        <v>2582</v>
      </c>
    </row>
    <row r="528" spans="1:65" s="2" customFormat="1" ht="11.25">
      <c r="A528" s="36"/>
      <c r="B528" s="37"/>
      <c r="C528" s="38"/>
      <c r="D528" s="207" t="s">
        <v>248</v>
      </c>
      <c r="E528" s="38"/>
      <c r="F528" s="208" t="s">
        <v>2583</v>
      </c>
      <c r="G528" s="38"/>
      <c r="H528" s="38"/>
      <c r="I528" s="117"/>
      <c r="J528" s="38"/>
      <c r="K528" s="38"/>
      <c r="L528" s="41"/>
      <c r="M528" s="209"/>
      <c r="N528" s="210"/>
      <c r="O528" s="66"/>
      <c r="P528" s="66"/>
      <c r="Q528" s="66"/>
      <c r="R528" s="66"/>
      <c r="S528" s="66"/>
      <c r="T528" s="67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T528" s="19" t="s">
        <v>248</v>
      </c>
      <c r="AU528" s="19" t="s">
        <v>81</v>
      </c>
    </row>
    <row r="529" spans="1:65" s="14" customFormat="1" ht="11.25">
      <c r="B529" s="230"/>
      <c r="C529" s="231"/>
      <c r="D529" s="207" t="s">
        <v>250</v>
      </c>
      <c r="E529" s="232" t="s">
        <v>19</v>
      </c>
      <c r="F529" s="233" t="s">
        <v>2584</v>
      </c>
      <c r="G529" s="231"/>
      <c r="H529" s="232" t="s">
        <v>19</v>
      </c>
      <c r="I529" s="234"/>
      <c r="J529" s="231"/>
      <c r="K529" s="231"/>
      <c r="L529" s="235"/>
      <c r="M529" s="236"/>
      <c r="N529" s="237"/>
      <c r="O529" s="237"/>
      <c r="P529" s="237"/>
      <c r="Q529" s="237"/>
      <c r="R529" s="237"/>
      <c r="S529" s="237"/>
      <c r="T529" s="238"/>
      <c r="AT529" s="239" t="s">
        <v>250</v>
      </c>
      <c r="AU529" s="239" t="s">
        <v>81</v>
      </c>
      <c r="AV529" s="14" t="s">
        <v>79</v>
      </c>
      <c r="AW529" s="14" t="s">
        <v>33</v>
      </c>
      <c r="AX529" s="14" t="s">
        <v>72</v>
      </c>
      <c r="AY529" s="239" t="s">
        <v>239</v>
      </c>
    </row>
    <row r="530" spans="1:65" s="13" customFormat="1" ht="11.25">
      <c r="B530" s="211"/>
      <c r="C530" s="212"/>
      <c r="D530" s="207" t="s">
        <v>250</v>
      </c>
      <c r="E530" s="213" t="s">
        <v>19</v>
      </c>
      <c r="F530" s="214" t="s">
        <v>2566</v>
      </c>
      <c r="G530" s="212"/>
      <c r="H530" s="215">
        <v>14.56</v>
      </c>
      <c r="I530" s="216"/>
      <c r="J530" s="212"/>
      <c r="K530" s="212"/>
      <c r="L530" s="217"/>
      <c r="M530" s="218"/>
      <c r="N530" s="219"/>
      <c r="O530" s="219"/>
      <c r="P530" s="219"/>
      <c r="Q530" s="219"/>
      <c r="R530" s="219"/>
      <c r="S530" s="219"/>
      <c r="T530" s="220"/>
      <c r="AT530" s="221" t="s">
        <v>250</v>
      </c>
      <c r="AU530" s="221" t="s">
        <v>81</v>
      </c>
      <c r="AV530" s="13" t="s">
        <v>81</v>
      </c>
      <c r="AW530" s="13" t="s">
        <v>33</v>
      </c>
      <c r="AX530" s="13" t="s">
        <v>72</v>
      </c>
      <c r="AY530" s="221" t="s">
        <v>239</v>
      </c>
    </row>
    <row r="531" spans="1:65" s="13" customFormat="1" ht="11.25">
      <c r="B531" s="211"/>
      <c r="C531" s="212"/>
      <c r="D531" s="207" t="s">
        <v>250</v>
      </c>
      <c r="E531" s="213" t="s">
        <v>19</v>
      </c>
      <c r="F531" s="214" t="s">
        <v>2585</v>
      </c>
      <c r="G531" s="212"/>
      <c r="H531" s="215">
        <v>6.22</v>
      </c>
      <c r="I531" s="216"/>
      <c r="J531" s="212"/>
      <c r="K531" s="212"/>
      <c r="L531" s="217"/>
      <c r="M531" s="218"/>
      <c r="N531" s="219"/>
      <c r="O531" s="219"/>
      <c r="P531" s="219"/>
      <c r="Q531" s="219"/>
      <c r="R531" s="219"/>
      <c r="S531" s="219"/>
      <c r="T531" s="220"/>
      <c r="AT531" s="221" t="s">
        <v>250</v>
      </c>
      <c r="AU531" s="221" t="s">
        <v>81</v>
      </c>
      <c r="AV531" s="13" t="s">
        <v>81</v>
      </c>
      <c r="AW531" s="13" t="s">
        <v>33</v>
      </c>
      <c r="AX531" s="13" t="s">
        <v>72</v>
      </c>
      <c r="AY531" s="221" t="s">
        <v>239</v>
      </c>
    </row>
    <row r="532" spans="1:65" s="16" customFormat="1" ht="11.25">
      <c r="B532" s="263"/>
      <c r="C532" s="264"/>
      <c r="D532" s="207" t="s">
        <v>250</v>
      </c>
      <c r="E532" s="265" t="s">
        <v>19</v>
      </c>
      <c r="F532" s="266" t="s">
        <v>2078</v>
      </c>
      <c r="G532" s="264"/>
      <c r="H532" s="267">
        <v>20.78</v>
      </c>
      <c r="I532" s="268"/>
      <c r="J532" s="264"/>
      <c r="K532" s="264"/>
      <c r="L532" s="269"/>
      <c r="M532" s="270"/>
      <c r="N532" s="271"/>
      <c r="O532" s="271"/>
      <c r="P532" s="271"/>
      <c r="Q532" s="271"/>
      <c r="R532" s="271"/>
      <c r="S532" s="271"/>
      <c r="T532" s="272"/>
      <c r="AT532" s="273" t="s">
        <v>250</v>
      </c>
      <c r="AU532" s="273" t="s">
        <v>81</v>
      </c>
      <c r="AV532" s="16" t="s">
        <v>246</v>
      </c>
      <c r="AW532" s="16" t="s">
        <v>33</v>
      </c>
      <c r="AX532" s="16" t="s">
        <v>79</v>
      </c>
      <c r="AY532" s="273" t="s">
        <v>239</v>
      </c>
    </row>
    <row r="533" spans="1:65" s="2" customFormat="1" ht="16.5" customHeight="1">
      <c r="A533" s="36"/>
      <c r="B533" s="37"/>
      <c r="C533" s="194" t="s">
        <v>1056</v>
      </c>
      <c r="D533" s="194" t="s">
        <v>241</v>
      </c>
      <c r="E533" s="195" t="s">
        <v>2586</v>
      </c>
      <c r="F533" s="196" t="s">
        <v>2587</v>
      </c>
      <c r="G533" s="197" t="s">
        <v>327</v>
      </c>
      <c r="H533" s="198">
        <v>49.76</v>
      </c>
      <c r="I533" s="199"/>
      <c r="J533" s="200">
        <f>ROUND(I533*H533,2)</f>
        <v>0</v>
      </c>
      <c r="K533" s="196" t="s">
        <v>245</v>
      </c>
      <c r="L533" s="41"/>
      <c r="M533" s="201" t="s">
        <v>19</v>
      </c>
      <c r="N533" s="202" t="s">
        <v>43</v>
      </c>
      <c r="O533" s="66"/>
      <c r="P533" s="203">
        <f>O533*H533</f>
        <v>0</v>
      </c>
      <c r="Q533" s="203">
        <v>2.8700000000000002E-3</v>
      </c>
      <c r="R533" s="203">
        <f>Q533*H533</f>
        <v>0.1428112</v>
      </c>
      <c r="S533" s="203">
        <v>0</v>
      </c>
      <c r="T533" s="204">
        <f>S533*H533</f>
        <v>0</v>
      </c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R533" s="205" t="s">
        <v>246</v>
      </c>
      <c r="AT533" s="205" t="s">
        <v>241</v>
      </c>
      <c r="AU533" s="205" t="s">
        <v>81</v>
      </c>
      <c r="AY533" s="19" t="s">
        <v>239</v>
      </c>
      <c r="BE533" s="206">
        <f>IF(N533="základní",J533,0)</f>
        <v>0</v>
      </c>
      <c r="BF533" s="206">
        <f>IF(N533="snížená",J533,0)</f>
        <v>0</v>
      </c>
      <c r="BG533" s="206">
        <f>IF(N533="zákl. přenesená",J533,0)</f>
        <v>0</v>
      </c>
      <c r="BH533" s="206">
        <f>IF(N533="sníž. přenesená",J533,0)</f>
        <v>0</v>
      </c>
      <c r="BI533" s="206">
        <f>IF(N533="nulová",J533,0)</f>
        <v>0</v>
      </c>
      <c r="BJ533" s="19" t="s">
        <v>79</v>
      </c>
      <c r="BK533" s="206">
        <f>ROUND(I533*H533,2)</f>
        <v>0</v>
      </c>
      <c r="BL533" s="19" t="s">
        <v>246</v>
      </c>
      <c r="BM533" s="205" t="s">
        <v>2588</v>
      </c>
    </row>
    <row r="534" spans="1:65" s="2" customFormat="1" ht="11.25">
      <c r="A534" s="36"/>
      <c r="B534" s="37"/>
      <c r="C534" s="38"/>
      <c r="D534" s="207" t="s">
        <v>248</v>
      </c>
      <c r="E534" s="38"/>
      <c r="F534" s="208" t="s">
        <v>2589</v>
      </c>
      <c r="G534" s="38"/>
      <c r="H534" s="38"/>
      <c r="I534" s="117"/>
      <c r="J534" s="38"/>
      <c r="K534" s="38"/>
      <c r="L534" s="41"/>
      <c r="M534" s="209"/>
      <c r="N534" s="210"/>
      <c r="O534" s="66"/>
      <c r="P534" s="66"/>
      <c r="Q534" s="66"/>
      <c r="R534" s="66"/>
      <c r="S534" s="66"/>
      <c r="T534" s="67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T534" s="19" t="s">
        <v>248</v>
      </c>
      <c r="AU534" s="19" t="s">
        <v>81</v>
      </c>
    </row>
    <row r="535" spans="1:65" s="2" customFormat="1" ht="19.5">
      <c r="A535" s="36"/>
      <c r="B535" s="37"/>
      <c r="C535" s="38"/>
      <c r="D535" s="207" t="s">
        <v>275</v>
      </c>
      <c r="E535" s="38"/>
      <c r="F535" s="225" t="s">
        <v>2590</v>
      </c>
      <c r="G535" s="38"/>
      <c r="H535" s="38"/>
      <c r="I535" s="117"/>
      <c r="J535" s="38"/>
      <c r="K535" s="38"/>
      <c r="L535" s="41"/>
      <c r="M535" s="209"/>
      <c r="N535" s="210"/>
      <c r="O535" s="66"/>
      <c r="P535" s="66"/>
      <c r="Q535" s="66"/>
      <c r="R535" s="66"/>
      <c r="S535" s="66"/>
      <c r="T535" s="67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T535" s="19" t="s">
        <v>275</v>
      </c>
      <c r="AU535" s="19" t="s">
        <v>81</v>
      </c>
    </row>
    <row r="536" spans="1:65" s="13" customFormat="1" ht="11.25">
      <c r="B536" s="211"/>
      <c r="C536" s="212"/>
      <c r="D536" s="207" t="s">
        <v>250</v>
      </c>
      <c r="E536" s="213" t="s">
        <v>19</v>
      </c>
      <c r="F536" s="214" t="s">
        <v>2591</v>
      </c>
      <c r="G536" s="212"/>
      <c r="H536" s="215">
        <v>17.940000000000001</v>
      </c>
      <c r="I536" s="216"/>
      <c r="J536" s="212"/>
      <c r="K536" s="212"/>
      <c r="L536" s="217"/>
      <c r="M536" s="218"/>
      <c r="N536" s="219"/>
      <c r="O536" s="219"/>
      <c r="P536" s="219"/>
      <c r="Q536" s="219"/>
      <c r="R536" s="219"/>
      <c r="S536" s="219"/>
      <c r="T536" s="220"/>
      <c r="AT536" s="221" t="s">
        <v>250</v>
      </c>
      <c r="AU536" s="221" t="s">
        <v>81</v>
      </c>
      <c r="AV536" s="13" t="s">
        <v>81</v>
      </c>
      <c r="AW536" s="13" t="s">
        <v>33</v>
      </c>
      <c r="AX536" s="13" t="s">
        <v>72</v>
      </c>
      <c r="AY536" s="221" t="s">
        <v>239</v>
      </c>
    </row>
    <row r="537" spans="1:65" s="13" customFormat="1" ht="11.25">
      <c r="B537" s="211"/>
      <c r="C537" s="212"/>
      <c r="D537" s="207" t="s">
        <v>250</v>
      </c>
      <c r="E537" s="213" t="s">
        <v>19</v>
      </c>
      <c r="F537" s="214" t="s">
        <v>2592</v>
      </c>
      <c r="G537" s="212"/>
      <c r="H537" s="215">
        <v>9.75</v>
      </c>
      <c r="I537" s="216"/>
      <c r="J537" s="212"/>
      <c r="K537" s="212"/>
      <c r="L537" s="217"/>
      <c r="M537" s="218"/>
      <c r="N537" s="219"/>
      <c r="O537" s="219"/>
      <c r="P537" s="219"/>
      <c r="Q537" s="219"/>
      <c r="R537" s="219"/>
      <c r="S537" s="219"/>
      <c r="T537" s="220"/>
      <c r="AT537" s="221" t="s">
        <v>250</v>
      </c>
      <c r="AU537" s="221" t="s">
        <v>81</v>
      </c>
      <c r="AV537" s="13" t="s">
        <v>81</v>
      </c>
      <c r="AW537" s="13" t="s">
        <v>33</v>
      </c>
      <c r="AX537" s="13" t="s">
        <v>72</v>
      </c>
      <c r="AY537" s="221" t="s">
        <v>239</v>
      </c>
    </row>
    <row r="538" spans="1:65" s="13" customFormat="1" ht="11.25">
      <c r="B538" s="211"/>
      <c r="C538" s="212"/>
      <c r="D538" s="207" t="s">
        <v>250</v>
      </c>
      <c r="E538" s="213" t="s">
        <v>19</v>
      </c>
      <c r="F538" s="214" t="s">
        <v>2593</v>
      </c>
      <c r="G538" s="212"/>
      <c r="H538" s="215">
        <v>11.95</v>
      </c>
      <c r="I538" s="216"/>
      <c r="J538" s="212"/>
      <c r="K538" s="212"/>
      <c r="L538" s="217"/>
      <c r="M538" s="218"/>
      <c r="N538" s="219"/>
      <c r="O538" s="219"/>
      <c r="P538" s="219"/>
      <c r="Q538" s="219"/>
      <c r="R538" s="219"/>
      <c r="S538" s="219"/>
      <c r="T538" s="220"/>
      <c r="AT538" s="221" t="s">
        <v>250</v>
      </c>
      <c r="AU538" s="221" t="s">
        <v>81</v>
      </c>
      <c r="AV538" s="13" t="s">
        <v>81</v>
      </c>
      <c r="AW538" s="13" t="s">
        <v>33</v>
      </c>
      <c r="AX538" s="13" t="s">
        <v>72</v>
      </c>
      <c r="AY538" s="221" t="s">
        <v>239</v>
      </c>
    </row>
    <row r="539" spans="1:65" s="13" customFormat="1" ht="11.25">
      <c r="B539" s="211"/>
      <c r="C539" s="212"/>
      <c r="D539" s="207" t="s">
        <v>250</v>
      </c>
      <c r="E539" s="213" t="s">
        <v>19</v>
      </c>
      <c r="F539" s="214" t="s">
        <v>2594</v>
      </c>
      <c r="G539" s="212"/>
      <c r="H539" s="215">
        <v>1.56</v>
      </c>
      <c r="I539" s="216"/>
      <c r="J539" s="212"/>
      <c r="K539" s="212"/>
      <c r="L539" s="217"/>
      <c r="M539" s="218"/>
      <c r="N539" s="219"/>
      <c r="O539" s="219"/>
      <c r="P539" s="219"/>
      <c r="Q539" s="219"/>
      <c r="R539" s="219"/>
      <c r="S539" s="219"/>
      <c r="T539" s="220"/>
      <c r="AT539" s="221" t="s">
        <v>250</v>
      </c>
      <c r="AU539" s="221" t="s">
        <v>81</v>
      </c>
      <c r="AV539" s="13" t="s">
        <v>81</v>
      </c>
      <c r="AW539" s="13" t="s">
        <v>33</v>
      </c>
      <c r="AX539" s="13" t="s">
        <v>72</v>
      </c>
      <c r="AY539" s="221" t="s">
        <v>239</v>
      </c>
    </row>
    <row r="540" spans="1:65" s="13" customFormat="1" ht="11.25">
      <c r="B540" s="211"/>
      <c r="C540" s="212"/>
      <c r="D540" s="207" t="s">
        <v>250</v>
      </c>
      <c r="E540" s="213" t="s">
        <v>19</v>
      </c>
      <c r="F540" s="214" t="s">
        <v>2595</v>
      </c>
      <c r="G540" s="212"/>
      <c r="H540" s="215">
        <v>6.19</v>
      </c>
      <c r="I540" s="216"/>
      <c r="J540" s="212"/>
      <c r="K540" s="212"/>
      <c r="L540" s="217"/>
      <c r="M540" s="218"/>
      <c r="N540" s="219"/>
      <c r="O540" s="219"/>
      <c r="P540" s="219"/>
      <c r="Q540" s="219"/>
      <c r="R540" s="219"/>
      <c r="S540" s="219"/>
      <c r="T540" s="220"/>
      <c r="AT540" s="221" t="s">
        <v>250</v>
      </c>
      <c r="AU540" s="221" t="s">
        <v>81</v>
      </c>
      <c r="AV540" s="13" t="s">
        <v>81</v>
      </c>
      <c r="AW540" s="13" t="s">
        <v>33</v>
      </c>
      <c r="AX540" s="13" t="s">
        <v>72</v>
      </c>
      <c r="AY540" s="221" t="s">
        <v>239</v>
      </c>
    </row>
    <row r="541" spans="1:65" s="15" customFormat="1" ht="11.25">
      <c r="B541" s="252"/>
      <c r="C541" s="253"/>
      <c r="D541" s="207" t="s">
        <v>250</v>
      </c>
      <c r="E541" s="254" t="s">
        <v>19</v>
      </c>
      <c r="F541" s="255" t="s">
        <v>2076</v>
      </c>
      <c r="G541" s="253"/>
      <c r="H541" s="256">
        <v>47.39</v>
      </c>
      <c r="I541" s="257"/>
      <c r="J541" s="253"/>
      <c r="K541" s="253"/>
      <c r="L541" s="258"/>
      <c r="M541" s="259"/>
      <c r="N541" s="260"/>
      <c r="O541" s="260"/>
      <c r="P541" s="260"/>
      <c r="Q541" s="260"/>
      <c r="R541" s="260"/>
      <c r="S541" s="260"/>
      <c r="T541" s="261"/>
      <c r="AT541" s="262" t="s">
        <v>250</v>
      </c>
      <c r="AU541" s="262" t="s">
        <v>81</v>
      </c>
      <c r="AV541" s="15" t="s">
        <v>101</v>
      </c>
      <c r="AW541" s="15" t="s">
        <v>33</v>
      </c>
      <c r="AX541" s="15" t="s">
        <v>72</v>
      </c>
      <c r="AY541" s="262" t="s">
        <v>239</v>
      </c>
    </row>
    <row r="542" spans="1:65" s="13" customFormat="1" ht="11.25">
      <c r="B542" s="211"/>
      <c r="C542" s="212"/>
      <c r="D542" s="207" t="s">
        <v>250</v>
      </c>
      <c r="E542" s="213" t="s">
        <v>19</v>
      </c>
      <c r="F542" s="214" t="s">
        <v>2596</v>
      </c>
      <c r="G542" s="212"/>
      <c r="H542" s="215">
        <v>2.37</v>
      </c>
      <c r="I542" s="216"/>
      <c r="J542" s="212"/>
      <c r="K542" s="212"/>
      <c r="L542" s="217"/>
      <c r="M542" s="218"/>
      <c r="N542" s="219"/>
      <c r="O542" s="219"/>
      <c r="P542" s="219"/>
      <c r="Q542" s="219"/>
      <c r="R542" s="219"/>
      <c r="S542" s="219"/>
      <c r="T542" s="220"/>
      <c r="AT542" s="221" t="s">
        <v>250</v>
      </c>
      <c r="AU542" s="221" t="s">
        <v>81</v>
      </c>
      <c r="AV542" s="13" t="s">
        <v>81</v>
      </c>
      <c r="AW542" s="13" t="s">
        <v>33</v>
      </c>
      <c r="AX542" s="13" t="s">
        <v>72</v>
      </c>
      <c r="AY542" s="221" t="s">
        <v>239</v>
      </c>
    </row>
    <row r="543" spans="1:65" s="16" customFormat="1" ht="11.25">
      <c r="B543" s="263"/>
      <c r="C543" s="264"/>
      <c r="D543" s="207" t="s">
        <v>250</v>
      </c>
      <c r="E543" s="265" t="s">
        <v>19</v>
      </c>
      <c r="F543" s="266" t="s">
        <v>2078</v>
      </c>
      <c r="G543" s="264"/>
      <c r="H543" s="267">
        <v>49.76</v>
      </c>
      <c r="I543" s="268"/>
      <c r="J543" s="264"/>
      <c r="K543" s="264"/>
      <c r="L543" s="269"/>
      <c r="M543" s="270"/>
      <c r="N543" s="271"/>
      <c r="O543" s="271"/>
      <c r="P543" s="271"/>
      <c r="Q543" s="271"/>
      <c r="R543" s="271"/>
      <c r="S543" s="271"/>
      <c r="T543" s="272"/>
      <c r="AT543" s="273" t="s">
        <v>250</v>
      </c>
      <c r="AU543" s="273" t="s">
        <v>81</v>
      </c>
      <c r="AV543" s="16" t="s">
        <v>246</v>
      </c>
      <c r="AW543" s="16" t="s">
        <v>33</v>
      </c>
      <c r="AX543" s="16" t="s">
        <v>79</v>
      </c>
      <c r="AY543" s="273" t="s">
        <v>239</v>
      </c>
    </row>
    <row r="544" spans="1:65" s="2" customFormat="1" ht="16.5" customHeight="1">
      <c r="A544" s="36"/>
      <c r="B544" s="37"/>
      <c r="C544" s="194" t="s">
        <v>2597</v>
      </c>
      <c r="D544" s="194" t="s">
        <v>241</v>
      </c>
      <c r="E544" s="195" t="s">
        <v>2598</v>
      </c>
      <c r="F544" s="196" t="s">
        <v>2599</v>
      </c>
      <c r="G544" s="197" t="s">
        <v>244</v>
      </c>
      <c r="H544" s="198">
        <v>20</v>
      </c>
      <c r="I544" s="199"/>
      <c r="J544" s="200">
        <f>ROUND(I544*H544,2)</f>
        <v>0</v>
      </c>
      <c r="K544" s="196" t="s">
        <v>245</v>
      </c>
      <c r="L544" s="41"/>
      <c r="M544" s="201" t="s">
        <v>19</v>
      </c>
      <c r="N544" s="202" t="s">
        <v>43</v>
      </c>
      <c r="O544" s="66"/>
      <c r="P544" s="203">
        <f>O544*H544</f>
        <v>0</v>
      </c>
      <c r="Q544" s="203">
        <v>4.2000000000000002E-4</v>
      </c>
      <c r="R544" s="203">
        <f>Q544*H544</f>
        <v>8.4000000000000012E-3</v>
      </c>
      <c r="S544" s="203">
        <v>0</v>
      </c>
      <c r="T544" s="204">
        <f>S544*H544</f>
        <v>0</v>
      </c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R544" s="205" t="s">
        <v>246</v>
      </c>
      <c r="AT544" s="205" t="s">
        <v>241</v>
      </c>
      <c r="AU544" s="205" t="s">
        <v>81</v>
      </c>
      <c r="AY544" s="19" t="s">
        <v>239</v>
      </c>
      <c r="BE544" s="206">
        <f>IF(N544="základní",J544,0)</f>
        <v>0</v>
      </c>
      <c r="BF544" s="206">
        <f>IF(N544="snížená",J544,0)</f>
        <v>0</v>
      </c>
      <c r="BG544" s="206">
        <f>IF(N544="zákl. přenesená",J544,0)</f>
        <v>0</v>
      </c>
      <c r="BH544" s="206">
        <f>IF(N544="sníž. přenesená",J544,0)</f>
        <v>0</v>
      </c>
      <c r="BI544" s="206">
        <f>IF(N544="nulová",J544,0)</f>
        <v>0</v>
      </c>
      <c r="BJ544" s="19" t="s">
        <v>79</v>
      </c>
      <c r="BK544" s="206">
        <f>ROUND(I544*H544,2)</f>
        <v>0</v>
      </c>
      <c r="BL544" s="19" t="s">
        <v>246</v>
      </c>
      <c r="BM544" s="205" t="s">
        <v>2600</v>
      </c>
    </row>
    <row r="545" spans="1:65" s="2" customFormat="1" ht="11.25">
      <c r="A545" s="36"/>
      <c r="B545" s="37"/>
      <c r="C545" s="38"/>
      <c r="D545" s="207" t="s">
        <v>248</v>
      </c>
      <c r="E545" s="38"/>
      <c r="F545" s="208" t="s">
        <v>2601</v>
      </c>
      <c r="G545" s="38"/>
      <c r="H545" s="38"/>
      <c r="I545" s="117"/>
      <c r="J545" s="38"/>
      <c r="K545" s="38"/>
      <c r="L545" s="41"/>
      <c r="M545" s="209"/>
      <c r="N545" s="210"/>
      <c r="O545" s="66"/>
      <c r="P545" s="66"/>
      <c r="Q545" s="66"/>
      <c r="R545" s="66"/>
      <c r="S545" s="66"/>
      <c r="T545" s="67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T545" s="19" t="s">
        <v>248</v>
      </c>
      <c r="AU545" s="19" t="s">
        <v>81</v>
      </c>
    </row>
    <row r="546" spans="1:65" s="2" customFormat="1" ht="19.5">
      <c r="A546" s="36"/>
      <c r="B546" s="37"/>
      <c r="C546" s="38"/>
      <c r="D546" s="207" t="s">
        <v>275</v>
      </c>
      <c r="E546" s="38"/>
      <c r="F546" s="225" t="s">
        <v>2602</v>
      </c>
      <c r="G546" s="38"/>
      <c r="H546" s="38"/>
      <c r="I546" s="117"/>
      <c r="J546" s="38"/>
      <c r="K546" s="38"/>
      <c r="L546" s="41"/>
      <c r="M546" s="209"/>
      <c r="N546" s="210"/>
      <c r="O546" s="66"/>
      <c r="P546" s="66"/>
      <c r="Q546" s="66"/>
      <c r="R546" s="66"/>
      <c r="S546" s="66"/>
      <c r="T546" s="67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T546" s="19" t="s">
        <v>275</v>
      </c>
      <c r="AU546" s="19" t="s">
        <v>81</v>
      </c>
    </row>
    <row r="547" spans="1:65" s="2" customFormat="1" ht="16.5" customHeight="1">
      <c r="A547" s="36"/>
      <c r="B547" s="37"/>
      <c r="C547" s="194" t="s">
        <v>1059</v>
      </c>
      <c r="D547" s="194" t="s">
        <v>241</v>
      </c>
      <c r="E547" s="195" t="s">
        <v>2603</v>
      </c>
      <c r="F547" s="196" t="s">
        <v>2604</v>
      </c>
      <c r="G547" s="197" t="s">
        <v>285</v>
      </c>
      <c r="H547" s="198">
        <v>2</v>
      </c>
      <c r="I547" s="199"/>
      <c r="J547" s="200">
        <f>ROUND(I547*H547,2)</f>
        <v>0</v>
      </c>
      <c r="K547" s="196" t="s">
        <v>245</v>
      </c>
      <c r="L547" s="41"/>
      <c r="M547" s="201" t="s">
        <v>19</v>
      </c>
      <c r="N547" s="202" t="s">
        <v>43</v>
      </c>
      <c r="O547" s="66"/>
      <c r="P547" s="203">
        <f>O547*H547</f>
        <v>0</v>
      </c>
      <c r="Q547" s="203">
        <v>3.6000000000000002E-4</v>
      </c>
      <c r="R547" s="203">
        <f>Q547*H547</f>
        <v>7.2000000000000005E-4</v>
      </c>
      <c r="S547" s="203">
        <v>0</v>
      </c>
      <c r="T547" s="204">
        <f>S547*H547</f>
        <v>0</v>
      </c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R547" s="205" t="s">
        <v>246</v>
      </c>
      <c r="AT547" s="205" t="s">
        <v>241</v>
      </c>
      <c r="AU547" s="205" t="s">
        <v>81</v>
      </c>
      <c r="AY547" s="19" t="s">
        <v>239</v>
      </c>
      <c r="BE547" s="206">
        <f>IF(N547="základní",J547,0)</f>
        <v>0</v>
      </c>
      <c r="BF547" s="206">
        <f>IF(N547="snížená",J547,0)</f>
        <v>0</v>
      </c>
      <c r="BG547" s="206">
        <f>IF(N547="zákl. přenesená",J547,0)</f>
        <v>0</v>
      </c>
      <c r="BH547" s="206">
        <f>IF(N547="sníž. přenesená",J547,0)</f>
        <v>0</v>
      </c>
      <c r="BI547" s="206">
        <f>IF(N547="nulová",J547,0)</f>
        <v>0</v>
      </c>
      <c r="BJ547" s="19" t="s">
        <v>79</v>
      </c>
      <c r="BK547" s="206">
        <f>ROUND(I547*H547,2)</f>
        <v>0</v>
      </c>
      <c r="BL547" s="19" t="s">
        <v>246</v>
      </c>
      <c r="BM547" s="205" t="s">
        <v>2605</v>
      </c>
    </row>
    <row r="548" spans="1:65" s="2" customFormat="1" ht="11.25">
      <c r="A548" s="36"/>
      <c r="B548" s="37"/>
      <c r="C548" s="38"/>
      <c r="D548" s="207" t="s">
        <v>248</v>
      </c>
      <c r="E548" s="38"/>
      <c r="F548" s="208" t="s">
        <v>2606</v>
      </c>
      <c r="G548" s="38"/>
      <c r="H548" s="38"/>
      <c r="I548" s="117"/>
      <c r="J548" s="38"/>
      <c r="K548" s="38"/>
      <c r="L548" s="41"/>
      <c r="M548" s="209"/>
      <c r="N548" s="210"/>
      <c r="O548" s="66"/>
      <c r="P548" s="66"/>
      <c r="Q548" s="66"/>
      <c r="R548" s="66"/>
      <c r="S548" s="66"/>
      <c r="T548" s="67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T548" s="19" t="s">
        <v>248</v>
      </c>
      <c r="AU548" s="19" t="s">
        <v>81</v>
      </c>
    </row>
    <row r="549" spans="1:65" s="2" customFormat="1" ht="19.5">
      <c r="A549" s="36"/>
      <c r="B549" s="37"/>
      <c r="C549" s="38"/>
      <c r="D549" s="207" t="s">
        <v>275</v>
      </c>
      <c r="E549" s="38"/>
      <c r="F549" s="225" t="s">
        <v>2607</v>
      </c>
      <c r="G549" s="38"/>
      <c r="H549" s="38"/>
      <c r="I549" s="117"/>
      <c r="J549" s="38"/>
      <c r="K549" s="38"/>
      <c r="L549" s="41"/>
      <c r="M549" s="209"/>
      <c r="N549" s="210"/>
      <c r="O549" s="66"/>
      <c r="P549" s="66"/>
      <c r="Q549" s="66"/>
      <c r="R549" s="66"/>
      <c r="S549" s="66"/>
      <c r="T549" s="67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T549" s="19" t="s">
        <v>275</v>
      </c>
      <c r="AU549" s="19" t="s">
        <v>81</v>
      </c>
    </row>
    <row r="550" spans="1:65" s="2" customFormat="1" ht="16.5" customHeight="1">
      <c r="A550" s="36"/>
      <c r="B550" s="37"/>
      <c r="C550" s="240" t="s">
        <v>2608</v>
      </c>
      <c r="D550" s="240" t="s">
        <v>653</v>
      </c>
      <c r="E550" s="241" t="s">
        <v>2609</v>
      </c>
      <c r="F550" s="242" t="s">
        <v>2610</v>
      </c>
      <c r="G550" s="243" t="s">
        <v>265</v>
      </c>
      <c r="H550" s="244">
        <v>3.5999999999999997E-2</v>
      </c>
      <c r="I550" s="245"/>
      <c r="J550" s="246">
        <f>ROUND(I550*H550,2)</f>
        <v>0</v>
      </c>
      <c r="K550" s="242" t="s">
        <v>245</v>
      </c>
      <c r="L550" s="247"/>
      <c r="M550" s="248" t="s">
        <v>19</v>
      </c>
      <c r="N550" s="249" t="s">
        <v>43</v>
      </c>
      <c r="O550" s="66"/>
      <c r="P550" s="203">
        <f>O550*H550</f>
        <v>0</v>
      </c>
      <c r="Q550" s="203">
        <v>1</v>
      </c>
      <c r="R550" s="203">
        <f>Q550*H550</f>
        <v>3.5999999999999997E-2</v>
      </c>
      <c r="S550" s="203">
        <v>0</v>
      </c>
      <c r="T550" s="204">
        <f>S550*H550</f>
        <v>0</v>
      </c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R550" s="205" t="s">
        <v>314</v>
      </c>
      <c r="AT550" s="205" t="s">
        <v>653</v>
      </c>
      <c r="AU550" s="205" t="s">
        <v>81</v>
      </c>
      <c r="AY550" s="19" t="s">
        <v>239</v>
      </c>
      <c r="BE550" s="206">
        <f>IF(N550="základní",J550,0)</f>
        <v>0</v>
      </c>
      <c r="BF550" s="206">
        <f>IF(N550="snížená",J550,0)</f>
        <v>0</v>
      </c>
      <c r="BG550" s="206">
        <f>IF(N550="zákl. přenesená",J550,0)</f>
        <v>0</v>
      </c>
      <c r="BH550" s="206">
        <f>IF(N550="sníž. přenesená",J550,0)</f>
        <v>0</v>
      </c>
      <c r="BI550" s="206">
        <f>IF(N550="nulová",J550,0)</f>
        <v>0</v>
      </c>
      <c r="BJ550" s="19" t="s">
        <v>79</v>
      </c>
      <c r="BK550" s="206">
        <f>ROUND(I550*H550,2)</f>
        <v>0</v>
      </c>
      <c r="BL550" s="19" t="s">
        <v>246</v>
      </c>
      <c r="BM550" s="205" t="s">
        <v>2611</v>
      </c>
    </row>
    <row r="551" spans="1:65" s="2" customFormat="1" ht="11.25">
      <c r="A551" s="36"/>
      <c r="B551" s="37"/>
      <c r="C551" s="38"/>
      <c r="D551" s="207" t="s">
        <v>248</v>
      </c>
      <c r="E551" s="38"/>
      <c r="F551" s="208" t="s">
        <v>2610</v>
      </c>
      <c r="G551" s="38"/>
      <c r="H551" s="38"/>
      <c r="I551" s="117"/>
      <c r="J551" s="38"/>
      <c r="K551" s="38"/>
      <c r="L551" s="41"/>
      <c r="M551" s="209"/>
      <c r="N551" s="210"/>
      <c r="O551" s="66"/>
      <c r="P551" s="66"/>
      <c r="Q551" s="66"/>
      <c r="R551" s="66"/>
      <c r="S551" s="66"/>
      <c r="T551" s="67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T551" s="19" t="s">
        <v>248</v>
      </c>
      <c r="AU551" s="19" t="s">
        <v>81</v>
      </c>
    </row>
    <row r="552" spans="1:65" s="2" customFormat="1" ht="19.5">
      <c r="A552" s="36"/>
      <c r="B552" s="37"/>
      <c r="C552" s="38"/>
      <c r="D552" s="207" t="s">
        <v>275</v>
      </c>
      <c r="E552" s="38"/>
      <c r="F552" s="225" t="s">
        <v>2612</v>
      </c>
      <c r="G552" s="38"/>
      <c r="H552" s="38"/>
      <c r="I552" s="117"/>
      <c r="J552" s="38"/>
      <c r="K552" s="38"/>
      <c r="L552" s="41"/>
      <c r="M552" s="209"/>
      <c r="N552" s="210"/>
      <c r="O552" s="66"/>
      <c r="P552" s="66"/>
      <c r="Q552" s="66"/>
      <c r="R552" s="66"/>
      <c r="S552" s="66"/>
      <c r="T552" s="67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T552" s="19" t="s">
        <v>275</v>
      </c>
      <c r="AU552" s="19" t="s">
        <v>81</v>
      </c>
    </row>
    <row r="553" spans="1:65" s="13" customFormat="1" ht="11.25">
      <c r="B553" s="211"/>
      <c r="C553" s="212"/>
      <c r="D553" s="207" t="s">
        <v>250</v>
      </c>
      <c r="E553" s="213" t="s">
        <v>19</v>
      </c>
      <c r="F553" s="214" t="s">
        <v>2613</v>
      </c>
      <c r="G553" s="212"/>
      <c r="H553" s="215">
        <v>3.5999999999999997E-2</v>
      </c>
      <c r="I553" s="216"/>
      <c r="J553" s="212"/>
      <c r="K553" s="212"/>
      <c r="L553" s="217"/>
      <c r="M553" s="218"/>
      <c r="N553" s="219"/>
      <c r="O553" s="219"/>
      <c r="P553" s="219"/>
      <c r="Q553" s="219"/>
      <c r="R553" s="219"/>
      <c r="S553" s="219"/>
      <c r="T553" s="220"/>
      <c r="AT553" s="221" t="s">
        <v>250</v>
      </c>
      <c r="AU553" s="221" t="s">
        <v>81</v>
      </c>
      <c r="AV553" s="13" t="s">
        <v>81</v>
      </c>
      <c r="AW553" s="13" t="s">
        <v>33</v>
      </c>
      <c r="AX553" s="13" t="s">
        <v>79</v>
      </c>
      <c r="AY553" s="221" t="s">
        <v>239</v>
      </c>
    </row>
    <row r="554" spans="1:65" s="2" customFormat="1" ht="16.5" customHeight="1">
      <c r="A554" s="36"/>
      <c r="B554" s="37"/>
      <c r="C554" s="240" t="s">
        <v>1062</v>
      </c>
      <c r="D554" s="240" t="s">
        <v>653</v>
      </c>
      <c r="E554" s="241" t="s">
        <v>2614</v>
      </c>
      <c r="F554" s="242" t="s">
        <v>2615</v>
      </c>
      <c r="G554" s="243" t="s">
        <v>265</v>
      </c>
      <c r="H554" s="244">
        <v>0.24</v>
      </c>
      <c r="I554" s="245"/>
      <c r="J554" s="246">
        <f>ROUND(I554*H554,2)</f>
        <v>0</v>
      </c>
      <c r="K554" s="242" t="s">
        <v>19</v>
      </c>
      <c r="L554" s="247"/>
      <c r="M554" s="248" t="s">
        <v>19</v>
      </c>
      <c r="N554" s="249" t="s">
        <v>43</v>
      </c>
      <c r="O554" s="66"/>
      <c r="P554" s="203">
        <f>O554*H554</f>
        <v>0</v>
      </c>
      <c r="Q554" s="203">
        <v>1</v>
      </c>
      <c r="R554" s="203">
        <f>Q554*H554</f>
        <v>0.24</v>
      </c>
      <c r="S554" s="203">
        <v>0</v>
      </c>
      <c r="T554" s="204">
        <f>S554*H554</f>
        <v>0</v>
      </c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R554" s="205" t="s">
        <v>314</v>
      </c>
      <c r="AT554" s="205" t="s">
        <v>653</v>
      </c>
      <c r="AU554" s="205" t="s">
        <v>81</v>
      </c>
      <c r="AY554" s="19" t="s">
        <v>239</v>
      </c>
      <c r="BE554" s="206">
        <f>IF(N554="základní",J554,0)</f>
        <v>0</v>
      </c>
      <c r="BF554" s="206">
        <f>IF(N554="snížená",J554,0)</f>
        <v>0</v>
      </c>
      <c r="BG554" s="206">
        <f>IF(N554="zákl. přenesená",J554,0)</f>
        <v>0</v>
      </c>
      <c r="BH554" s="206">
        <f>IF(N554="sníž. přenesená",J554,0)</f>
        <v>0</v>
      </c>
      <c r="BI554" s="206">
        <f>IF(N554="nulová",J554,0)</f>
        <v>0</v>
      </c>
      <c r="BJ554" s="19" t="s">
        <v>79</v>
      </c>
      <c r="BK554" s="206">
        <f>ROUND(I554*H554,2)</f>
        <v>0</v>
      </c>
      <c r="BL554" s="19" t="s">
        <v>246</v>
      </c>
      <c r="BM554" s="205" t="s">
        <v>2616</v>
      </c>
    </row>
    <row r="555" spans="1:65" s="2" customFormat="1" ht="11.25">
      <c r="A555" s="36"/>
      <c r="B555" s="37"/>
      <c r="C555" s="38"/>
      <c r="D555" s="207" t="s">
        <v>248</v>
      </c>
      <c r="E555" s="38"/>
      <c r="F555" s="208" t="s">
        <v>2615</v>
      </c>
      <c r="G555" s="38"/>
      <c r="H555" s="38"/>
      <c r="I555" s="117"/>
      <c r="J555" s="38"/>
      <c r="K555" s="38"/>
      <c r="L555" s="41"/>
      <c r="M555" s="209"/>
      <c r="N555" s="210"/>
      <c r="O555" s="66"/>
      <c r="P555" s="66"/>
      <c r="Q555" s="66"/>
      <c r="R555" s="66"/>
      <c r="S555" s="66"/>
      <c r="T555" s="67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T555" s="19" t="s">
        <v>248</v>
      </c>
      <c r="AU555" s="19" t="s">
        <v>81</v>
      </c>
    </row>
    <row r="556" spans="1:65" s="2" customFormat="1" ht="19.5">
      <c r="A556" s="36"/>
      <c r="B556" s="37"/>
      <c r="C556" s="38"/>
      <c r="D556" s="207" t="s">
        <v>275</v>
      </c>
      <c r="E556" s="38"/>
      <c r="F556" s="225" t="s">
        <v>2617</v>
      </c>
      <c r="G556" s="38"/>
      <c r="H556" s="38"/>
      <c r="I556" s="117"/>
      <c r="J556" s="38"/>
      <c r="K556" s="38"/>
      <c r="L556" s="41"/>
      <c r="M556" s="209"/>
      <c r="N556" s="210"/>
      <c r="O556" s="66"/>
      <c r="P556" s="66"/>
      <c r="Q556" s="66"/>
      <c r="R556" s="66"/>
      <c r="S556" s="66"/>
      <c r="T556" s="67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T556" s="19" t="s">
        <v>275</v>
      </c>
      <c r="AU556" s="19" t="s">
        <v>81</v>
      </c>
    </row>
    <row r="557" spans="1:65" s="13" customFormat="1" ht="11.25">
      <c r="B557" s="211"/>
      <c r="C557" s="212"/>
      <c r="D557" s="207" t="s">
        <v>250</v>
      </c>
      <c r="E557" s="213" t="s">
        <v>19</v>
      </c>
      <c r="F557" s="214" t="s">
        <v>2618</v>
      </c>
      <c r="G557" s="212"/>
      <c r="H557" s="215">
        <v>0.24</v>
      </c>
      <c r="I557" s="216"/>
      <c r="J557" s="212"/>
      <c r="K557" s="212"/>
      <c r="L557" s="217"/>
      <c r="M557" s="218"/>
      <c r="N557" s="219"/>
      <c r="O557" s="219"/>
      <c r="P557" s="219"/>
      <c r="Q557" s="219"/>
      <c r="R557" s="219"/>
      <c r="S557" s="219"/>
      <c r="T557" s="220"/>
      <c r="AT557" s="221" t="s">
        <v>250</v>
      </c>
      <c r="AU557" s="221" t="s">
        <v>81</v>
      </c>
      <c r="AV557" s="13" t="s">
        <v>81</v>
      </c>
      <c r="AW557" s="13" t="s">
        <v>33</v>
      </c>
      <c r="AX557" s="13" t="s">
        <v>79</v>
      </c>
      <c r="AY557" s="221" t="s">
        <v>239</v>
      </c>
    </row>
    <row r="558" spans="1:65" s="2" customFormat="1" ht="16.5" customHeight="1">
      <c r="A558" s="36"/>
      <c r="B558" s="37"/>
      <c r="C558" s="240" t="s">
        <v>2619</v>
      </c>
      <c r="D558" s="240" t="s">
        <v>653</v>
      </c>
      <c r="E558" s="241" t="s">
        <v>2620</v>
      </c>
      <c r="F558" s="242" t="s">
        <v>2621</v>
      </c>
      <c r="G558" s="243" t="s">
        <v>265</v>
      </c>
      <c r="H558" s="244">
        <v>7.3999999999999996E-2</v>
      </c>
      <c r="I558" s="245"/>
      <c r="J558" s="246">
        <f>ROUND(I558*H558,2)</f>
        <v>0</v>
      </c>
      <c r="K558" s="242" t="s">
        <v>245</v>
      </c>
      <c r="L558" s="247"/>
      <c r="M558" s="248" t="s">
        <v>19</v>
      </c>
      <c r="N558" s="249" t="s">
        <v>43</v>
      </c>
      <c r="O558" s="66"/>
      <c r="P558" s="203">
        <f>O558*H558</f>
        <v>0</v>
      </c>
      <c r="Q558" s="203">
        <v>1</v>
      </c>
      <c r="R558" s="203">
        <f>Q558*H558</f>
        <v>7.3999999999999996E-2</v>
      </c>
      <c r="S558" s="203">
        <v>0</v>
      </c>
      <c r="T558" s="204">
        <f>S558*H558</f>
        <v>0</v>
      </c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R558" s="205" t="s">
        <v>314</v>
      </c>
      <c r="AT558" s="205" t="s">
        <v>653</v>
      </c>
      <c r="AU558" s="205" t="s">
        <v>81</v>
      </c>
      <c r="AY558" s="19" t="s">
        <v>239</v>
      </c>
      <c r="BE558" s="206">
        <f>IF(N558="základní",J558,0)</f>
        <v>0</v>
      </c>
      <c r="BF558" s="206">
        <f>IF(N558="snížená",J558,0)</f>
        <v>0</v>
      </c>
      <c r="BG558" s="206">
        <f>IF(N558="zákl. přenesená",J558,0)</f>
        <v>0</v>
      </c>
      <c r="BH558" s="206">
        <f>IF(N558="sníž. přenesená",J558,0)</f>
        <v>0</v>
      </c>
      <c r="BI558" s="206">
        <f>IF(N558="nulová",J558,0)</f>
        <v>0</v>
      </c>
      <c r="BJ558" s="19" t="s">
        <v>79</v>
      </c>
      <c r="BK558" s="206">
        <f>ROUND(I558*H558,2)</f>
        <v>0</v>
      </c>
      <c r="BL558" s="19" t="s">
        <v>246</v>
      </c>
      <c r="BM558" s="205" t="s">
        <v>2622</v>
      </c>
    </row>
    <row r="559" spans="1:65" s="2" customFormat="1" ht="11.25">
      <c r="A559" s="36"/>
      <c r="B559" s="37"/>
      <c r="C559" s="38"/>
      <c r="D559" s="207" t="s">
        <v>248</v>
      </c>
      <c r="E559" s="38"/>
      <c r="F559" s="208" t="s">
        <v>2621</v>
      </c>
      <c r="G559" s="38"/>
      <c r="H559" s="38"/>
      <c r="I559" s="117"/>
      <c r="J559" s="38"/>
      <c r="K559" s="38"/>
      <c r="L559" s="41"/>
      <c r="M559" s="209"/>
      <c r="N559" s="210"/>
      <c r="O559" s="66"/>
      <c r="P559" s="66"/>
      <c r="Q559" s="66"/>
      <c r="R559" s="66"/>
      <c r="S559" s="66"/>
      <c r="T559" s="67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T559" s="19" t="s">
        <v>248</v>
      </c>
      <c r="AU559" s="19" t="s">
        <v>81</v>
      </c>
    </row>
    <row r="560" spans="1:65" s="2" customFormat="1" ht="19.5">
      <c r="A560" s="36"/>
      <c r="B560" s="37"/>
      <c r="C560" s="38"/>
      <c r="D560" s="207" t="s">
        <v>275</v>
      </c>
      <c r="E560" s="38"/>
      <c r="F560" s="225" t="s">
        <v>2623</v>
      </c>
      <c r="G560" s="38"/>
      <c r="H560" s="38"/>
      <c r="I560" s="117"/>
      <c r="J560" s="38"/>
      <c r="K560" s="38"/>
      <c r="L560" s="41"/>
      <c r="M560" s="209"/>
      <c r="N560" s="210"/>
      <c r="O560" s="66"/>
      <c r="P560" s="66"/>
      <c r="Q560" s="66"/>
      <c r="R560" s="66"/>
      <c r="S560" s="66"/>
      <c r="T560" s="67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T560" s="19" t="s">
        <v>275</v>
      </c>
      <c r="AU560" s="19" t="s">
        <v>81</v>
      </c>
    </row>
    <row r="561" spans="1:65" s="13" customFormat="1" ht="11.25">
      <c r="B561" s="211"/>
      <c r="C561" s="212"/>
      <c r="D561" s="207" t="s">
        <v>250</v>
      </c>
      <c r="E561" s="213" t="s">
        <v>19</v>
      </c>
      <c r="F561" s="214" t="s">
        <v>2624</v>
      </c>
      <c r="G561" s="212"/>
      <c r="H561" s="215">
        <v>7.3999999999999996E-2</v>
      </c>
      <c r="I561" s="216"/>
      <c r="J561" s="212"/>
      <c r="K561" s="212"/>
      <c r="L561" s="217"/>
      <c r="M561" s="218"/>
      <c r="N561" s="219"/>
      <c r="O561" s="219"/>
      <c r="P561" s="219"/>
      <c r="Q561" s="219"/>
      <c r="R561" s="219"/>
      <c r="S561" s="219"/>
      <c r="T561" s="220"/>
      <c r="AT561" s="221" t="s">
        <v>250</v>
      </c>
      <c r="AU561" s="221" t="s">
        <v>81</v>
      </c>
      <c r="AV561" s="13" t="s">
        <v>81</v>
      </c>
      <c r="AW561" s="13" t="s">
        <v>33</v>
      </c>
      <c r="AX561" s="13" t="s">
        <v>79</v>
      </c>
      <c r="AY561" s="221" t="s">
        <v>239</v>
      </c>
    </row>
    <row r="562" spans="1:65" s="2" customFormat="1" ht="16.5" customHeight="1">
      <c r="A562" s="36"/>
      <c r="B562" s="37"/>
      <c r="C562" s="194" t="s">
        <v>1065</v>
      </c>
      <c r="D562" s="194" t="s">
        <v>241</v>
      </c>
      <c r="E562" s="195" t="s">
        <v>2625</v>
      </c>
      <c r="F562" s="196" t="s">
        <v>2626</v>
      </c>
      <c r="G562" s="197" t="s">
        <v>254</v>
      </c>
      <c r="H562" s="198">
        <v>228.85</v>
      </c>
      <c r="I562" s="199"/>
      <c r="J562" s="200">
        <f>ROUND(I562*H562,2)</f>
        <v>0</v>
      </c>
      <c r="K562" s="196" t="s">
        <v>245</v>
      </c>
      <c r="L562" s="41"/>
      <c r="M562" s="201" t="s">
        <v>19</v>
      </c>
      <c r="N562" s="202" t="s">
        <v>43</v>
      </c>
      <c r="O562" s="66"/>
      <c r="P562" s="203">
        <f>O562*H562</f>
        <v>0</v>
      </c>
      <c r="Q562" s="203">
        <v>8.8000000000000003E-4</v>
      </c>
      <c r="R562" s="203">
        <f>Q562*H562</f>
        <v>0.20138800000000001</v>
      </c>
      <c r="S562" s="203">
        <v>0</v>
      </c>
      <c r="T562" s="204">
        <f>S562*H562</f>
        <v>0</v>
      </c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R562" s="205" t="s">
        <v>246</v>
      </c>
      <c r="AT562" s="205" t="s">
        <v>241</v>
      </c>
      <c r="AU562" s="205" t="s">
        <v>81</v>
      </c>
      <c r="AY562" s="19" t="s">
        <v>239</v>
      </c>
      <c r="BE562" s="206">
        <f>IF(N562="základní",J562,0)</f>
        <v>0</v>
      </c>
      <c r="BF562" s="206">
        <f>IF(N562="snížená",J562,0)</f>
        <v>0</v>
      </c>
      <c r="BG562" s="206">
        <f>IF(N562="zákl. přenesená",J562,0)</f>
        <v>0</v>
      </c>
      <c r="BH562" s="206">
        <f>IF(N562="sníž. přenesená",J562,0)</f>
        <v>0</v>
      </c>
      <c r="BI562" s="206">
        <f>IF(N562="nulová",J562,0)</f>
        <v>0</v>
      </c>
      <c r="BJ562" s="19" t="s">
        <v>79</v>
      </c>
      <c r="BK562" s="206">
        <f>ROUND(I562*H562,2)</f>
        <v>0</v>
      </c>
      <c r="BL562" s="19" t="s">
        <v>246</v>
      </c>
      <c r="BM562" s="205" t="s">
        <v>2627</v>
      </c>
    </row>
    <row r="563" spans="1:65" s="2" customFormat="1" ht="11.25">
      <c r="A563" s="36"/>
      <c r="B563" s="37"/>
      <c r="C563" s="38"/>
      <c r="D563" s="207" t="s">
        <v>248</v>
      </c>
      <c r="E563" s="38"/>
      <c r="F563" s="208" t="s">
        <v>2628</v>
      </c>
      <c r="G563" s="38"/>
      <c r="H563" s="38"/>
      <c r="I563" s="117"/>
      <c r="J563" s="38"/>
      <c r="K563" s="38"/>
      <c r="L563" s="41"/>
      <c r="M563" s="209"/>
      <c r="N563" s="210"/>
      <c r="O563" s="66"/>
      <c r="P563" s="66"/>
      <c r="Q563" s="66"/>
      <c r="R563" s="66"/>
      <c r="S563" s="66"/>
      <c r="T563" s="67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T563" s="19" t="s">
        <v>248</v>
      </c>
      <c r="AU563" s="19" t="s">
        <v>81</v>
      </c>
    </row>
    <row r="564" spans="1:65" s="13" customFormat="1" ht="11.25">
      <c r="B564" s="211"/>
      <c r="C564" s="212"/>
      <c r="D564" s="207" t="s">
        <v>250</v>
      </c>
      <c r="E564" s="213" t="s">
        <v>19</v>
      </c>
      <c r="F564" s="214" t="s">
        <v>2629</v>
      </c>
      <c r="G564" s="212"/>
      <c r="H564" s="215">
        <v>228.85</v>
      </c>
      <c r="I564" s="216"/>
      <c r="J564" s="212"/>
      <c r="K564" s="212"/>
      <c r="L564" s="217"/>
      <c r="M564" s="218"/>
      <c r="N564" s="219"/>
      <c r="O564" s="219"/>
      <c r="P564" s="219"/>
      <c r="Q564" s="219"/>
      <c r="R564" s="219"/>
      <c r="S564" s="219"/>
      <c r="T564" s="220"/>
      <c r="AT564" s="221" t="s">
        <v>250</v>
      </c>
      <c r="AU564" s="221" t="s">
        <v>81</v>
      </c>
      <c r="AV564" s="13" t="s">
        <v>81</v>
      </c>
      <c r="AW564" s="13" t="s">
        <v>33</v>
      </c>
      <c r="AX564" s="13" t="s">
        <v>79</v>
      </c>
      <c r="AY564" s="221" t="s">
        <v>239</v>
      </c>
    </row>
    <row r="565" spans="1:65" s="2" customFormat="1" ht="16.5" customHeight="1">
      <c r="A565" s="36"/>
      <c r="B565" s="37"/>
      <c r="C565" s="194" t="s">
        <v>2630</v>
      </c>
      <c r="D565" s="194" t="s">
        <v>241</v>
      </c>
      <c r="E565" s="195" t="s">
        <v>2631</v>
      </c>
      <c r="F565" s="196" t="s">
        <v>2632</v>
      </c>
      <c r="G565" s="197" t="s">
        <v>254</v>
      </c>
      <c r="H565" s="198">
        <v>228.85</v>
      </c>
      <c r="I565" s="199"/>
      <c r="J565" s="200">
        <f>ROUND(I565*H565,2)</f>
        <v>0</v>
      </c>
      <c r="K565" s="196" t="s">
        <v>245</v>
      </c>
      <c r="L565" s="41"/>
      <c r="M565" s="201" t="s">
        <v>19</v>
      </c>
      <c r="N565" s="202" t="s">
        <v>43</v>
      </c>
      <c r="O565" s="66"/>
      <c r="P565" s="203">
        <f>O565*H565</f>
        <v>0</v>
      </c>
      <c r="Q565" s="203">
        <v>0</v>
      </c>
      <c r="R565" s="203">
        <f>Q565*H565</f>
        <v>0</v>
      </c>
      <c r="S565" s="203">
        <v>0</v>
      </c>
      <c r="T565" s="204">
        <f>S565*H565</f>
        <v>0</v>
      </c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R565" s="205" t="s">
        <v>246</v>
      </c>
      <c r="AT565" s="205" t="s">
        <v>241</v>
      </c>
      <c r="AU565" s="205" t="s">
        <v>81</v>
      </c>
      <c r="AY565" s="19" t="s">
        <v>239</v>
      </c>
      <c r="BE565" s="206">
        <f>IF(N565="základní",J565,0)</f>
        <v>0</v>
      </c>
      <c r="BF565" s="206">
        <f>IF(N565="snížená",J565,0)</f>
        <v>0</v>
      </c>
      <c r="BG565" s="206">
        <f>IF(N565="zákl. přenesená",J565,0)</f>
        <v>0</v>
      </c>
      <c r="BH565" s="206">
        <f>IF(N565="sníž. přenesená",J565,0)</f>
        <v>0</v>
      </c>
      <c r="BI565" s="206">
        <f>IF(N565="nulová",J565,0)</f>
        <v>0</v>
      </c>
      <c r="BJ565" s="19" t="s">
        <v>79</v>
      </c>
      <c r="BK565" s="206">
        <f>ROUND(I565*H565,2)</f>
        <v>0</v>
      </c>
      <c r="BL565" s="19" t="s">
        <v>246</v>
      </c>
      <c r="BM565" s="205" t="s">
        <v>2633</v>
      </c>
    </row>
    <row r="566" spans="1:65" s="2" customFormat="1" ht="11.25">
      <c r="A566" s="36"/>
      <c r="B566" s="37"/>
      <c r="C566" s="38"/>
      <c r="D566" s="207" t="s">
        <v>248</v>
      </c>
      <c r="E566" s="38"/>
      <c r="F566" s="208" t="s">
        <v>2634</v>
      </c>
      <c r="G566" s="38"/>
      <c r="H566" s="38"/>
      <c r="I566" s="117"/>
      <c r="J566" s="38"/>
      <c r="K566" s="38"/>
      <c r="L566" s="41"/>
      <c r="M566" s="209"/>
      <c r="N566" s="210"/>
      <c r="O566" s="66"/>
      <c r="P566" s="66"/>
      <c r="Q566" s="66"/>
      <c r="R566" s="66"/>
      <c r="S566" s="66"/>
      <c r="T566" s="67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T566" s="19" t="s">
        <v>248</v>
      </c>
      <c r="AU566" s="19" t="s">
        <v>81</v>
      </c>
    </row>
    <row r="567" spans="1:65" s="2" customFormat="1" ht="16.5" customHeight="1">
      <c r="A567" s="36"/>
      <c r="B567" s="37"/>
      <c r="C567" s="194" t="s">
        <v>1069</v>
      </c>
      <c r="D567" s="194" t="s">
        <v>241</v>
      </c>
      <c r="E567" s="195" t="s">
        <v>2635</v>
      </c>
      <c r="F567" s="196" t="s">
        <v>2636</v>
      </c>
      <c r="G567" s="197" t="s">
        <v>254</v>
      </c>
      <c r="H567" s="198">
        <v>228.85</v>
      </c>
      <c r="I567" s="199"/>
      <c r="J567" s="200">
        <f>ROUND(I567*H567,2)</f>
        <v>0</v>
      </c>
      <c r="K567" s="196" t="s">
        <v>245</v>
      </c>
      <c r="L567" s="41"/>
      <c r="M567" s="201" t="s">
        <v>19</v>
      </c>
      <c r="N567" s="202" t="s">
        <v>43</v>
      </c>
      <c r="O567" s="66"/>
      <c r="P567" s="203">
        <f>O567*H567</f>
        <v>0</v>
      </c>
      <c r="Q567" s="203">
        <v>0</v>
      </c>
      <c r="R567" s="203">
        <f>Q567*H567</f>
        <v>0</v>
      </c>
      <c r="S567" s="203">
        <v>0</v>
      </c>
      <c r="T567" s="204">
        <f>S567*H567</f>
        <v>0</v>
      </c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R567" s="205" t="s">
        <v>246</v>
      </c>
      <c r="AT567" s="205" t="s">
        <v>241</v>
      </c>
      <c r="AU567" s="205" t="s">
        <v>81</v>
      </c>
      <c r="AY567" s="19" t="s">
        <v>239</v>
      </c>
      <c r="BE567" s="206">
        <f>IF(N567="základní",J567,0)</f>
        <v>0</v>
      </c>
      <c r="BF567" s="206">
        <f>IF(N567="snížená",J567,0)</f>
        <v>0</v>
      </c>
      <c r="BG567" s="206">
        <f>IF(N567="zákl. přenesená",J567,0)</f>
        <v>0</v>
      </c>
      <c r="BH567" s="206">
        <f>IF(N567="sníž. přenesená",J567,0)</f>
        <v>0</v>
      </c>
      <c r="BI567" s="206">
        <f>IF(N567="nulová",J567,0)</f>
        <v>0</v>
      </c>
      <c r="BJ567" s="19" t="s">
        <v>79</v>
      </c>
      <c r="BK567" s="206">
        <f>ROUND(I567*H567,2)</f>
        <v>0</v>
      </c>
      <c r="BL567" s="19" t="s">
        <v>246</v>
      </c>
      <c r="BM567" s="205" t="s">
        <v>2637</v>
      </c>
    </row>
    <row r="568" spans="1:65" s="2" customFormat="1" ht="11.25">
      <c r="A568" s="36"/>
      <c r="B568" s="37"/>
      <c r="C568" s="38"/>
      <c r="D568" s="207" t="s">
        <v>248</v>
      </c>
      <c r="E568" s="38"/>
      <c r="F568" s="208" t="s">
        <v>2638</v>
      </c>
      <c r="G568" s="38"/>
      <c r="H568" s="38"/>
      <c r="I568" s="117"/>
      <c r="J568" s="38"/>
      <c r="K568" s="38"/>
      <c r="L568" s="41"/>
      <c r="M568" s="209"/>
      <c r="N568" s="210"/>
      <c r="O568" s="66"/>
      <c r="P568" s="66"/>
      <c r="Q568" s="66"/>
      <c r="R568" s="66"/>
      <c r="S568" s="66"/>
      <c r="T568" s="67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T568" s="19" t="s">
        <v>248</v>
      </c>
      <c r="AU568" s="19" t="s">
        <v>81</v>
      </c>
    </row>
    <row r="569" spans="1:65" s="2" customFormat="1" ht="16.5" customHeight="1">
      <c r="A569" s="36"/>
      <c r="B569" s="37"/>
      <c r="C569" s="194" t="s">
        <v>2639</v>
      </c>
      <c r="D569" s="194" t="s">
        <v>241</v>
      </c>
      <c r="E569" s="195" t="s">
        <v>2640</v>
      </c>
      <c r="F569" s="196" t="s">
        <v>2641</v>
      </c>
      <c r="G569" s="197" t="s">
        <v>285</v>
      </c>
      <c r="H569" s="198">
        <v>60</v>
      </c>
      <c r="I569" s="199"/>
      <c r="J569" s="200">
        <f>ROUND(I569*H569,2)</f>
        <v>0</v>
      </c>
      <c r="K569" s="196" t="s">
        <v>245</v>
      </c>
      <c r="L569" s="41"/>
      <c r="M569" s="201" t="s">
        <v>19</v>
      </c>
      <c r="N569" s="202" t="s">
        <v>43</v>
      </c>
      <c r="O569" s="66"/>
      <c r="P569" s="203">
        <f>O569*H569</f>
        <v>0</v>
      </c>
      <c r="Q569" s="203">
        <v>2.0000000000000002E-5</v>
      </c>
      <c r="R569" s="203">
        <f>Q569*H569</f>
        <v>1.2000000000000001E-3</v>
      </c>
      <c r="S569" s="203">
        <v>0</v>
      </c>
      <c r="T569" s="204">
        <f>S569*H569</f>
        <v>0</v>
      </c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R569" s="205" t="s">
        <v>246</v>
      </c>
      <c r="AT569" s="205" t="s">
        <v>241</v>
      </c>
      <c r="AU569" s="205" t="s">
        <v>81</v>
      </c>
      <c r="AY569" s="19" t="s">
        <v>239</v>
      </c>
      <c r="BE569" s="206">
        <f>IF(N569="základní",J569,0)</f>
        <v>0</v>
      </c>
      <c r="BF569" s="206">
        <f>IF(N569="snížená",J569,0)</f>
        <v>0</v>
      </c>
      <c r="BG569" s="206">
        <f>IF(N569="zákl. přenesená",J569,0)</f>
        <v>0</v>
      </c>
      <c r="BH569" s="206">
        <f>IF(N569="sníž. přenesená",J569,0)</f>
        <v>0</v>
      </c>
      <c r="BI569" s="206">
        <f>IF(N569="nulová",J569,0)</f>
        <v>0</v>
      </c>
      <c r="BJ569" s="19" t="s">
        <v>79</v>
      </c>
      <c r="BK569" s="206">
        <f>ROUND(I569*H569,2)</f>
        <v>0</v>
      </c>
      <c r="BL569" s="19" t="s">
        <v>246</v>
      </c>
      <c r="BM569" s="205" t="s">
        <v>2642</v>
      </c>
    </row>
    <row r="570" spans="1:65" s="2" customFormat="1" ht="11.25">
      <c r="A570" s="36"/>
      <c r="B570" s="37"/>
      <c r="C570" s="38"/>
      <c r="D570" s="207" t="s">
        <v>248</v>
      </c>
      <c r="E570" s="38"/>
      <c r="F570" s="208" t="s">
        <v>2643</v>
      </c>
      <c r="G570" s="38"/>
      <c r="H570" s="38"/>
      <c r="I570" s="117"/>
      <c r="J570" s="38"/>
      <c r="K570" s="38"/>
      <c r="L570" s="41"/>
      <c r="M570" s="209"/>
      <c r="N570" s="210"/>
      <c r="O570" s="66"/>
      <c r="P570" s="66"/>
      <c r="Q570" s="66"/>
      <c r="R570" s="66"/>
      <c r="S570" s="66"/>
      <c r="T570" s="67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T570" s="19" t="s">
        <v>248</v>
      </c>
      <c r="AU570" s="19" t="s">
        <v>81</v>
      </c>
    </row>
    <row r="571" spans="1:65" s="2" customFormat="1" ht="19.5">
      <c r="A571" s="36"/>
      <c r="B571" s="37"/>
      <c r="C571" s="38"/>
      <c r="D571" s="207" t="s">
        <v>275</v>
      </c>
      <c r="E571" s="38"/>
      <c r="F571" s="225" t="s">
        <v>2644</v>
      </c>
      <c r="G571" s="38"/>
      <c r="H571" s="38"/>
      <c r="I571" s="117"/>
      <c r="J571" s="38"/>
      <c r="K571" s="38"/>
      <c r="L571" s="41"/>
      <c r="M571" s="209"/>
      <c r="N571" s="210"/>
      <c r="O571" s="66"/>
      <c r="P571" s="66"/>
      <c r="Q571" s="66"/>
      <c r="R571" s="66"/>
      <c r="S571" s="66"/>
      <c r="T571" s="67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T571" s="19" t="s">
        <v>275</v>
      </c>
      <c r="AU571" s="19" t="s">
        <v>81</v>
      </c>
    </row>
    <row r="572" spans="1:65" s="13" customFormat="1" ht="11.25">
      <c r="B572" s="211"/>
      <c r="C572" s="212"/>
      <c r="D572" s="207" t="s">
        <v>250</v>
      </c>
      <c r="E572" s="213" t="s">
        <v>19</v>
      </c>
      <c r="F572" s="214" t="s">
        <v>2645</v>
      </c>
      <c r="G572" s="212"/>
      <c r="H572" s="215">
        <v>60</v>
      </c>
      <c r="I572" s="216"/>
      <c r="J572" s="212"/>
      <c r="K572" s="212"/>
      <c r="L572" s="217"/>
      <c r="M572" s="218"/>
      <c r="N572" s="219"/>
      <c r="O572" s="219"/>
      <c r="P572" s="219"/>
      <c r="Q572" s="219"/>
      <c r="R572" s="219"/>
      <c r="S572" s="219"/>
      <c r="T572" s="220"/>
      <c r="AT572" s="221" t="s">
        <v>250</v>
      </c>
      <c r="AU572" s="221" t="s">
        <v>81</v>
      </c>
      <c r="AV572" s="13" t="s">
        <v>81</v>
      </c>
      <c r="AW572" s="13" t="s">
        <v>33</v>
      </c>
      <c r="AX572" s="13" t="s">
        <v>79</v>
      </c>
      <c r="AY572" s="221" t="s">
        <v>239</v>
      </c>
    </row>
    <row r="573" spans="1:65" s="12" customFormat="1" ht="22.9" customHeight="1">
      <c r="B573" s="178"/>
      <c r="C573" s="179"/>
      <c r="D573" s="180" t="s">
        <v>71</v>
      </c>
      <c r="E573" s="192" t="s">
        <v>556</v>
      </c>
      <c r="F573" s="192" t="s">
        <v>557</v>
      </c>
      <c r="G573" s="179"/>
      <c r="H573" s="179"/>
      <c r="I573" s="182"/>
      <c r="J573" s="193">
        <f>BK573</f>
        <v>0</v>
      </c>
      <c r="K573" s="179"/>
      <c r="L573" s="184"/>
      <c r="M573" s="185"/>
      <c r="N573" s="186"/>
      <c r="O573" s="186"/>
      <c r="P573" s="187">
        <f>SUM(P574:P585)</f>
        <v>0</v>
      </c>
      <c r="Q573" s="186"/>
      <c r="R573" s="187">
        <f>SUM(R574:R585)</f>
        <v>0</v>
      </c>
      <c r="S573" s="186"/>
      <c r="T573" s="188">
        <f>SUM(T574:T585)</f>
        <v>0</v>
      </c>
      <c r="AR573" s="189" t="s">
        <v>79</v>
      </c>
      <c r="AT573" s="190" t="s">
        <v>71</v>
      </c>
      <c r="AU573" s="190" t="s">
        <v>79</v>
      </c>
      <c r="AY573" s="189" t="s">
        <v>239</v>
      </c>
      <c r="BK573" s="191">
        <f>SUM(BK574:BK585)</f>
        <v>0</v>
      </c>
    </row>
    <row r="574" spans="1:65" s="2" customFormat="1" ht="16.5" customHeight="1">
      <c r="A574" s="36"/>
      <c r="B574" s="37"/>
      <c r="C574" s="194" t="s">
        <v>1074</v>
      </c>
      <c r="D574" s="194" t="s">
        <v>241</v>
      </c>
      <c r="E574" s="195" t="s">
        <v>576</v>
      </c>
      <c r="F574" s="196" t="s">
        <v>577</v>
      </c>
      <c r="G574" s="197" t="s">
        <v>265</v>
      </c>
      <c r="H574" s="198">
        <v>22.047999999999998</v>
      </c>
      <c r="I574" s="199"/>
      <c r="J574" s="200">
        <f>ROUND(I574*H574,2)</f>
        <v>0</v>
      </c>
      <c r="K574" s="196" t="s">
        <v>245</v>
      </c>
      <c r="L574" s="41"/>
      <c r="M574" s="201" t="s">
        <v>19</v>
      </c>
      <c r="N574" s="202" t="s">
        <v>43</v>
      </c>
      <c r="O574" s="66"/>
      <c r="P574" s="203">
        <f>O574*H574</f>
        <v>0</v>
      </c>
      <c r="Q574" s="203">
        <v>0</v>
      </c>
      <c r="R574" s="203">
        <f>Q574*H574</f>
        <v>0</v>
      </c>
      <c r="S574" s="203">
        <v>0</v>
      </c>
      <c r="T574" s="204">
        <f>S574*H574</f>
        <v>0</v>
      </c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R574" s="205" t="s">
        <v>246</v>
      </c>
      <c r="AT574" s="205" t="s">
        <v>241</v>
      </c>
      <c r="AU574" s="205" t="s">
        <v>81</v>
      </c>
      <c r="AY574" s="19" t="s">
        <v>239</v>
      </c>
      <c r="BE574" s="206">
        <f>IF(N574="základní",J574,0)</f>
        <v>0</v>
      </c>
      <c r="BF574" s="206">
        <f>IF(N574="snížená",J574,0)</f>
        <v>0</v>
      </c>
      <c r="BG574" s="206">
        <f>IF(N574="zákl. přenesená",J574,0)</f>
        <v>0</v>
      </c>
      <c r="BH574" s="206">
        <f>IF(N574="sníž. přenesená",J574,0)</f>
        <v>0</v>
      </c>
      <c r="BI574" s="206">
        <f>IF(N574="nulová",J574,0)</f>
        <v>0</v>
      </c>
      <c r="BJ574" s="19" t="s">
        <v>79</v>
      </c>
      <c r="BK574" s="206">
        <f>ROUND(I574*H574,2)</f>
        <v>0</v>
      </c>
      <c r="BL574" s="19" t="s">
        <v>246</v>
      </c>
      <c r="BM574" s="205" t="s">
        <v>2646</v>
      </c>
    </row>
    <row r="575" spans="1:65" s="2" customFormat="1" ht="19.5">
      <c r="A575" s="36"/>
      <c r="B575" s="37"/>
      <c r="C575" s="38"/>
      <c r="D575" s="207" t="s">
        <v>248</v>
      </c>
      <c r="E575" s="38"/>
      <c r="F575" s="208" t="s">
        <v>579</v>
      </c>
      <c r="G575" s="38"/>
      <c r="H575" s="38"/>
      <c r="I575" s="117"/>
      <c r="J575" s="38"/>
      <c r="K575" s="38"/>
      <c r="L575" s="41"/>
      <c r="M575" s="209"/>
      <c r="N575" s="210"/>
      <c r="O575" s="66"/>
      <c r="P575" s="66"/>
      <c r="Q575" s="66"/>
      <c r="R575" s="66"/>
      <c r="S575" s="66"/>
      <c r="T575" s="67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T575" s="19" t="s">
        <v>248</v>
      </c>
      <c r="AU575" s="19" t="s">
        <v>81</v>
      </c>
    </row>
    <row r="576" spans="1:65" s="2" customFormat="1" ht="19.5">
      <c r="A576" s="36"/>
      <c r="B576" s="37"/>
      <c r="C576" s="38"/>
      <c r="D576" s="207" t="s">
        <v>275</v>
      </c>
      <c r="E576" s="38"/>
      <c r="F576" s="225" t="s">
        <v>2647</v>
      </c>
      <c r="G576" s="38"/>
      <c r="H576" s="38"/>
      <c r="I576" s="117"/>
      <c r="J576" s="38"/>
      <c r="K576" s="38"/>
      <c r="L576" s="41"/>
      <c r="M576" s="209"/>
      <c r="N576" s="210"/>
      <c r="O576" s="66"/>
      <c r="P576" s="66"/>
      <c r="Q576" s="66"/>
      <c r="R576" s="66"/>
      <c r="S576" s="66"/>
      <c r="T576" s="67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T576" s="19" t="s">
        <v>275</v>
      </c>
      <c r="AU576" s="19" t="s">
        <v>81</v>
      </c>
    </row>
    <row r="577" spans="1:65" s="2" customFormat="1" ht="16.5" customHeight="1">
      <c r="A577" s="36"/>
      <c r="B577" s="37"/>
      <c r="C577" s="194" t="s">
        <v>2648</v>
      </c>
      <c r="D577" s="194" t="s">
        <v>241</v>
      </c>
      <c r="E577" s="195" t="s">
        <v>2649</v>
      </c>
      <c r="F577" s="196" t="s">
        <v>2650</v>
      </c>
      <c r="G577" s="197" t="s">
        <v>265</v>
      </c>
      <c r="H577" s="198">
        <v>22.047999999999998</v>
      </c>
      <c r="I577" s="199"/>
      <c r="J577" s="200">
        <f>ROUND(I577*H577,2)</f>
        <v>0</v>
      </c>
      <c r="K577" s="196" t="s">
        <v>245</v>
      </c>
      <c r="L577" s="41"/>
      <c r="M577" s="201" t="s">
        <v>19</v>
      </c>
      <c r="N577" s="202" t="s">
        <v>43</v>
      </c>
      <c r="O577" s="66"/>
      <c r="P577" s="203">
        <f>O577*H577</f>
        <v>0</v>
      </c>
      <c r="Q577" s="203">
        <v>0</v>
      </c>
      <c r="R577" s="203">
        <f>Q577*H577</f>
        <v>0</v>
      </c>
      <c r="S577" s="203">
        <v>0</v>
      </c>
      <c r="T577" s="204">
        <f>S577*H577</f>
        <v>0</v>
      </c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R577" s="205" t="s">
        <v>246</v>
      </c>
      <c r="AT577" s="205" t="s">
        <v>241</v>
      </c>
      <c r="AU577" s="205" t="s">
        <v>81</v>
      </c>
      <c r="AY577" s="19" t="s">
        <v>239</v>
      </c>
      <c r="BE577" s="206">
        <f>IF(N577="základní",J577,0)</f>
        <v>0</v>
      </c>
      <c r="BF577" s="206">
        <f>IF(N577="snížená",J577,0)</f>
        <v>0</v>
      </c>
      <c r="BG577" s="206">
        <f>IF(N577="zákl. přenesená",J577,0)</f>
        <v>0</v>
      </c>
      <c r="BH577" s="206">
        <f>IF(N577="sníž. přenesená",J577,0)</f>
        <v>0</v>
      </c>
      <c r="BI577" s="206">
        <f>IF(N577="nulová",J577,0)</f>
        <v>0</v>
      </c>
      <c r="BJ577" s="19" t="s">
        <v>79</v>
      </c>
      <c r="BK577" s="206">
        <f>ROUND(I577*H577,2)</f>
        <v>0</v>
      </c>
      <c r="BL577" s="19" t="s">
        <v>246</v>
      </c>
      <c r="BM577" s="205" t="s">
        <v>2651</v>
      </c>
    </row>
    <row r="578" spans="1:65" s="2" customFormat="1" ht="19.5">
      <c r="A578" s="36"/>
      <c r="B578" s="37"/>
      <c r="C578" s="38"/>
      <c r="D578" s="207" t="s">
        <v>248</v>
      </c>
      <c r="E578" s="38"/>
      <c r="F578" s="208" t="s">
        <v>2652</v>
      </c>
      <c r="G578" s="38"/>
      <c r="H578" s="38"/>
      <c r="I578" s="117"/>
      <c r="J578" s="38"/>
      <c r="K578" s="38"/>
      <c r="L578" s="41"/>
      <c r="M578" s="209"/>
      <c r="N578" s="210"/>
      <c r="O578" s="66"/>
      <c r="P578" s="66"/>
      <c r="Q578" s="66"/>
      <c r="R578" s="66"/>
      <c r="S578" s="66"/>
      <c r="T578" s="67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T578" s="19" t="s">
        <v>248</v>
      </c>
      <c r="AU578" s="19" t="s">
        <v>81</v>
      </c>
    </row>
    <row r="579" spans="1:65" s="2" customFormat="1" ht="19.5">
      <c r="A579" s="36"/>
      <c r="B579" s="37"/>
      <c r="C579" s="38"/>
      <c r="D579" s="207" t="s">
        <v>275</v>
      </c>
      <c r="E579" s="38"/>
      <c r="F579" s="225" t="s">
        <v>2653</v>
      </c>
      <c r="G579" s="38"/>
      <c r="H579" s="38"/>
      <c r="I579" s="117"/>
      <c r="J579" s="38"/>
      <c r="K579" s="38"/>
      <c r="L579" s="41"/>
      <c r="M579" s="209"/>
      <c r="N579" s="210"/>
      <c r="O579" s="66"/>
      <c r="P579" s="66"/>
      <c r="Q579" s="66"/>
      <c r="R579" s="66"/>
      <c r="S579" s="66"/>
      <c r="T579" s="67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T579" s="19" t="s">
        <v>275</v>
      </c>
      <c r="AU579" s="19" t="s">
        <v>81</v>
      </c>
    </row>
    <row r="580" spans="1:65" s="2" customFormat="1" ht="16.5" customHeight="1">
      <c r="A580" s="36"/>
      <c r="B580" s="37"/>
      <c r="C580" s="194" t="s">
        <v>1099</v>
      </c>
      <c r="D580" s="194" t="s">
        <v>241</v>
      </c>
      <c r="E580" s="195" t="s">
        <v>2654</v>
      </c>
      <c r="F580" s="196" t="s">
        <v>2655</v>
      </c>
      <c r="G580" s="197" t="s">
        <v>265</v>
      </c>
      <c r="H580" s="198">
        <v>529.15200000000004</v>
      </c>
      <c r="I580" s="199"/>
      <c r="J580" s="200">
        <f>ROUND(I580*H580,2)</f>
        <v>0</v>
      </c>
      <c r="K580" s="196" t="s">
        <v>245</v>
      </c>
      <c r="L580" s="41"/>
      <c r="M580" s="201" t="s">
        <v>19</v>
      </c>
      <c r="N580" s="202" t="s">
        <v>43</v>
      </c>
      <c r="O580" s="66"/>
      <c r="P580" s="203">
        <f>O580*H580</f>
        <v>0</v>
      </c>
      <c r="Q580" s="203">
        <v>0</v>
      </c>
      <c r="R580" s="203">
        <f>Q580*H580</f>
        <v>0</v>
      </c>
      <c r="S580" s="203">
        <v>0</v>
      </c>
      <c r="T580" s="204">
        <f>S580*H580</f>
        <v>0</v>
      </c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R580" s="205" t="s">
        <v>246</v>
      </c>
      <c r="AT580" s="205" t="s">
        <v>241</v>
      </c>
      <c r="AU580" s="205" t="s">
        <v>81</v>
      </c>
      <c r="AY580" s="19" t="s">
        <v>239</v>
      </c>
      <c r="BE580" s="206">
        <f>IF(N580="základní",J580,0)</f>
        <v>0</v>
      </c>
      <c r="BF580" s="206">
        <f>IF(N580="snížená",J580,0)</f>
        <v>0</v>
      </c>
      <c r="BG580" s="206">
        <f>IF(N580="zákl. přenesená",J580,0)</f>
        <v>0</v>
      </c>
      <c r="BH580" s="206">
        <f>IF(N580="sníž. přenesená",J580,0)</f>
        <v>0</v>
      </c>
      <c r="BI580" s="206">
        <f>IF(N580="nulová",J580,0)</f>
        <v>0</v>
      </c>
      <c r="BJ580" s="19" t="s">
        <v>79</v>
      </c>
      <c r="BK580" s="206">
        <f>ROUND(I580*H580,2)</f>
        <v>0</v>
      </c>
      <c r="BL580" s="19" t="s">
        <v>246</v>
      </c>
      <c r="BM580" s="205" t="s">
        <v>2656</v>
      </c>
    </row>
    <row r="581" spans="1:65" s="2" customFormat="1" ht="19.5">
      <c r="A581" s="36"/>
      <c r="B581" s="37"/>
      <c r="C581" s="38"/>
      <c r="D581" s="207" t="s">
        <v>248</v>
      </c>
      <c r="E581" s="38"/>
      <c r="F581" s="208" t="s">
        <v>2657</v>
      </c>
      <c r="G581" s="38"/>
      <c r="H581" s="38"/>
      <c r="I581" s="117"/>
      <c r="J581" s="38"/>
      <c r="K581" s="38"/>
      <c r="L581" s="41"/>
      <c r="M581" s="209"/>
      <c r="N581" s="210"/>
      <c r="O581" s="66"/>
      <c r="P581" s="66"/>
      <c r="Q581" s="66"/>
      <c r="R581" s="66"/>
      <c r="S581" s="66"/>
      <c r="T581" s="67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T581" s="19" t="s">
        <v>248</v>
      </c>
      <c r="AU581" s="19" t="s">
        <v>81</v>
      </c>
    </row>
    <row r="582" spans="1:65" s="2" customFormat="1" ht="19.5">
      <c r="A582" s="36"/>
      <c r="B582" s="37"/>
      <c r="C582" s="38"/>
      <c r="D582" s="207" t="s">
        <v>275</v>
      </c>
      <c r="E582" s="38"/>
      <c r="F582" s="225" t="s">
        <v>2658</v>
      </c>
      <c r="G582" s="38"/>
      <c r="H582" s="38"/>
      <c r="I582" s="117"/>
      <c r="J582" s="38"/>
      <c r="K582" s="38"/>
      <c r="L582" s="41"/>
      <c r="M582" s="209"/>
      <c r="N582" s="210"/>
      <c r="O582" s="66"/>
      <c r="P582" s="66"/>
      <c r="Q582" s="66"/>
      <c r="R582" s="66"/>
      <c r="S582" s="66"/>
      <c r="T582" s="67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T582" s="19" t="s">
        <v>275</v>
      </c>
      <c r="AU582" s="19" t="s">
        <v>81</v>
      </c>
    </row>
    <row r="583" spans="1:65" s="13" customFormat="1" ht="11.25">
      <c r="B583" s="211"/>
      <c r="C583" s="212"/>
      <c r="D583" s="207" t="s">
        <v>250</v>
      </c>
      <c r="E583" s="212"/>
      <c r="F583" s="214" t="s">
        <v>2659</v>
      </c>
      <c r="G583" s="212"/>
      <c r="H583" s="215">
        <v>529.15200000000004</v>
      </c>
      <c r="I583" s="216"/>
      <c r="J583" s="212"/>
      <c r="K583" s="212"/>
      <c r="L583" s="217"/>
      <c r="M583" s="218"/>
      <c r="N583" s="219"/>
      <c r="O583" s="219"/>
      <c r="P583" s="219"/>
      <c r="Q583" s="219"/>
      <c r="R583" s="219"/>
      <c r="S583" s="219"/>
      <c r="T583" s="220"/>
      <c r="AT583" s="221" t="s">
        <v>250</v>
      </c>
      <c r="AU583" s="221" t="s">
        <v>81</v>
      </c>
      <c r="AV583" s="13" t="s">
        <v>81</v>
      </c>
      <c r="AW583" s="13" t="s">
        <v>4</v>
      </c>
      <c r="AX583" s="13" t="s">
        <v>79</v>
      </c>
      <c r="AY583" s="221" t="s">
        <v>239</v>
      </c>
    </row>
    <row r="584" spans="1:65" s="2" customFormat="1" ht="16.5" customHeight="1">
      <c r="A584" s="36"/>
      <c r="B584" s="37"/>
      <c r="C584" s="194" t="s">
        <v>2660</v>
      </c>
      <c r="D584" s="194" t="s">
        <v>241</v>
      </c>
      <c r="E584" s="195" t="s">
        <v>2661</v>
      </c>
      <c r="F584" s="196" t="s">
        <v>2662</v>
      </c>
      <c r="G584" s="197" t="s">
        <v>265</v>
      </c>
      <c r="H584" s="198">
        <v>22.047999999999998</v>
      </c>
      <c r="I584" s="199"/>
      <c r="J584" s="200">
        <f>ROUND(I584*H584,2)</f>
        <v>0</v>
      </c>
      <c r="K584" s="196" t="s">
        <v>245</v>
      </c>
      <c r="L584" s="41"/>
      <c r="M584" s="201" t="s">
        <v>19</v>
      </c>
      <c r="N584" s="202" t="s">
        <v>43</v>
      </c>
      <c r="O584" s="66"/>
      <c r="P584" s="203">
        <f>O584*H584</f>
        <v>0</v>
      </c>
      <c r="Q584" s="203">
        <v>0</v>
      </c>
      <c r="R584" s="203">
        <f>Q584*H584</f>
        <v>0</v>
      </c>
      <c r="S584" s="203">
        <v>0</v>
      </c>
      <c r="T584" s="204">
        <f>S584*H584</f>
        <v>0</v>
      </c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R584" s="205" t="s">
        <v>246</v>
      </c>
      <c r="AT584" s="205" t="s">
        <v>241</v>
      </c>
      <c r="AU584" s="205" t="s">
        <v>81</v>
      </c>
      <c r="AY584" s="19" t="s">
        <v>239</v>
      </c>
      <c r="BE584" s="206">
        <f>IF(N584="základní",J584,0)</f>
        <v>0</v>
      </c>
      <c r="BF584" s="206">
        <f>IF(N584="snížená",J584,0)</f>
        <v>0</v>
      </c>
      <c r="BG584" s="206">
        <f>IF(N584="zákl. přenesená",J584,0)</f>
        <v>0</v>
      </c>
      <c r="BH584" s="206">
        <f>IF(N584="sníž. přenesená",J584,0)</f>
        <v>0</v>
      </c>
      <c r="BI584" s="206">
        <f>IF(N584="nulová",J584,0)</f>
        <v>0</v>
      </c>
      <c r="BJ584" s="19" t="s">
        <v>79</v>
      </c>
      <c r="BK584" s="206">
        <f>ROUND(I584*H584,2)</f>
        <v>0</v>
      </c>
      <c r="BL584" s="19" t="s">
        <v>246</v>
      </c>
      <c r="BM584" s="205" t="s">
        <v>2663</v>
      </c>
    </row>
    <row r="585" spans="1:65" s="2" customFormat="1" ht="11.25">
      <c r="A585" s="36"/>
      <c r="B585" s="37"/>
      <c r="C585" s="38"/>
      <c r="D585" s="207" t="s">
        <v>248</v>
      </c>
      <c r="E585" s="38"/>
      <c r="F585" s="208" t="s">
        <v>2664</v>
      </c>
      <c r="G585" s="38"/>
      <c r="H585" s="38"/>
      <c r="I585" s="117"/>
      <c r="J585" s="38"/>
      <c r="K585" s="38"/>
      <c r="L585" s="41"/>
      <c r="M585" s="209"/>
      <c r="N585" s="210"/>
      <c r="O585" s="66"/>
      <c r="P585" s="66"/>
      <c r="Q585" s="66"/>
      <c r="R585" s="66"/>
      <c r="S585" s="66"/>
      <c r="T585" s="67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T585" s="19" t="s">
        <v>248</v>
      </c>
      <c r="AU585" s="19" t="s">
        <v>81</v>
      </c>
    </row>
    <row r="586" spans="1:65" s="12" customFormat="1" ht="22.9" customHeight="1">
      <c r="B586" s="178"/>
      <c r="C586" s="179"/>
      <c r="D586" s="180" t="s">
        <v>71</v>
      </c>
      <c r="E586" s="192" t="s">
        <v>338</v>
      </c>
      <c r="F586" s="192" t="s">
        <v>339</v>
      </c>
      <c r="G586" s="179"/>
      <c r="H586" s="179"/>
      <c r="I586" s="182"/>
      <c r="J586" s="193">
        <f>BK586</f>
        <v>0</v>
      </c>
      <c r="K586" s="179"/>
      <c r="L586" s="184"/>
      <c r="M586" s="185"/>
      <c r="N586" s="186"/>
      <c r="O586" s="186"/>
      <c r="P586" s="187">
        <f>SUM(P587:P590)</f>
        <v>0</v>
      </c>
      <c r="Q586" s="186"/>
      <c r="R586" s="187">
        <f>SUM(R587:R590)</f>
        <v>0</v>
      </c>
      <c r="S586" s="186"/>
      <c r="T586" s="188">
        <f>SUM(T587:T590)</f>
        <v>0</v>
      </c>
      <c r="AR586" s="189" t="s">
        <v>79</v>
      </c>
      <c r="AT586" s="190" t="s">
        <v>71</v>
      </c>
      <c r="AU586" s="190" t="s">
        <v>79</v>
      </c>
      <c r="AY586" s="189" t="s">
        <v>239</v>
      </c>
      <c r="BK586" s="191">
        <f>SUM(BK587:BK590)</f>
        <v>0</v>
      </c>
    </row>
    <row r="587" spans="1:65" s="2" customFormat="1" ht="16.5" customHeight="1">
      <c r="A587" s="36"/>
      <c r="B587" s="37"/>
      <c r="C587" s="194" t="s">
        <v>1102</v>
      </c>
      <c r="D587" s="194" t="s">
        <v>241</v>
      </c>
      <c r="E587" s="195" t="s">
        <v>630</v>
      </c>
      <c r="F587" s="196" t="s">
        <v>631</v>
      </c>
      <c r="G587" s="197" t="s">
        <v>265</v>
      </c>
      <c r="H587" s="198">
        <v>460.78899999999999</v>
      </c>
      <c r="I587" s="199"/>
      <c r="J587" s="200">
        <f>ROUND(I587*H587,2)</f>
        <v>0</v>
      </c>
      <c r="K587" s="196" t="s">
        <v>245</v>
      </c>
      <c r="L587" s="41"/>
      <c r="M587" s="201" t="s">
        <v>19</v>
      </c>
      <c r="N587" s="202" t="s">
        <v>43</v>
      </c>
      <c r="O587" s="66"/>
      <c r="P587" s="203">
        <f>O587*H587</f>
        <v>0</v>
      </c>
      <c r="Q587" s="203">
        <v>0</v>
      </c>
      <c r="R587" s="203">
        <f>Q587*H587</f>
        <v>0</v>
      </c>
      <c r="S587" s="203">
        <v>0</v>
      </c>
      <c r="T587" s="204">
        <f>S587*H587</f>
        <v>0</v>
      </c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R587" s="205" t="s">
        <v>246</v>
      </c>
      <c r="AT587" s="205" t="s">
        <v>241</v>
      </c>
      <c r="AU587" s="205" t="s">
        <v>81</v>
      </c>
      <c r="AY587" s="19" t="s">
        <v>239</v>
      </c>
      <c r="BE587" s="206">
        <f>IF(N587="základní",J587,0)</f>
        <v>0</v>
      </c>
      <c r="BF587" s="206">
        <f>IF(N587="snížená",J587,0)</f>
        <v>0</v>
      </c>
      <c r="BG587" s="206">
        <f>IF(N587="zákl. přenesená",J587,0)</f>
        <v>0</v>
      </c>
      <c r="BH587" s="206">
        <f>IF(N587="sníž. přenesená",J587,0)</f>
        <v>0</v>
      </c>
      <c r="BI587" s="206">
        <f>IF(N587="nulová",J587,0)</f>
        <v>0</v>
      </c>
      <c r="BJ587" s="19" t="s">
        <v>79</v>
      </c>
      <c r="BK587" s="206">
        <f>ROUND(I587*H587,2)</f>
        <v>0</v>
      </c>
      <c r="BL587" s="19" t="s">
        <v>246</v>
      </c>
      <c r="BM587" s="205" t="s">
        <v>2665</v>
      </c>
    </row>
    <row r="588" spans="1:65" s="2" customFormat="1" ht="19.5">
      <c r="A588" s="36"/>
      <c r="B588" s="37"/>
      <c r="C588" s="38"/>
      <c r="D588" s="207" t="s">
        <v>248</v>
      </c>
      <c r="E588" s="38"/>
      <c r="F588" s="208" t="s">
        <v>633</v>
      </c>
      <c r="G588" s="38"/>
      <c r="H588" s="38"/>
      <c r="I588" s="117"/>
      <c r="J588" s="38"/>
      <c r="K588" s="38"/>
      <c r="L588" s="41"/>
      <c r="M588" s="209"/>
      <c r="N588" s="210"/>
      <c r="O588" s="66"/>
      <c r="P588" s="66"/>
      <c r="Q588" s="66"/>
      <c r="R588" s="66"/>
      <c r="S588" s="66"/>
      <c r="T588" s="67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T588" s="19" t="s">
        <v>248</v>
      </c>
      <c r="AU588" s="19" t="s">
        <v>81</v>
      </c>
    </row>
    <row r="589" spans="1:65" s="2" customFormat="1" ht="16.5" customHeight="1">
      <c r="A589" s="36"/>
      <c r="B589" s="37"/>
      <c r="C589" s="194" t="s">
        <v>2666</v>
      </c>
      <c r="D589" s="194" t="s">
        <v>241</v>
      </c>
      <c r="E589" s="195" t="s">
        <v>2667</v>
      </c>
      <c r="F589" s="196" t="s">
        <v>2668</v>
      </c>
      <c r="G589" s="197" t="s">
        <v>265</v>
      </c>
      <c r="H589" s="198">
        <v>460.78899999999999</v>
      </c>
      <c r="I589" s="199"/>
      <c r="J589" s="200">
        <f>ROUND(I589*H589,2)</f>
        <v>0</v>
      </c>
      <c r="K589" s="196" t="s">
        <v>245</v>
      </c>
      <c r="L589" s="41"/>
      <c r="M589" s="201" t="s">
        <v>19</v>
      </c>
      <c r="N589" s="202" t="s">
        <v>43</v>
      </c>
      <c r="O589" s="66"/>
      <c r="P589" s="203">
        <f>O589*H589</f>
        <v>0</v>
      </c>
      <c r="Q589" s="203">
        <v>0</v>
      </c>
      <c r="R589" s="203">
        <f>Q589*H589</f>
        <v>0</v>
      </c>
      <c r="S589" s="203">
        <v>0</v>
      </c>
      <c r="T589" s="204">
        <f>S589*H589</f>
        <v>0</v>
      </c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R589" s="205" t="s">
        <v>246</v>
      </c>
      <c r="AT589" s="205" t="s">
        <v>241</v>
      </c>
      <c r="AU589" s="205" t="s">
        <v>81</v>
      </c>
      <c r="AY589" s="19" t="s">
        <v>239</v>
      </c>
      <c r="BE589" s="206">
        <f>IF(N589="základní",J589,0)</f>
        <v>0</v>
      </c>
      <c r="BF589" s="206">
        <f>IF(N589="snížená",J589,0)</f>
        <v>0</v>
      </c>
      <c r="BG589" s="206">
        <f>IF(N589="zákl. přenesená",J589,0)</f>
        <v>0</v>
      </c>
      <c r="BH589" s="206">
        <f>IF(N589="sníž. přenesená",J589,0)</f>
        <v>0</v>
      </c>
      <c r="BI589" s="206">
        <f>IF(N589="nulová",J589,0)</f>
        <v>0</v>
      </c>
      <c r="BJ589" s="19" t="s">
        <v>79</v>
      </c>
      <c r="BK589" s="206">
        <f>ROUND(I589*H589,2)</f>
        <v>0</v>
      </c>
      <c r="BL589" s="19" t="s">
        <v>246</v>
      </c>
      <c r="BM589" s="205" t="s">
        <v>2669</v>
      </c>
    </row>
    <row r="590" spans="1:65" s="2" customFormat="1" ht="19.5">
      <c r="A590" s="36"/>
      <c r="B590" s="37"/>
      <c r="C590" s="38"/>
      <c r="D590" s="207" t="s">
        <v>248</v>
      </c>
      <c r="E590" s="38"/>
      <c r="F590" s="208" t="s">
        <v>2670</v>
      </c>
      <c r="G590" s="38"/>
      <c r="H590" s="38"/>
      <c r="I590" s="117"/>
      <c r="J590" s="38"/>
      <c r="K590" s="38"/>
      <c r="L590" s="41"/>
      <c r="M590" s="209"/>
      <c r="N590" s="210"/>
      <c r="O590" s="66"/>
      <c r="P590" s="66"/>
      <c r="Q590" s="66"/>
      <c r="R590" s="66"/>
      <c r="S590" s="66"/>
      <c r="T590" s="67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T590" s="19" t="s">
        <v>248</v>
      </c>
      <c r="AU590" s="19" t="s">
        <v>81</v>
      </c>
    </row>
    <row r="591" spans="1:65" s="12" customFormat="1" ht="25.9" customHeight="1">
      <c r="B591" s="178"/>
      <c r="C591" s="179"/>
      <c r="D591" s="180" t="s">
        <v>71</v>
      </c>
      <c r="E591" s="181" t="s">
        <v>634</v>
      </c>
      <c r="F591" s="181" t="s">
        <v>635</v>
      </c>
      <c r="G591" s="179"/>
      <c r="H591" s="179"/>
      <c r="I591" s="182"/>
      <c r="J591" s="183">
        <f>BK591</f>
        <v>0</v>
      </c>
      <c r="K591" s="179"/>
      <c r="L591" s="184"/>
      <c r="M591" s="185"/>
      <c r="N591" s="186"/>
      <c r="O591" s="186"/>
      <c r="P591" s="187">
        <f>P592</f>
        <v>0</v>
      </c>
      <c r="Q591" s="186"/>
      <c r="R591" s="187">
        <f>R592</f>
        <v>1.1398162000000001</v>
      </c>
      <c r="S591" s="186"/>
      <c r="T591" s="188">
        <f>T592</f>
        <v>0</v>
      </c>
      <c r="AR591" s="189" t="s">
        <v>81</v>
      </c>
      <c r="AT591" s="190" t="s">
        <v>71</v>
      </c>
      <c r="AU591" s="190" t="s">
        <v>72</v>
      </c>
      <c r="AY591" s="189" t="s">
        <v>239</v>
      </c>
      <c r="BK591" s="191">
        <f>BK592</f>
        <v>0</v>
      </c>
    </row>
    <row r="592" spans="1:65" s="12" customFormat="1" ht="22.9" customHeight="1">
      <c r="B592" s="178"/>
      <c r="C592" s="179"/>
      <c r="D592" s="180" t="s">
        <v>71</v>
      </c>
      <c r="E592" s="192" t="s">
        <v>2671</v>
      </c>
      <c r="F592" s="192" t="s">
        <v>2672</v>
      </c>
      <c r="G592" s="179"/>
      <c r="H592" s="179"/>
      <c r="I592" s="182"/>
      <c r="J592" s="193">
        <f>BK592</f>
        <v>0</v>
      </c>
      <c r="K592" s="179"/>
      <c r="L592" s="184"/>
      <c r="M592" s="185"/>
      <c r="N592" s="186"/>
      <c r="O592" s="186"/>
      <c r="P592" s="187">
        <f>SUM(P593:P690)</f>
        <v>0</v>
      </c>
      <c r="Q592" s="186"/>
      <c r="R592" s="187">
        <f>SUM(R593:R690)</f>
        <v>1.1398162000000001</v>
      </c>
      <c r="S592" s="186"/>
      <c r="T592" s="188">
        <f>SUM(T593:T690)</f>
        <v>0</v>
      </c>
      <c r="AR592" s="189" t="s">
        <v>81</v>
      </c>
      <c r="AT592" s="190" t="s">
        <v>71</v>
      </c>
      <c r="AU592" s="190" t="s">
        <v>79</v>
      </c>
      <c r="AY592" s="189" t="s">
        <v>239</v>
      </c>
      <c r="BK592" s="191">
        <f>SUM(BK593:BK690)</f>
        <v>0</v>
      </c>
    </row>
    <row r="593" spans="1:65" s="2" customFormat="1" ht="16.5" customHeight="1">
      <c r="A593" s="36"/>
      <c r="B593" s="37"/>
      <c r="C593" s="194" t="s">
        <v>1104</v>
      </c>
      <c r="D593" s="194" t="s">
        <v>241</v>
      </c>
      <c r="E593" s="195" t="s">
        <v>2673</v>
      </c>
      <c r="F593" s="196" t="s">
        <v>2674</v>
      </c>
      <c r="G593" s="197" t="s">
        <v>244</v>
      </c>
      <c r="H593" s="198">
        <v>40.433999999999997</v>
      </c>
      <c r="I593" s="199"/>
      <c r="J593" s="200">
        <f>ROUND(I593*H593,2)</f>
        <v>0</v>
      </c>
      <c r="K593" s="196" t="s">
        <v>245</v>
      </c>
      <c r="L593" s="41"/>
      <c r="M593" s="201" t="s">
        <v>19</v>
      </c>
      <c r="N593" s="202" t="s">
        <v>43</v>
      </c>
      <c r="O593" s="66"/>
      <c r="P593" s="203">
        <f>O593*H593</f>
        <v>0</v>
      </c>
      <c r="Q593" s="203">
        <v>0</v>
      </c>
      <c r="R593" s="203">
        <f>Q593*H593</f>
        <v>0</v>
      </c>
      <c r="S593" s="203">
        <v>0</v>
      </c>
      <c r="T593" s="204">
        <f>S593*H593</f>
        <v>0</v>
      </c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R593" s="205" t="s">
        <v>426</v>
      </c>
      <c r="AT593" s="205" t="s">
        <v>241</v>
      </c>
      <c r="AU593" s="205" t="s">
        <v>81</v>
      </c>
      <c r="AY593" s="19" t="s">
        <v>239</v>
      </c>
      <c r="BE593" s="206">
        <f>IF(N593="základní",J593,0)</f>
        <v>0</v>
      </c>
      <c r="BF593" s="206">
        <f>IF(N593="snížená",J593,0)</f>
        <v>0</v>
      </c>
      <c r="BG593" s="206">
        <f>IF(N593="zákl. přenesená",J593,0)</f>
        <v>0</v>
      </c>
      <c r="BH593" s="206">
        <f>IF(N593="sníž. přenesená",J593,0)</f>
        <v>0</v>
      </c>
      <c r="BI593" s="206">
        <f>IF(N593="nulová",J593,0)</f>
        <v>0</v>
      </c>
      <c r="BJ593" s="19" t="s">
        <v>79</v>
      </c>
      <c r="BK593" s="206">
        <f>ROUND(I593*H593,2)</f>
        <v>0</v>
      </c>
      <c r="BL593" s="19" t="s">
        <v>426</v>
      </c>
      <c r="BM593" s="205" t="s">
        <v>2675</v>
      </c>
    </row>
    <row r="594" spans="1:65" s="2" customFormat="1" ht="11.25">
      <c r="A594" s="36"/>
      <c r="B594" s="37"/>
      <c r="C594" s="38"/>
      <c r="D594" s="207" t="s">
        <v>248</v>
      </c>
      <c r="E594" s="38"/>
      <c r="F594" s="208" t="s">
        <v>2676</v>
      </c>
      <c r="G594" s="38"/>
      <c r="H594" s="38"/>
      <c r="I594" s="117"/>
      <c r="J594" s="38"/>
      <c r="K594" s="38"/>
      <c r="L594" s="41"/>
      <c r="M594" s="209"/>
      <c r="N594" s="210"/>
      <c r="O594" s="66"/>
      <c r="P594" s="66"/>
      <c r="Q594" s="66"/>
      <c r="R594" s="66"/>
      <c r="S594" s="66"/>
      <c r="T594" s="67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T594" s="19" t="s">
        <v>248</v>
      </c>
      <c r="AU594" s="19" t="s">
        <v>81</v>
      </c>
    </row>
    <row r="595" spans="1:65" s="2" customFormat="1" ht="19.5">
      <c r="A595" s="36"/>
      <c r="B595" s="37"/>
      <c r="C595" s="38"/>
      <c r="D595" s="207" t="s">
        <v>275</v>
      </c>
      <c r="E595" s="38"/>
      <c r="F595" s="225" t="s">
        <v>2677</v>
      </c>
      <c r="G595" s="38"/>
      <c r="H595" s="38"/>
      <c r="I595" s="117"/>
      <c r="J595" s="38"/>
      <c r="K595" s="38"/>
      <c r="L595" s="41"/>
      <c r="M595" s="209"/>
      <c r="N595" s="210"/>
      <c r="O595" s="66"/>
      <c r="P595" s="66"/>
      <c r="Q595" s="66"/>
      <c r="R595" s="66"/>
      <c r="S595" s="66"/>
      <c r="T595" s="67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T595" s="19" t="s">
        <v>275</v>
      </c>
      <c r="AU595" s="19" t="s">
        <v>81</v>
      </c>
    </row>
    <row r="596" spans="1:65" s="14" customFormat="1" ht="11.25">
      <c r="B596" s="230"/>
      <c r="C596" s="231"/>
      <c r="D596" s="207" t="s">
        <v>250</v>
      </c>
      <c r="E596" s="232" t="s">
        <v>19</v>
      </c>
      <c r="F596" s="233" t="s">
        <v>2678</v>
      </c>
      <c r="G596" s="231"/>
      <c r="H596" s="232" t="s">
        <v>19</v>
      </c>
      <c r="I596" s="234"/>
      <c r="J596" s="231"/>
      <c r="K596" s="231"/>
      <c r="L596" s="235"/>
      <c r="M596" s="236"/>
      <c r="N596" s="237"/>
      <c r="O596" s="237"/>
      <c r="P596" s="237"/>
      <c r="Q596" s="237"/>
      <c r="R596" s="237"/>
      <c r="S596" s="237"/>
      <c r="T596" s="238"/>
      <c r="AT596" s="239" t="s">
        <v>250</v>
      </c>
      <c r="AU596" s="239" t="s">
        <v>81</v>
      </c>
      <c r="AV596" s="14" t="s">
        <v>79</v>
      </c>
      <c r="AW596" s="14" t="s">
        <v>33</v>
      </c>
      <c r="AX596" s="14" t="s">
        <v>72</v>
      </c>
      <c r="AY596" s="239" t="s">
        <v>239</v>
      </c>
    </row>
    <row r="597" spans="1:65" s="13" customFormat="1" ht="11.25">
      <c r="B597" s="211"/>
      <c r="C597" s="212"/>
      <c r="D597" s="207" t="s">
        <v>250</v>
      </c>
      <c r="E597" s="213" t="s">
        <v>19</v>
      </c>
      <c r="F597" s="214" t="s">
        <v>2679</v>
      </c>
      <c r="G597" s="212"/>
      <c r="H597" s="215">
        <v>35.5</v>
      </c>
      <c r="I597" s="216"/>
      <c r="J597" s="212"/>
      <c r="K597" s="212"/>
      <c r="L597" s="217"/>
      <c r="M597" s="218"/>
      <c r="N597" s="219"/>
      <c r="O597" s="219"/>
      <c r="P597" s="219"/>
      <c r="Q597" s="219"/>
      <c r="R597" s="219"/>
      <c r="S597" s="219"/>
      <c r="T597" s="220"/>
      <c r="AT597" s="221" t="s">
        <v>250</v>
      </c>
      <c r="AU597" s="221" t="s">
        <v>81</v>
      </c>
      <c r="AV597" s="13" t="s">
        <v>81</v>
      </c>
      <c r="AW597" s="13" t="s">
        <v>33</v>
      </c>
      <c r="AX597" s="13" t="s">
        <v>72</v>
      </c>
      <c r="AY597" s="221" t="s">
        <v>239</v>
      </c>
    </row>
    <row r="598" spans="1:65" s="13" customFormat="1" ht="11.25">
      <c r="B598" s="211"/>
      <c r="C598" s="212"/>
      <c r="D598" s="207" t="s">
        <v>250</v>
      </c>
      <c r="E598" s="213" t="s">
        <v>19</v>
      </c>
      <c r="F598" s="214" t="s">
        <v>2680</v>
      </c>
      <c r="G598" s="212"/>
      <c r="H598" s="215">
        <v>1.9339999999999999</v>
      </c>
      <c r="I598" s="216"/>
      <c r="J598" s="212"/>
      <c r="K598" s="212"/>
      <c r="L598" s="217"/>
      <c r="M598" s="218"/>
      <c r="N598" s="219"/>
      <c r="O598" s="219"/>
      <c r="P598" s="219"/>
      <c r="Q598" s="219"/>
      <c r="R598" s="219"/>
      <c r="S598" s="219"/>
      <c r="T598" s="220"/>
      <c r="AT598" s="221" t="s">
        <v>250</v>
      </c>
      <c r="AU598" s="221" t="s">
        <v>81</v>
      </c>
      <c r="AV598" s="13" t="s">
        <v>81</v>
      </c>
      <c r="AW598" s="13" t="s">
        <v>33</v>
      </c>
      <c r="AX598" s="13" t="s">
        <v>72</v>
      </c>
      <c r="AY598" s="221" t="s">
        <v>239</v>
      </c>
    </row>
    <row r="599" spans="1:65" s="13" customFormat="1" ht="11.25">
      <c r="B599" s="211"/>
      <c r="C599" s="212"/>
      <c r="D599" s="207" t="s">
        <v>250</v>
      </c>
      <c r="E599" s="213" t="s">
        <v>19</v>
      </c>
      <c r="F599" s="214" t="s">
        <v>2681</v>
      </c>
      <c r="G599" s="212"/>
      <c r="H599" s="215">
        <v>3</v>
      </c>
      <c r="I599" s="216"/>
      <c r="J599" s="212"/>
      <c r="K599" s="212"/>
      <c r="L599" s="217"/>
      <c r="M599" s="218"/>
      <c r="N599" s="219"/>
      <c r="O599" s="219"/>
      <c r="P599" s="219"/>
      <c r="Q599" s="219"/>
      <c r="R599" s="219"/>
      <c r="S599" s="219"/>
      <c r="T599" s="220"/>
      <c r="AT599" s="221" t="s">
        <v>250</v>
      </c>
      <c r="AU599" s="221" t="s">
        <v>81</v>
      </c>
      <c r="AV599" s="13" t="s">
        <v>81</v>
      </c>
      <c r="AW599" s="13" t="s">
        <v>33</v>
      </c>
      <c r="AX599" s="13" t="s">
        <v>72</v>
      </c>
      <c r="AY599" s="221" t="s">
        <v>239</v>
      </c>
    </row>
    <row r="600" spans="1:65" s="16" customFormat="1" ht="11.25">
      <c r="B600" s="263"/>
      <c r="C600" s="264"/>
      <c r="D600" s="207" t="s">
        <v>250</v>
      </c>
      <c r="E600" s="265" t="s">
        <v>19</v>
      </c>
      <c r="F600" s="266" t="s">
        <v>2078</v>
      </c>
      <c r="G600" s="264"/>
      <c r="H600" s="267">
        <v>40.433999999999997</v>
      </c>
      <c r="I600" s="268"/>
      <c r="J600" s="264"/>
      <c r="K600" s="264"/>
      <c r="L600" s="269"/>
      <c r="M600" s="270"/>
      <c r="N600" s="271"/>
      <c r="O600" s="271"/>
      <c r="P600" s="271"/>
      <c r="Q600" s="271"/>
      <c r="R600" s="271"/>
      <c r="S600" s="271"/>
      <c r="T600" s="272"/>
      <c r="AT600" s="273" t="s">
        <v>250</v>
      </c>
      <c r="AU600" s="273" t="s">
        <v>81</v>
      </c>
      <c r="AV600" s="16" t="s">
        <v>246</v>
      </c>
      <c r="AW600" s="16" t="s">
        <v>33</v>
      </c>
      <c r="AX600" s="16" t="s">
        <v>79</v>
      </c>
      <c r="AY600" s="273" t="s">
        <v>239</v>
      </c>
    </row>
    <row r="601" spans="1:65" s="2" customFormat="1" ht="16.5" customHeight="1">
      <c r="A601" s="36"/>
      <c r="B601" s="37"/>
      <c r="C601" s="240" t="s">
        <v>2682</v>
      </c>
      <c r="D601" s="240" t="s">
        <v>653</v>
      </c>
      <c r="E601" s="241" t="s">
        <v>2683</v>
      </c>
      <c r="F601" s="242" t="s">
        <v>2684</v>
      </c>
      <c r="G601" s="243" t="s">
        <v>265</v>
      </c>
      <c r="H601" s="244">
        <v>1.2E-2</v>
      </c>
      <c r="I601" s="245"/>
      <c r="J601" s="246">
        <f>ROUND(I601*H601,2)</f>
        <v>0</v>
      </c>
      <c r="K601" s="242" t="s">
        <v>245</v>
      </c>
      <c r="L601" s="247"/>
      <c r="M601" s="248" t="s">
        <v>19</v>
      </c>
      <c r="N601" s="249" t="s">
        <v>43</v>
      </c>
      <c r="O601" s="66"/>
      <c r="P601" s="203">
        <f>O601*H601</f>
        <v>0</v>
      </c>
      <c r="Q601" s="203">
        <v>1</v>
      </c>
      <c r="R601" s="203">
        <f>Q601*H601</f>
        <v>1.2E-2</v>
      </c>
      <c r="S601" s="203">
        <v>0</v>
      </c>
      <c r="T601" s="204">
        <f>S601*H601</f>
        <v>0</v>
      </c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R601" s="205" t="s">
        <v>530</v>
      </c>
      <c r="AT601" s="205" t="s">
        <v>653</v>
      </c>
      <c r="AU601" s="205" t="s">
        <v>81</v>
      </c>
      <c r="AY601" s="19" t="s">
        <v>239</v>
      </c>
      <c r="BE601" s="206">
        <f>IF(N601="základní",J601,0)</f>
        <v>0</v>
      </c>
      <c r="BF601" s="206">
        <f>IF(N601="snížená",J601,0)</f>
        <v>0</v>
      </c>
      <c r="BG601" s="206">
        <f>IF(N601="zákl. přenesená",J601,0)</f>
        <v>0</v>
      </c>
      <c r="BH601" s="206">
        <f>IF(N601="sníž. přenesená",J601,0)</f>
        <v>0</v>
      </c>
      <c r="BI601" s="206">
        <f>IF(N601="nulová",J601,0)</f>
        <v>0</v>
      </c>
      <c r="BJ601" s="19" t="s">
        <v>79</v>
      </c>
      <c r="BK601" s="206">
        <f>ROUND(I601*H601,2)</f>
        <v>0</v>
      </c>
      <c r="BL601" s="19" t="s">
        <v>426</v>
      </c>
      <c r="BM601" s="205" t="s">
        <v>2685</v>
      </c>
    </row>
    <row r="602" spans="1:65" s="2" customFormat="1" ht="11.25">
      <c r="A602" s="36"/>
      <c r="B602" s="37"/>
      <c r="C602" s="38"/>
      <c r="D602" s="207" t="s">
        <v>248</v>
      </c>
      <c r="E602" s="38"/>
      <c r="F602" s="208" t="s">
        <v>2684</v>
      </c>
      <c r="G602" s="38"/>
      <c r="H602" s="38"/>
      <c r="I602" s="117"/>
      <c r="J602" s="38"/>
      <c r="K602" s="38"/>
      <c r="L602" s="41"/>
      <c r="M602" s="209"/>
      <c r="N602" s="210"/>
      <c r="O602" s="66"/>
      <c r="P602" s="66"/>
      <c r="Q602" s="66"/>
      <c r="R602" s="66"/>
      <c r="S602" s="66"/>
      <c r="T602" s="67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T602" s="19" t="s">
        <v>248</v>
      </c>
      <c r="AU602" s="19" t="s">
        <v>81</v>
      </c>
    </row>
    <row r="603" spans="1:65" s="13" customFormat="1" ht="11.25">
      <c r="B603" s="211"/>
      <c r="C603" s="212"/>
      <c r="D603" s="207" t="s">
        <v>250</v>
      </c>
      <c r="E603" s="212"/>
      <c r="F603" s="214" t="s">
        <v>2686</v>
      </c>
      <c r="G603" s="212"/>
      <c r="H603" s="215">
        <v>1.2E-2</v>
      </c>
      <c r="I603" s="216"/>
      <c r="J603" s="212"/>
      <c r="K603" s="212"/>
      <c r="L603" s="217"/>
      <c r="M603" s="218"/>
      <c r="N603" s="219"/>
      <c r="O603" s="219"/>
      <c r="P603" s="219"/>
      <c r="Q603" s="219"/>
      <c r="R603" s="219"/>
      <c r="S603" s="219"/>
      <c r="T603" s="220"/>
      <c r="AT603" s="221" t="s">
        <v>250</v>
      </c>
      <c r="AU603" s="221" t="s">
        <v>81</v>
      </c>
      <c r="AV603" s="13" t="s">
        <v>81</v>
      </c>
      <c r="AW603" s="13" t="s">
        <v>4</v>
      </c>
      <c r="AX603" s="13" t="s">
        <v>79</v>
      </c>
      <c r="AY603" s="221" t="s">
        <v>239</v>
      </c>
    </row>
    <row r="604" spans="1:65" s="2" customFormat="1" ht="16.5" customHeight="1">
      <c r="A604" s="36"/>
      <c r="B604" s="37"/>
      <c r="C604" s="194" t="s">
        <v>1107</v>
      </c>
      <c r="D604" s="194" t="s">
        <v>241</v>
      </c>
      <c r="E604" s="195" t="s">
        <v>2687</v>
      </c>
      <c r="F604" s="196" t="s">
        <v>2688</v>
      </c>
      <c r="G604" s="197" t="s">
        <v>244</v>
      </c>
      <c r="H604" s="198">
        <v>80.867999999999995</v>
      </c>
      <c r="I604" s="199"/>
      <c r="J604" s="200">
        <f>ROUND(I604*H604,2)</f>
        <v>0</v>
      </c>
      <c r="K604" s="196" t="s">
        <v>245</v>
      </c>
      <c r="L604" s="41"/>
      <c r="M604" s="201" t="s">
        <v>19</v>
      </c>
      <c r="N604" s="202" t="s">
        <v>43</v>
      </c>
      <c r="O604" s="66"/>
      <c r="P604" s="203">
        <f>O604*H604</f>
        <v>0</v>
      </c>
      <c r="Q604" s="203">
        <v>0</v>
      </c>
      <c r="R604" s="203">
        <f>Q604*H604</f>
        <v>0</v>
      </c>
      <c r="S604" s="203">
        <v>0</v>
      </c>
      <c r="T604" s="204">
        <f>S604*H604</f>
        <v>0</v>
      </c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R604" s="205" t="s">
        <v>426</v>
      </c>
      <c r="AT604" s="205" t="s">
        <v>241</v>
      </c>
      <c r="AU604" s="205" t="s">
        <v>81</v>
      </c>
      <c r="AY604" s="19" t="s">
        <v>239</v>
      </c>
      <c r="BE604" s="206">
        <f>IF(N604="základní",J604,0)</f>
        <v>0</v>
      </c>
      <c r="BF604" s="206">
        <f>IF(N604="snížená",J604,0)</f>
        <v>0</v>
      </c>
      <c r="BG604" s="206">
        <f>IF(N604="zákl. přenesená",J604,0)</f>
        <v>0</v>
      </c>
      <c r="BH604" s="206">
        <f>IF(N604="sníž. přenesená",J604,0)</f>
        <v>0</v>
      </c>
      <c r="BI604" s="206">
        <f>IF(N604="nulová",J604,0)</f>
        <v>0</v>
      </c>
      <c r="BJ604" s="19" t="s">
        <v>79</v>
      </c>
      <c r="BK604" s="206">
        <f>ROUND(I604*H604,2)</f>
        <v>0</v>
      </c>
      <c r="BL604" s="19" t="s">
        <v>426</v>
      </c>
      <c r="BM604" s="205" t="s">
        <v>2689</v>
      </c>
    </row>
    <row r="605" spans="1:65" s="2" customFormat="1" ht="11.25">
      <c r="A605" s="36"/>
      <c r="B605" s="37"/>
      <c r="C605" s="38"/>
      <c r="D605" s="207" t="s">
        <v>248</v>
      </c>
      <c r="E605" s="38"/>
      <c r="F605" s="208" t="s">
        <v>2690</v>
      </c>
      <c r="G605" s="38"/>
      <c r="H605" s="38"/>
      <c r="I605" s="117"/>
      <c r="J605" s="38"/>
      <c r="K605" s="38"/>
      <c r="L605" s="41"/>
      <c r="M605" s="209"/>
      <c r="N605" s="210"/>
      <c r="O605" s="66"/>
      <c r="P605" s="66"/>
      <c r="Q605" s="66"/>
      <c r="R605" s="66"/>
      <c r="S605" s="66"/>
      <c r="T605" s="67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T605" s="19" t="s">
        <v>248</v>
      </c>
      <c r="AU605" s="19" t="s">
        <v>81</v>
      </c>
    </row>
    <row r="606" spans="1:65" s="2" customFormat="1" ht="19.5">
      <c r="A606" s="36"/>
      <c r="B606" s="37"/>
      <c r="C606" s="38"/>
      <c r="D606" s="207" t="s">
        <v>275</v>
      </c>
      <c r="E606" s="38"/>
      <c r="F606" s="225" t="s">
        <v>2691</v>
      </c>
      <c r="G606" s="38"/>
      <c r="H606" s="38"/>
      <c r="I606" s="117"/>
      <c r="J606" s="38"/>
      <c r="K606" s="38"/>
      <c r="L606" s="41"/>
      <c r="M606" s="209"/>
      <c r="N606" s="210"/>
      <c r="O606" s="66"/>
      <c r="P606" s="66"/>
      <c r="Q606" s="66"/>
      <c r="R606" s="66"/>
      <c r="S606" s="66"/>
      <c r="T606" s="67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T606" s="19" t="s">
        <v>275</v>
      </c>
      <c r="AU606" s="19" t="s">
        <v>81</v>
      </c>
    </row>
    <row r="607" spans="1:65" s="13" customFormat="1" ht="11.25">
      <c r="B607" s="211"/>
      <c r="C607" s="212"/>
      <c r="D607" s="207" t="s">
        <v>250</v>
      </c>
      <c r="E607" s="213" t="s">
        <v>19</v>
      </c>
      <c r="F607" s="214" t="s">
        <v>2692</v>
      </c>
      <c r="G607" s="212"/>
      <c r="H607" s="215">
        <v>80.867999999999995</v>
      </c>
      <c r="I607" s="216"/>
      <c r="J607" s="212"/>
      <c r="K607" s="212"/>
      <c r="L607" s="217"/>
      <c r="M607" s="218"/>
      <c r="N607" s="219"/>
      <c r="O607" s="219"/>
      <c r="P607" s="219"/>
      <c r="Q607" s="219"/>
      <c r="R607" s="219"/>
      <c r="S607" s="219"/>
      <c r="T607" s="220"/>
      <c r="AT607" s="221" t="s">
        <v>250</v>
      </c>
      <c r="AU607" s="221" t="s">
        <v>81</v>
      </c>
      <c r="AV607" s="13" t="s">
        <v>81</v>
      </c>
      <c r="AW607" s="13" t="s">
        <v>33</v>
      </c>
      <c r="AX607" s="13" t="s">
        <v>79</v>
      </c>
      <c r="AY607" s="221" t="s">
        <v>239</v>
      </c>
    </row>
    <row r="608" spans="1:65" s="2" customFormat="1" ht="16.5" customHeight="1">
      <c r="A608" s="36"/>
      <c r="B608" s="37"/>
      <c r="C608" s="240" t="s">
        <v>2693</v>
      </c>
      <c r="D608" s="240" t="s">
        <v>653</v>
      </c>
      <c r="E608" s="241" t="s">
        <v>2694</v>
      </c>
      <c r="F608" s="242" t="s">
        <v>2695</v>
      </c>
      <c r="G608" s="243" t="s">
        <v>265</v>
      </c>
      <c r="H608" s="244">
        <v>2.8000000000000001E-2</v>
      </c>
      <c r="I608" s="245"/>
      <c r="J608" s="246">
        <f>ROUND(I608*H608,2)</f>
        <v>0</v>
      </c>
      <c r="K608" s="242" t="s">
        <v>245</v>
      </c>
      <c r="L608" s="247"/>
      <c r="M608" s="248" t="s">
        <v>19</v>
      </c>
      <c r="N608" s="249" t="s">
        <v>43</v>
      </c>
      <c r="O608" s="66"/>
      <c r="P608" s="203">
        <f>O608*H608</f>
        <v>0</v>
      </c>
      <c r="Q608" s="203">
        <v>1</v>
      </c>
      <c r="R608" s="203">
        <f>Q608*H608</f>
        <v>2.8000000000000001E-2</v>
      </c>
      <c r="S608" s="203">
        <v>0</v>
      </c>
      <c r="T608" s="204">
        <f>S608*H608</f>
        <v>0</v>
      </c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R608" s="205" t="s">
        <v>530</v>
      </c>
      <c r="AT608" s="205" t="s">
        <v>653</v>
      </c>
      <c r="AU608" s="205" t="s">
        <v>81</v>
      </c>
      <c r="AY608" s="19" t="s">
        <v>239</v>
      </c>
      <c r="BE608" s="206">
        <f>IF(N608="základní",J608,0)</f>
        <v>0</v>
      </c>
      <c r="BF608" s="206">
        <f>IF(N608="snížená",J608,0)</f>
        <v>0</v>
      </c>
      <c r="BG608" s="206">
        <f>IF(N608="zákl. přenesená",J608,0)</f>
        <v>0</v>
      </c>
      <c r="BH608" s="206">
        <f>IF(N608="sníž. přenesená",J608,0)</f>
        <v>0</v>
      </c>
      <c r="BI608" s="206">
        <f>IF(N608="nulová",J608,0)</f>
        <v>0</v>
      </c>
      <c r="BJ608" s="19" t="s">
        <v>79</v>
      </c>
      <c r="BK608" s="206">
        <f>ROUND(I608*H608,2)</f>
        <v>0</v>
      </c>
      <c r="BL608" s="19" t="s">
        <v>426</v>
      </c>
      <c r="BM608" s="205" t="s">
        <v>2696</v>
      </c>
    </row>
    <row r="609" spans="1:65" s="2" customFormat="1" ht="11.25">
      <c r="A609" s="36"/>
      <c r="B609" s="37"/>
      <c r="C609" s="38"/>
      <c r="D609" s="207" t="s">
        <v>248</v>
      </c>
      <c r="E609" s="38"/>
      <c r="F609" s="208" t="s">
        <v>2695</v>
      </c>
      <c r="G609" s="38"/>
      <c r="H609" s="38"/>
      <c r="I609" s="117"/>
      <c r="J609" s="38"/>
      <c r="K609" s="38"/>
      <c r="L609" s="41"/>
      <c r="M609" s="209"/>
      <c r="N609" s="210"/>
      <c r="O609" s="66"/>
      <c r="P609" s="66"/>
      <c r="Q609" s="66"/>
      <c r="R609" s="66"/>
      <c r="S609" s="66"/>
      <c r="T609" s="67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T609" s="19" t="s">
        <v>248</v>
      </c>
      <c r="AU609" s="19" t="s">
        <v>81</v>
      </c>
    </row>
    <row r="610" spans="1:65" s="13" customFormat="1" ht="11.25">
      <c r="B610" s="211"/>
      <c r="C610" s="212"/>
      <c r="D610" s="207" t="s">
        <v>250</v>
      </c>
      <c r="E610" s="212"/>
      <c r="F610" s="214" t="s">
        <v>2697</v>
      </c>
      <c r="G610" s="212"/>
      <c r="H610" s="215">
        <v>2.8000000000000001E-2</v>
      </c>
      <c r="I610" s="216"/>
      <c r="J610" s="212"/>
      <c r="K610" s="212"/>
      <c r="L610" s="217"/>
      <c r="M610" s="218"/>
      <c r="N610" s="219"/>
      <c r="O610" s="219"/>
      <c r="P610" s="219"/>
      <c r="Q610" s="219"/>
      <c r="R610" s="219"/>
      <c r="S610" s="219"/>
      <c r="T610" s="220"/>
      <c r="AT610" s="221" t="s">
        <v>250</v>
      </c>
      <c r="AU610" s="221" t="s">
        <v>81</v>
      </c>
      <c r="AV610" s="13" t="s">
        <v>81</v>
      </c>
      <c r="AW610" s="13" t="s">
        <v>4</v>
      </c>
      <c r="AX610" s="13" t="s">
        <v>79</v>
      </c>
      <c r="AY610" s="221" t="s">
        <v>239</v>
      </c>
    </row>
    <row r="611" spans="1:65" s="2" customFormat="1" ht="16.5" customHeight="1">
      <c r="A611" s="36"/>
      <c r="B611" s="37"/>
      <c r="C611" s="194" t="s">
        <v>1111</v>
      </c>
      <c r="D611" s="194" t="s">
        <v>241</v>
      </c>
      <c r="E611" s="195" t="s">
        <v>2698</v>
      </c>
      <c r="F611" s="196" t="s">
        <v>2699</v>
      </c>
      <c r="G611" s="197" t="s">
        <v>244</v>
      </c>
      <c r="H611" s="198">
        <v>382.15499999999997</v>
      </c>
      <c r="I611" s="199"/>
      <c r="J611" s="200">
        <f>ROUND(I611*H611,2)</f>
        <v>0</v>
      </c>
      <c r="K611" s="196" t="s">
        <v>245</v>
      </c>
      <c r="L611" s="41"/>
      <c r="M611" s="201" t="s">
        <v>19</v>
      </c>
      <c r="N611" s="202" t="s">
        <v>43</v>
      </c>
      <c r="O611" s="66"/>
      <c r="P611" s="203">
        <f>O611*H611</f>
        <v>0</v>
      </c>
      <c r="Q611" s="203">
        <v>0</v>
      </c>
      <c r="R611" s="203">
        <f>Q611*H611</f>
        <v>0</v>
      </c>
      <c r="S611" s="203">
        <v>0</v>
      </c>
      <c r="T611" s="204">
        <f>S611*H611</f>
        <v>0</v>
      </c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R611" s="205" t="s">
        <v>426</v>
      </c>
      <c r="AT611" s="205" t="s">
        <v>241</v>
      </c>
      <c r="AU611" s="205" t="s">
        <v>81</v>
      </c>
      <c r="AY611" s="19" t="s">
        <v>239</v>
      </c>
      <c r="BE611" s="206">
        <f>IF(N611="základní",J611,0)</f>
        <v>0</v>
      </c>
      <c r="BF611" s="206">
        <f>IF(N611="snížená",J611,0)</f>
        <v>0</v>
      </c>
      <c r="BG611" s="206">
        <f>IF(N611="zákl. přenesená",J611,0)</f>
        <v>0</v>
      </c>
      <c r="BH611" s="206">
        <f>IF(N611="sníž. přenesená",J611,0)</f>
        <v>0</v>
      </c>
      <c r="BI611" s="206">
        <f>IF(N611="nulová",J611,0)</f>
        <v>0</v>
      </c>
      <c r="BJ611" s="19" t="s">
        <v>79</v>
      </c>
      <c r="BK611" s="206">
        <f>ROUND(I611*H611,2)</f>
        <v>0</v>
      </c>
      <c r="BL611" s="19" t="s">
        <v>426</v>
      </c>
      <c r="BM611" s="205" t="s">
        <v>2700</v>
      </c>
    </row>
    <row r="612" spans="1:65" s="2" customFormat="1" ht="11.25">
      <c r="A612" s="36"/>
      <c r="B612" s="37"/>
      <c r="C612" s="38"/>
      <c r="D612" s="207" t="s">
        <v>248</v>
      </c>
      <c r="E612" s="38"/>
      <c r="F612" s="208" t="s">
        <v>2701</v>
      </c>
      <c r="G612" s="38"/>
      <c r="H612" s="38"/>
      <c r="I612" s="117"/>
      <c r="J612" s="38"/>
      <c r="K612" s="38"/>
      <c r="L612" s="41"/>
      <c r="M612" s="209"/>
      <c r="N612" s="210"/>
      <c r="O612" s="66"/>
      <c r="P612" s="66"/>
      <c r="Q612" s="66"/>
      <c r="R612" s="66"/>
      <c r="S612" s="66"/>
      <c r="T612" s="67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T612" s="19" t="s">
        <v>248</v>
      </c>
      <c r="AU612" s="19" t="s">
        <v>81</v>
      </c>
    </row>
    <row r="613" spans="1:65" s="2" customFormat="1" ht="19.5">
      <c r="A613" s="36"/>
      <c r="B613" s="37"/>
      <c r="C613" s="38"/>
      <c r="D613" s="207" t="s">
        <v>275</v>
      </c>
      <c r="E613" s="38"/>
      <c r="F613" s="225" t="s">
        <v>2702</v>
      </c>
      <c r="G613" s="38"/>
      <c r="H613" s="38"/>
      <c r="I613" s="117"/>
      <c r="J613" s="38"/>
      <c r="K613" s="38"/>
      <c r="L613" s="41"/>
      <c r="M613" s="209"/>
      <c r="N613" s="210"/>
      <c r="O613" s="66"/>
      <c r="P613" s="66"/>
      <c r="Q613" s="66"/>
      <c r="R613" s="66"/>
      <c r="S613" s="66"/>
      <c r="T613" s="67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T613" s="19" t="s">
        <v>275</v>
      </c>
      <c r="AU613" s="19" t="s">
        <v>81</v>
      </c>
    </row>
    <row r="614" spans="1:65" s="14" customFormat="1" ht="11.25">
      <c r="B614" s="230"/>
      <c r="C614" s="231"/>
      <c r="D614" s="207" t="s">
        <v>250</v>
      </c>
      <c r="E614" s="232" t="s">
        <v>19</v>
      </c>
      <c r="F614" s="233" t="s">
        <v>2703</v>
      </c>
      <c r="G614" s="231"/>
      <c r="H614" s="232" t="s">
        <v>19</v>
      </c>
      <c r="I614" s="234"/>
      <c r="J614" s="231"/>
      <c r="K614" s="231"/>
      <c r="L614" s="235"/>
      <c r="M614" s="236"/>
      <c r="N614" s="237"/>
      <c r="O614" s="237"/>
      <c r="P614" s="237"/>
      <c r="Q614" s="237"/>
      <c r="R614" s="237"/>
      <c r="S614" s="237"/>
      <c r="T614" s="238"/>
      <c r="AT614" s="239" t="s">
        <v>250</v>
      </c>
      <c r="AU614" s="239" t="s">
        <v>81</v>
      </c>
      <c r="AV614" s="14" t="s">
        <v>79</v>
      </c>
      <c r="AW614" s="14" t="s">
        <v>33</v>
      </c>
      <c r="AX614" s="14" t="s">
        <v>72</v>
      </c>
      <c r="AY614" s="239" t="s">
        <v>239</v>
      </c>
    </row>
    <row r="615" spans="1:65" s="13" customFormat="1" ht="11.25">
      <c r="B615" s="211"/>
      <c r="C615" s="212"/>
      <c r="D615" s="207" t="s">
        <v>250</v>
      </c>
      <c r="E615" s="213" t="s">
        <v>19</v>
      </c>
      <c r="F615" s="214" t="s">
        <v>2704</v>
      </c>
      <c r="G615" s="212"/>
      <c r="H615" s="215">
        <v>24.08</v>
      </c>
      <c r="I615" s="216"/>
      <c r="J615" s="212"/>
      <c r="K615" s="212"/>
      <c r="L615" s="217"/>
      <c r="M615" s="218"/>
      <c r="N615" s="219"/>
      <c r="O615" s="219"/>
      <c r="P615" s="219"/>
      <c r="Q615" s="219"/>
      <c r="R615" s="219"/>
      <c r="S615" s="219"/>
      <c r="T615" s="220"/>
      <c r="AT615" s="221" t="s">
        <v>250</v>
      </c>
      <c r="AU615" s="221" t="s">
        <v>81</v>
      </c>
      <c r="AV615" s="13" t="s">
        <v>81</v>
      </c>
      <c r="AW615" s="13" t="s">
        <v>33</v>
      </c>
      <c r="AX615" s="13" t="s">
        <v>72</v>
      </c>
      <c r="AY615" s="221" t="s">
        <v>239</v>
      </c>
    </row>
    <row r="616" spans="1:65" s="13" customFormat="1" ht="11.25">
      <c r="B616" s="211"/>
      <c r="C616" s="212"/>
      <c r="D616" s="207" t="s">
        <v>250</v>
      </c>
      <c r="E616" s="213" t="s">
        <v>19</v>
      </c>
      <c r="F616" s="214" t="s">
        <v>2705</v>
      </c>
      <c r="G616" s="212"/>
      <c r="H616" s="215">
        <v>26</v>
      </c>
      <c r="I616" s="216"/>
      <c r="J616" s="212"/>
      <c r="K616" s="212"/>
      <c r="L616" s="217"/>
      <c r="M616" s="218"/>
      <c r="N616" s="219"/>
      <c r="O616" s="219"/>
      <c r="P616" s="219"/>
      <c r="Q616" s="219"/>
      <c r="R616" s="219"/>
      <c r="S616" s="219"/>
      <c r="T616" s="220"/>
      <c r="AT616" s="221" t="s">
        <v>250</v>
      </c>
      <c r="AU616" s="221" t="s">
        <v>81</v>
      </c>
      <c r="AV616" s="13" t="s">
        <v>81</v>
      </c>
      <c r="AW616" s="13" t="s">
        <v>33</v>
      </c>
      <c r="AX616" s="13" t="s">
        <v>72</v>
      </c>
      <c r="AY616" s="221" t="s">
        <v>239</v>
      </c>
    </row>
    <row r="617" spans="1:65" s="13" customFormat="1" ht="11.25">
      <c r="B617" s="211"/>
      <c r="C617" s="212"/>
      <c r="D617" s="207" t="s">
        <v>250</v>
      </c>
      <c r="E617" s="213" t="s">
        <v>19</v>
      </c>
      <c r="F617" s="214" t="s">
        <v>2706</v>
      </c>
      <c r="G617" s="212"/>
      <c r="H617" s="215">
        <v>5.08</v>
      </c>
      <c r="I617" s="216"/>
      <c r="J617" s="212"/>
      <c r="K617" s="212"/>
      <c r="L617" s="217"/>
      <c r="M617" s="218"/>
      <c r="N617" s="219"/>
      <c r="O617" s="219"/>
      <c r="P617" s="219"/>
      <c r="Q617" s="219"/>
      <c r="R617" s="219"/>
      <c r="S617" s="219"/>
      <c r="T617" s="220"/>
      <c r="AT617" s="221" t="s">
        <v>250</v>
      </c>
      <c r="AU617" s="221" t="s">
        <v>81</v>
      </c>
      <c r="AV617" s="13" t="s">
        <v>81</v>
      </c>
      <c r="AW617" s="13" t="s">
        <v>33</v>
      </c>
      <c r="AX617" s="13" t="s">
        <v>72</v>
      </c>
      <c r="AY617" s="221" t="s">
        <v>239</v>
      </c>
    </row>
    <row r="618" spans="1:65" s="13" customFormat="1" ht="11.25">
      <c r="B618" s="211"/>
      <c r="C618" s="212"/>
      <c r="D618" s="207" t="s">
        <v>250</v>
      </c>
      <c r="E618" s="213" t="s">
        <v>19</v>
      </c>
      <c r="F618" s="214" t="s">
        <v>2707</v>
      </c>
      <c r="G618" s="212"/>
      <c r="H618" s="215">
        <v>84.3</v>
      </c>
      <c r="I618" s="216"/>
      <c r="J618" s="212"/>
      <c r="K618" s="212"/>
      <c r="L618" s="217"/>
      <c r="M618" s="218"/>
      <c r="N618" s="219"/>
      <c r="O618" s="219"/>
      <c r="P618" s="219"/>
      <c r="Q618" s="219"/>
      <c r="R618" s="219"/>
      <c r="S618" s="219"/>
      <c r="T618" s="220"/>
      <c r="AT618" s="221" t="s">
        <v>250</v>
      </c>
      <c r="AU618" s="221" t="s">
        <v>81</v>
      </c>
      <c r="AV618" s="13" t="s">
        <v>81</v>
      </c>
      <c r="AW618" s="13" t="s">
        <v>33</v>
      </c>
      <c r="AX618" s="13" t="s">
        <v>72</v>
      </c>
      <c r="AY618" s="221" t="s">
        <v>239</v>
      </c>
    </row>
    <row r="619" spans="1:65" s="13" customFormat="1" ht="11.25">
      <c r="B619" s="211"/>
      <c r="C619" s="212"/>
      <c r="D619" s="207" t="s">
        <v>250</v>
      </c>
      <c r="E619" s="213" t="s">
        <v>19</v>
      </c>
      <c r="F619" s="214" t="s">
        <v>2708</v>
      </c>
      <c r="G619" s="212"/>
      <c r="H619" s="215">
        <v>19.899999999999999</v>
      </c>
      <c r="I619" s="216"/>
      <c r="J619" s="212"/>
      <c r="K619" s="212"/>
      <c r="L619" s="217"/>
      <c r="M619" s="218"/>
      <c r="N619" s="219"/>
      <c r="O619" s="219"/>
      <c r="P619" s="219"/>
      <c r="Q619" s="219"/>
      <c r="R619" s="219"/>
      <c r="S619" s="219"/>
      <c r="T619" s="220"/>
      <c r="AT619" s="221" t="s">
        <v>250</v>
      </c>
      <c r="AU619" s="221" t="s">
        <v>81</v>
      </c>
      <c r="AV619" s="13" t="s">
        <v>81</v>
      </c>
      <c r="AW619" s="13" t="s">
        <v>33</v>
      </c>
      <c r="AX619" s="13" t="s">
        <v>72</v>
      </c>
      <c r="AY619" s="221" t="s">
        <v>239</v>
      </c>
    </row>
    <row r="620" spans="1:65" s="13" customFormat="1" ht="11.25">
      <c r="B620" s="211"/>
      <c r="C620" s="212"/>
      <c r="D620" s="207" t="s">
        <v>250</v>
      </c>
      <c r="E620" s="213" t="s">
        <v>19</v>
      </c>
      <c r="F620" s="214" t="s">
        <v>2709</v>
      </c>
      <c r="G620" s="212"/>
      <c r="H620" s="215">
        <v>65.825000000000003</v>
      </c>
      <c r="I620" s="216"/>
      <c r="J620" s="212"/>
      <c r="K620" s="212"/>
      <c r="L620" s="217"/>
      <c r="M620" s="218"/>
      <c r="N620" s="219"/>
      <c r="O620" s="219"/>
      <c r="P620" s="219"/>
      <c r="Q620" s="219"/>
      <c r="R620" s="219"/>
      <c r="S620" s="219"/>
      <c r="T620" s="220"/>
      <c r="AT620" s="221" t="s">
        <v>250</v>
      </c>
      <c r="AU620" s="221" t="s">
        <v>81</v>
      </c>
      <c r="AV620" s="13" t="s">
        <v>81</v>
      </c>
      <c r="AW620" s="13" t="s">
        <v>33</v>
      </c>
      <c r="AX620" s="13" t="s">
        <v>72</v>
      </c>
      <c r="AY620" s="221" t="s">
        <v>239</v>
      </c>
    </row>
    <row r="621" spans="1:65" s="13" customFormat="1" ht="11.25">
      <c r="B621" s="211"/>
      <c r="C621" s="212"/>
      <c r="D621" s="207" t="s">
        <v>250</v>
      </c>
      <c r="E621" s="213" t="s">
        <v>19</v>
      </c>
      <c r="F621" s="214" t="s">
        <v>2710</v>
      </c>
      <c r="G621" s="212"/>
      <c r="H621" s="215">
        <v>76.599999999999994</v>
      </c>
      <c r="I621" s="216"/>
      <c r="J621" s="212"/>
      <c r="K621" s="212"/>
      <c r="L621" s="217"/>
      <c r="M621" s="218"/>
      <c r="N621" s="219"/>
      <c r="O621" s="219"/>
      <c r="P621" s="219"/>
      <c r="Q621" s="219"/>
      <c r="R621" s="219"/>
      <c r="S621" s="219"/>
      <c r="T621" s="220"/>
      <c r="AT621" s="221" t="s">
        <v>250</v>
      </c>
      <c r="AU621" s="221" t="s">
        <v>81</v>
      </c>
      <c r="AV621" s="13" t="s">
        <v>81</v>
      </c>
      <c r="AW621" s="13" t="s">
        <v>33</v>
      </c>
      <c r="AX621" s="13" t="s">
        <v>72</v>
      </c>
      <c r="AY621" s="221" t="s">
        <v>239</v>
      </c>
    </row>
    <row r="622" spans="1:65" s="13" customFormat="1" ht="11.25">
      <c r="B622" s="211"/>
      <c r="C622" s="212"/>
      <c r="D622" s="207" t="s">
        <v>250</v>
      </c>
      <c r="E622" s="213" t="s">
        <v>19</v>
      </c>
      <c r="F622" s="214" t="s">
        <v>2711</v>
      </c>
      <c r="G622" s="212"/>
      <c r="H622" s="215">
        <v>26.03</v>
      </c>
      <c r="I622" s="216"/>
      <c r="J622" s="212"/>
      <c r="K622" s="212"/>
      <c r="L622" s="217"/>
      <c r="M622" s="218"/>
      <c r="N622" s="219"/>
      <c r="O622" s="219"/>
      <c r="P622" s="219"/>
      <c r="Q622" s="219"/>
      <c r="R622" s="219"/>
      <c r="S622" s="219"/>
      <c r="T622" s="220"/>
      <c r="AT622" s="221" t="s">
        <v>250</v>
      </c>
      <c r="AU622" s="221" t="s">
        <v>81</v>
      </c>
      <c r="AV622" s="13" t="s">
        <v>81</v>
      </c>
      <c r="AW622" s="13" t="s">
        <v>33</v>
      </c>
      <c r="AX622" s="13" t="s">
        <v>72</v>
      </c>
      <c r="AY622" s="221" t="s">
        <v>239</v>
      </c>
    </row>
    <row r="623" spans="1:65" s="13" customFormat="1" ht="11.25">
      <c r="B623" s="211"/>
      <c r="C623" s="212"/>
      <c r="D623" s="207" t="s">
        <v>250</v>
      </c>
      <c r="E623" s="213" t="s">
        <v>19</v>
      </c>
      <c r="F623" s="214" t="s">
        <v>2712</v>
      </c>
      <c r="G623" s="212"/>
      <c r="H623" s="215">
        <v>29.46</v>
      </c>
      <c r="I623" s="216"/>
      <c r="J623" s="212"/>
      <c r="K623" s="212"/>
      <c r="L623" s="217"/>
      <c r="M623" s="218"/>
      <c r="N623" s="219"/>
      <c r="O623" s="219"/>
      <c r="P623" s="219"/>
      <c r="Q623" s="219"/>
      <c r="R623" s="219"/>
      <c r="S623" s="219"/>
      <c r="T623" s="220"/>
      <c r="AT623" s="221" t="s">
        <v>250</v>
      </c>
      <c r="AU623" s="221" t="s">
        <v>81</v>
      </c>
      <c r="AV623" s="13" t="s">
        <v>81</v>
      </c>
      <c r="AW623" s="13" t="s">
        <v>33</v>
      </c>
      <c r="AX623" s="13" t="s">
        <v>72</v>
      </c>
      <c r="AY623" s="221" t="s">
        <v>239</v>
      </c>
    </row>
    <row r="624" spans="1:65" s="15" customFormat="1" ht="11.25">
      <c r="B624" s="252"/>
      <c r="C624" s="253"/>
      <c r="D624" s="207" t="s">
        <v>250</v>
      </c>
      <c r="E624" s="254" t="s">
        <v>19</v>
      </c>
      <c r="F624" s="255" t="s">
        <v>2076</v>
      </c>
      <c r="G624" s="253"/>
      <c r="H624" s="256">
        <v>357.27499999999998</v>
      </c>
      <c r="I624" s="257"/>
      <c r="J624" s="253"/>
      <c r="K624" s="253"/>
      <c r="L624" s="258"/>
      <c r="M624" s="259"/>
      <c r="N624" s="260"/>
      <c r="O624" s="260"/>
      <c r="P624" s="260"/>
      <c r="Q624" s="260"/>
      <c r="R624" s="260"/>
      <c r="S624" s="260"/>
      <c r="T624" s="261"/>
      <c r="AT624" s="262" t="s">
        <v>250</v>
      </c>
      <c r="AU624" s="262" t="s">
        <v>81</v>
      </c>
      <c r="AV624" s="15" t="s">
        <v>101</v>
      </c>
      <c r="AW624" s="15" t="s">
        <v>33</v>
      </c>
      <c r="AX624" s="15" t="s">
        <v>72</v>
      </c>
      <c r="AY624" s="262" t="s">
        <v>239</v>
      </c>
    </row>
    <row r="625" spans="1:65" s="14" customFormat="1" ht="11.25">
      <c r="B625" s="230"/>
      <c r="C625" s="231"/>
      <c r="D625" s="207" t="s">
        <v>250</v>
      </c>
      <c r="E625" s="232" t="s">
        <v>19</v>
      </c>
      <c r="F625" s="233" t="s">
        <v>2713</v>
      </c>
      <c r="G625" s="231"/>
      <c r="H625" s="232" t="s">
        <v>19</v>
      </c>
      <c r="I625" s="234"/>
      <c r="J625" s="231"/>
      <c r="K625" s="231"/>
      <c r="L625" s="235"/>
      <c r="M625" s="236"/>
      <c r="N625" s="237"/>
      <c r="O625" s="237"/>
      <c r="P625" s="237"/>
      <c r="Q625" s="237"/>
      <c r="R625" s="237"/>
      <c r="S625" s="237"/>
      <c r="T625" s="238"/>
      <c r="AT625" s="239" t="s">
        <v>250</v>
      </c>
      <c r="AU625" s="239" t="s">
        <v>81</v>
      </c>
      <c r="AV625" s="14" t="s">
        <v>79</v>
      </c>
      <c r="AW625" s="14" t="s">
        <v>33</v>
      </c>
      <c r="AX625" s="14" t="s">
        <v>72</v>
      </c>
      <c r="AY625" s="239" t="s">
        <v>239</v>
      </c>
    </row>
    <row r="626" spans="1:65" s="13" customFormat="1" ht="11.25">
      <c r="B626" s="211"/>
      <c r="C626" s="212"/>
      <c r="D626" s="207" t="s">
        <v>250</v>
      </c>
      <c r="E626" s="213" t="s">
        <v>19</v>
      </c>
      <c r="F626" s="214" t="s">
        <v>2714</v>
      </c>
      <c r="G626" s="212"/>
      <c r="H626" s="215">
        <v>24.88</v>
      </c>
      <c r="I626" s="216"/>
      <c r="J626" s="212"/>
      <c r="K626" s="212"/>
      <c r="L626" s="217"/>
      <c r="M626" s="218"/>
      <c r="N626" s="219"/>
      <c r="O626" s="219"/>
      <c r="P626" s="219"/>
      <c r="Q626" s="219"/>
      <c r="R626" s="219"/>
      <c r="S626" s="219"/>
      <c r="T626" s="220"/>
      <c r="AT626" s="221" t="s">
        <v>250</v>
      </c>
      <c r="AU626" s="221" t="s">
        <v>81</v>
      </c>
      <c r="AV626" s="13" t="s">
        <v>81</v>
      </c>
      <c r="AW626" s="13" t="s">
        <v>33</v>
      </c>
      <c r="AX626" s="13" t="s">
        <v>72</v>
      </c>
      <c r="AY626" s="221" t="s">
        <v>239</v>
      </c>
    </row>
    <row r="627" spans="1:65" s="15" customFormat="1" ht="11.25">
      <c r="B627" s="252"/>
      <c r="C627" s="253"/>
      <c r="D627" s="207" t="s">
        <v>250</v>
      </c>
      <c r="E627" s="254" t="s">
        <v>19</v>
      </c>
      <c r="F627" s="255" t="s">
        <v>2076</v>
      </c>
      <c r="G627" s="253"/>
      <c r="H627" s="256">
        <v>24.88</v>
      </c>
      <c r="I627" s="257"/>
      <c r="J627" s="253"/>
      <c r="K627" s="253"/>
      <c r="L627" s="258"/>
      <c r="M627" s="259"/>
      <c r="N627" s="260"/>
      <c r="O627" s="260"/>
      <c r="P627" s="260"/>
      <c r="Q627" s="260"/>
      <c r="R627" s="260"/>
      <c r="S627" s="260"/>
      <c r="T627" s="261"/>
      <c r="AT627" s="262" t="s">
        <v>250</v>
      </c>
      <c r="AU627" s="262" t="s">
        <v>81</v>
      </c>
      <c r="AV627" s="15" t="s">
        <v>101</v>
      </c>
      <c r="AW627" s="15" t="s">
        <v>33</v>
      </c>
      <c r="AX627" s="15" t="s">
        <v>72</v>
      </c>
      <c r="AY627" s="262" t="s">
        <v>239</v>
      </c>
    </row>
    <row r="628" spans="1:65" s="16" customFormat="1" ht="11.25">
      <c r="B628" s="263"/>
      <c r="C628" s="264"/>
      <c r="D628" s="207" t="s">
        <v>250</v>
      </c>
      <c r="E628" s="265" t="s">
        <v>19</v>
      </c>
      <c r="F628" s="266" t="s">
        <v>2078</v>
      </c>
      <c r="G628" s="264"/>
      <c r="H628" s="267">
        <v>382.15499999999997</v>
      </c>
      <c r="I628" s="268"/>
      <c r="J628" s="264"/>
      <c r="K628" s="264"/>
      <c r="L628" s="269"/>
      <c r="M628" s="270"/>
      <c r="N628" s="271"/>
      <c r="O628" s="271"/>
      <c r="P628" s="271"/>
      <c r="Q628" s="271"/>
      <c r="R628" s="271"/>
      <c r="S628" s="271"/>
      <c r="T628" s="272"/>
      <c r="AT628" s="273" t="s">
        <v>250</v>
      </c>
      <c r="AU628" s="273" t="s">
        <v>81</v>
      </c>
      <c r="AV628" s="16" t="s">
        <v>246</v>
      </c>
      <c r="AW628" s="16" t="s">
        <v>33</v>
      </c>
      <c r="AX628" s="16" t="s">
        <v>79</v>
      </c>
      <c r="AY628" s="273" t="s">
        <v>239</v>
      </c>
    </row>
    <row r="629" spans="1:65" s="2" customFormat="1" ht="16.5" customHeight="1">
      <c r="A629" s="36"/>
      <c r="B629" s="37"/>
      <c r="C629" s="240" t="s">
        <v>2715</v>
      </c>
      <c r="D629" s="240" t="s">
        <v>653</v>
      </c>
      <c r="E629" s="241" t="s">
        <v>2683</v>
      </c>
      <c r="F629" s="242" t="s">
        <v>2684</v>
      </c>
      <c r="G629" s="243" t="s">
        <v>265</v>
      </c>
      <c r="H629" s="244">
        <v>0.13400000000000001</v>
      </c>
      <c r="I629" s="245"/>
      <c r="J629" s="246">
        <f>ROUND(I629*H629,2)</f>
        <v>0</v>
      </c>
      <c r="K629" s="242" t="s">
        <v>245</v>
      </c>
      <c r="L629" s="247"/>
      <c r="M629" s="248" t="s">
        <v>19</v>
      </c>
      <c r="N629" s="249" t="s">
        <v>43</v>
      </c>
      <c r="O629" s="66"/>
      <c r="P629" s="203">
        <f>O629*H629</f>
        <v>0</v>
      </c>
      <c r="Q629" s="203">
        <v>1</v>
      </c>
      <c r="R629" s="203">
        <f>Q629*H629</f>
        <v>0.13400000000000001</v>
      </c>
      <c r="S629" s="203">
        <v>0</v>
      </c>
      <c r="T629" s="204">
        <f>S629*H629</f>
        <v>0</v>
      </c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R629" s="205" t="s">
        <v>530</v>
      </c>
      <c r="AT629" s="205" t="s">
        <v>653</v>
      </c>
      <c r="AU629" s="205" t="s">
        <v>81</v>
      </c>
      <c r="AY629" s="19" t="s">
        <v>239</v>
      </c>
      <c r="BE629" s="206">
        <f>IF(N629="základní",J629,0)</f>
        <v>0</v>
      </c>
      <c r="BF629" s="206">
        <f>IF(N629="snížená",J629,0)</f>
        <v>0</v>
      </c>
      <c r="BG629" s="206">
        <f>IF(N629="zákl. přenesená",J629,0)</f>
        <v>0</v>
      </c>
      <c r="BH629" s="206">
        <f>IF(N629="sníž. přenesená",J629,0)</f>
        <v>0</v>
      </c>
      <c r="BI629" s="206">
        <f>IF(N629="nulová",J629,0)</f>
        <v>0</v>
      </c>
      <c r="BJ629" s="19" t="s">
        <v>79</v>
      </c>
      <c r="BK629" s="206">
        <f>ROUND(I629*H629,2)</f>
        <v>0</v>
      </c>
      <c r="BL629" s="19" t="s">
        <v>426</v>
      </c>
      <c r="BM629" s="205" t="s">
        <v>2716</v>
      </c>
    </row>
    <row r="630" spans="1:65" s="2" customFormat="1" ht="11.25">
      <c r="A630" s="36"/>
      <c r="B630" s="37"/>
      <c r="C630" s="38"/>
      <c r="D630" s="207" t="s">
        <v>248</v>
      </c>
      <c r="E630" s="38"/>
      <c r="F630" s="208" t="s">
        <v>2684</v>
      </c>
      <c r="G630" s="38"/>
      <c r="H630" s="38"/>
      <c r="I630" s="117"/>
      <c r="J630" s="38"/>
      <c r="K630" s="38"/>
      <c r="L630" s="41"/>
      <c r="M630" s="209"/>
      <c r="N630" s="210"/>
      <c r="O630" s="66"/>
      <c r="P630" s="66"/>
      <c r="Q630" s="66"/>
      <c r="R630" s="66"/>
      <c r="S630" s="66"/>
      <c r="T630" s="67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T630" s="19" t="s">
        <v>248</v>
      </c>
      <c r="AU630" s="19" t="s">
        <v>81</v>
      </c>
    </row>
    <row r="631" spans="1:65" s="13" customFormat="1" ht="11.25">
      <c r="B631" s="211"/>
      <c r="C631" s="212"/>
      <c r="D631" s="207" t="s">
        <v>250</v>
      </c>
      <c r="E631" s="212"/>
      <c r="F631" s="214" t="s">
        <v>2717</v>
      </c>
      <c r="G631" s="212"/>
      <c r="H631" s="215">
        <v>0.13400000000000001</v>
      </c>
      <c r="I631" s="216"/>
      <c r="J631" s="212"/>
      <c r="K631" s="212"/>
      <c r="L631" s="217"/>
      <c r="M631" s="218"/>
      <c r="N631" s="219"/>
      <c r="O631" s="219"/>
      <c r="P631" s="219"/>
      <c r="Q631" s="219"/>
      <c r="R631" s="219"/>
      <c r="S631" s="219"/>
      <c r="T631" s="220"/>
      <c r="AT631" s="221" t="s">
        <v>250</v>
      </c>
      <c r="AU631" s="221" t="s">
        <v>81</v>
      </c>
      <c r="AV631" s="13" t="s">
        <v>81</v>
      </c>
      <c r="AW631" s="13" t="s">
        <v>4</v>
      </c>
      <c r="AX631" s="13" t="s">
        <v>79</v>
      </c>
      <c r="AY631" s="221" t="s">
        <v>239</v>
      </c>
    </row>
    <row r="632" spans="1:65" s="2" customFormat="1" ht="16.5" customHeight="1">
      <c r="A632" s="36"/>
      <c r="B632" s="37"/>
      <c r="C632" s="194" t="s">
        <v>1114</v>
      </c>
      <c r="D632" s="194" t="s">
        <v>241</v>
      </c>
      <c r="E632" s="195" t="s">
        <v>2718</v>
      </c>
      <c r="F632" s="196" t="s">
        <v>2719</v>
      </c>
      <c r="G632" s="197" t="s">
        <v>244</v>
      </c>
      <c r="H632" s="198">
        <v>714.55</v>
      </c>
      <c r="I632" s="199"/>
      <c r="J632" s="200">
        <f>ROUND(I632*H632,2)</f>
        <v>0</v>
      </c>
      <c r="K632" s="196" t="s">
        <v>245</v>
      </c>
      <c r="L632" s="41"/>
      <c r="M632" s="201" t="s">
        <v>19</v>
      </c>
      <c r="N632" s="202" t="s">
        <v>43</v>
      </c>
      <c r="O632" s="66"/>
      <c r="P632" s="203">
        <f>O632*H632</f>
        <v>0</v>
      </c>
      <c r="Q632" s="203">
        <v>0</v>
      </c>
      <c r="R632" s="203">
        <f>Q632*H632</f>
        <v>0</v>
      </c>
      <c r="S632" s="203">
        <v>0</v>
      </c>
      <c r="T632" s="204">
        <f>S632*H632</f>
        <v>0</v>
      </c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R632" s="205" t="s">
        <v>426</v>
      </c>
      <c r="AT632" s="205" t="s">
        <v>241</v>
      </c>
      <c r="AU632" s="205" t="s">
        <v>81</v>
      </c>
      <c r="AY632" s="19" t="s">
        <v>239</v>
      </c>
      <c r="BE632" s="206">
        <f>IF(N632="základní",J632,0)</f>
        <v>0</v>
      </c>
      <c r="BF632" s="206">
        <f>IF(N632="snížená",J632,0)</f>
        <v>0</v>
      </c>
      <c r="BG632" s="206">
        <f>IF(N632="zákl. přenesená",J632,0)</f>
        <v>0</v>
      </c>
      <c r="BH632" s="206">
        <f>IF(N632="sníž. přenesená",J632,0)</f>
        <v>0</v>
      </c>
      <c r="BI632" s="206">
        <f>IF(N632="nulová",J632,0)</f>
        <v>0</v>
      </c>
      <c r="BJ632" s="19" t="s">
        <v>79</v>
      </c>
      <c r="BK632" s="206">
        <f>ROUND(I632*H632,2)</f>
        <v>0</v>
      </c>
      <c r="BL632" s="19" t="s">
        <v>426</v>
      </c>
      <c r="BM632" s="205" t="s">
        <v>2720</v>
      </c>
    </row>
    <row r="633" spans="1:65" s="2" customFormat="1" ht="11.25">
      <c r="A633" s="36"/>
      <c r="B633" s="37"/>
      <c r="C633" s="38"/>
      <c r="D633" s="207" t="s">
        <v>248</v>
      </c>
      <c r="E633" s="38"/>
      <c r="F633" s="208" t="s">
        <v>2721</v>
      </c>
      <c r="G633" s="38"/>
      <c r="H633" s="38"/>
      <c r="I633" s="117"/>
      <c r="J633" s="38"/>
      <c r="K633" s="38"/>
      <c r="L633" s="41"/>
      <c r="M633" s="209"/>
      <c r="N633" s="210"/>
      <c r="O633" s="66"/>
      <c r="P633" s="66"/>
      <c r="Q633" s="66"/>
      <c r="R633" s="66"/>
      <c r="S633" s="66"/>
      <c r="T633" s="67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T633" s="19" t="s">
        <v>248</v>
      </c>
      <c r="AU633" s="19" t="s">
        <v>81</v>
      </c>
    </row>
    <row r="634" spans="1:65" s="2" customFormat="1" ht="19.5">
      <c r="A634" s="36"/>
      <c r="B634" s="37"/>
      <c r="C634" s="38"/>
      <c r="D634" s="207" t="s">
        <v>275</v>
      </c>
      <c r="E634" s="38"/>
      <c r="F634" s="225" t="s">
        <v>2722</v>
      </c>
      <c r="G634" s="38"/>
      <c r="H634" s="38"/>
      <c r="I634" s="117"/>
      <c r="J634" s="38"/>
      <c r="K634" s="38"/>
      <c r="L634" s="41"/>
      <c r="M634" s="209"/>
      <c r="N634" s="210"/>
      <c r="O634" s="66"/>
      <c r="P634" s="66"/>
      <c r="Q634" s="66"/>
      <c r="R634" s="66"/>
      <c r="S634" s="66"/>
      <c r="T634" s="67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T634" s="19" t="s">
        <v>275</v>
      </c>
      <c r="AU634" s="19" t="s">
        <v>81</v>
      </c>
    </row>
    <row r="635" spans="1:65" s="13" customFormat="1" ht="11.25">
      <c r="B635" s="211"/>
      <c r="C635" s="212"/>
      <c r="D635" s="207" t="s">
        <v>250</v>
      </c>
      <c r="E635" s="213" t="s">
        <v>19</v>
      </c>
      <c r="F635" s="214" t="s">
        <v>2723</v>
      </c>
      <c r="G635" s="212"/>
      <c r="H635" s="215">
        <v>714.55</v>
      </c>
      <c r="I635" s="216"/>
      <c r="J635" s="212"/>
      <c r="K635" s="212"/>
      <c r="L635" s="217"/>
      <c r="M635" s="218"/>
      <c r="N635" s="219"/>
      <c r="O635" s="219"/>
      <c r="P635" s="219"/>
      <c r="Q635" s="219"/>
      <c r="R635" s="219"/>
      <c r="S635" s="219"/>
      <c r="T635" s="220"/>
      <c r="AT635" s="221" t="s">
        <v>250</v>
      </c>
      <c r="AU635" s="221" t="s">
        <v>81</v>
      </c>
      <c r="AV635" s="13" t="s">
        <v>81</v>
      </c>
      <c r="AW635" s="13" t="s">
        <v>33</v>
      </c>
      <c r="AX635" s="13" t="s">
        <v>79</v>
      </c>
      <c r="AY635" s="221" t="s">
        <v>239</v>
      </c>
    </row>
    <row r="636" spans="1:65" s="2" customFormat="1" ht="16.5" customHeight="1">
      <c r="A636" s="36"/>
      <c r="B636" s="37"/>
      <c r="C636" s="240" t="s">
        <v>2724</v>
      </c>
      <c r="D636" s="240" t="s">
        <v>653</v>
      </c>
      <c r="E636" s="241" t="s">
        <v>2694</v>
      </c>
      <c r="F636" s="242" t="s">
        <v>2695</v>
      </c>
      <c r="G636" s="243" t="s">
        <v>265</v>
      </c>
      <c r="H636" s="244">
        <v>0.32200000000000001</v>
      </c>
      <c r="I636" s="245"/>
      <c r="J636" s="246">
        <f>ROUND(I636*H636,2)</f>
        <v>0</v>
      </c>
      <c r="K636" s="242" t="s">
        <v>245</v>
      </c>
      <c r="L636" s="247"/>
      <c r="M636" s="248" t="s">
        <v>19</v>
      </c>
      <c r="N636" s="249" t="s">
        <v>43</v>
      </c>
      <c r="O636" s="66"/>
      <c r="P636" s="203">
        <f>O636*H636</f>
        <v>0</v>
      </c>
      <c r="Q636" s="203">
        <v>1</v>
      </c>
      <c r="R636" s="203">
        <f>Q636*H636</f>
        <v>0.32200000000000001</v>
      </c>
      <c r="S636" s="203">
        <v>0</v>
      </c>
      <c r="T636" s="204">
        <f>S636*H636</f>
        <v>0</v>
      </c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R636" s="205" t="s">
        <v>530</v>
      </c>
      <c r="AT636" s="205" t="s">
        <v>653</v>
      </c>
      <c r="AU636" s="205" t="s">
        <v>81</v>
      </c>
      <c r="AY636" s="19" t="s">
        <v>239</v>
      </c>
      <c r="BE636" s="206">
        <f>IF(N636="základní",J636,0)</f>
        <v>0</v>
      </c>
      <c r="BF636" s="206">
        <f>IF(N636="snížená",J636,0)</f>
        <v>0</v>
      </c>
      <c r="BG636" s="206">
        <f>IF(N636="zákl. přenesená",J636,0)</f>
        <v>0</v>
      </c>
      <c r="BH636" s="206">
        <f>IF(N636="sníž. přenesená",J636,0)</f>
        <v>0</v>
      </c>
      <c r="BI636" s="206">
        <f>IF(N636="nulová",J636,0)</f>
        <v>0</v>
      </c>
      <c r="BJ636" s="19" t="s">
        <v>79</v>
      </c>
      <c r="BK636" s="206">
        <f>ROUND(I636*H636,2)</f>
        <v>0</v>
      </c>
      <c r="BL636" s="19" t="s">
        <v>426</v>
      </c>
      <c r="BM636" s="205" t="s">
        <v>2725</v>
      </c>
    </row>
    <row r="637" spans="1:65" s="2" customFormat="1" ht="11.25">
      <c r="A637" s="36"/>
      <c r="B637" s="37"/>
      <c r="C637" s="38"/>
      <c r="D637" s="207" t="s">
        <v>248</v>
      </c>
      <c r="E637" s="38"/>
      <c r="F637" s="208" t="s">
        <v>2695</v>
      </c>
      <c r="G637" s="38"/>
      <c r="H637" s="38"/>
      <c r="I637" s="117"/>
      <c r="J637" s="38"/>
      <c r="K637" s="38"/>
      <c r="L637" s="41"/>
      <c r="M637" s="209"/>
      <c r="N637" s="210"/>
      <c r="O637" s="66"/>
      <c r="P637" s="66"/>
      <c r="Q637" s="66"/>
      <c r="R637" s="66"/>
      <c r="S637" s="66"/>
      <c r="T637" s="67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T637" s="19" t="s">
        <v>248</v>
      </c>
      <c r="AU637" s="19" t="s">
        <v>81</v>
      </c>
    </row>
    <row r="638" spans="1:65" s="13" customFormat="1" ht="11.25">
      <c r="B638" s="211"/>
      <c r="C638" s="212"/>
      <c r="D638" s="207" t="s">
        <v>250</v>
      </c>
      <c r="E638" s="212"/>
      <c r="F638" s="214" t="s">
        <v>2726</v>
      </c>
      <c r="G638" s="212"/>
      <c r="H638" s="215">
        <v>0.32200000000000001</v>
      </c>
      <c r="I638" s="216"/>
      <c r="J638" s="212"/>
      <c r="K638" s="212"/>
      <c r="L638" s="217"/>
      <c r="M638" s="218"/>
      <c r="N638" s="219"/>
      <c r="O638" s="219"/>
      <c r="P638" s="219"/>
      <c r="Q638" s="219"/>
      <c r="R638" s="219"/>
      <c r="S638" s="219"/>
      <c r="T638" s="220"/>
      <c r="AT638" s="221" t="s">
        <v>250</v>
      </c>
      <c r="AU638" s="221" t="s">
        <v>81</v>
      </c>
      <c r="AV638" s="13" t="s">
        <v>81</v>
      </c>
      <c r="AW638" s="13" t="s">
        <v>4</v>
      </c>
      <c r="AX638" s="13" t="s">
        <v>79</v>
      </c>
      <c r="AY638" s="221" t="s">
        <v>239</v>
      </c>
    </row>
    <row r="639" spans="1:65" s="2" customFormat="1" ht="16.5" customHeight="1">
      <c r="A639" s="36"/>
      <c r="B639" s="37"/>
      <c r="C639" s="194" t="s">
        <v>1118</v>
      </c>
      <c r="D639" s="194" t="s">
        <v>241</v>
      </c>
      <c r="E639" s="195" t="s">
        <v>2727</v>
      </c>
      <c r="F639" s="196" t="s">
        <v>2728</v>
      </c>
      <c r="G639" s="197" t="s">
        <v>244</v>
      </c>
      <c r="H639" s="198">
        <v>18</v>
      </c>
      <c r="I639" s="199"/>
      <c r="J639" s="200">
        <f>ROUND(I639*H639,2)</f>
        <v>0</v>
      </c>
      <c r="K639" s="196" t="s">
        <v>245</v>
      </c>
      <c r="L639" s="41"/>
      <c r="M639" s="201" t="s">
        <v>19</v>
      </c>
      <c r="N639" s="202" t="s">
        <v>43</v>
      </c>
      <c r="O639" s="66"/>
      <c r="P639" s="203">
        <f>O639*H639</f>
        <v>0</v>
      </c>
      <c r="Q639" s="203">
        <v>4.0000000000000002E-4</v>
      </c>
      <c r="R639" s="203">
        <f>Q639*H639</f>
        <v>7.2000000000000007E-3</v>
      </c>
      <c r="S639" s="203">
        <v>0</v>
      </c>
      <c r="T639" s="204">
        <f>S639*H639</f>
        <v>0</v>
      </c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R639" s="205" t="s">
        <v>426</v>
      </c>
      <c r="AT639" s="205" t="s">
        <v>241</v>
      </c>
      <c r="AU639" s="205" t="s">
        <v>81</v>
      </c>
      <c r="AY639" s="19" t="s">
        <v>239</v>
      </c>
      <c r="BE639" s="206">
        <f>IF(N639="základní",J639,0)</f>
        <v>0</v>
      </c>
      <c r="BF639" s="206">
        <f>IF(N639="snížená",J639,0)</f>
        <v>0</v>
      </c>
      <c r="BG639" s="206">
        <f>IF(N639="zákl. přenesená",J639,0)</f>
        <v>0</v>
      </c>
      <c r="BH639" s="206">
        <f>IF(N639="sníž. přenesená",J639,0)</f>
        <v>0</v>
      </c>
      <c r="BI639" s="206">
        <f>IF(N639="nulová",J639,0)</f>
        <v>0</v>
      </c>
      <c r="BJ639" s="19" t="s">
        <v>79</v>
      </c>
      <c r="BK639" s="206">
        <f>ROUND(I639*H639,2)</f>
        <v>0</v>
      </c>
      <c r="BL639" s="19" t="s">
        <v>426</v>
      </c>
      <c r="BM639" s="205" t="s">
        <v>2729</v>
      </c>
    </row>
    <row r="640" spans="1:65" s="2" customFormat="1" ht="11.25">
      <c r="A640" s="36"/>
      <c r="B640" s="37"/>
      <c r="C640" s="38"/>
      <c r="D640" s="207" t="s">
        <v>248</v>
      </c>
      <c r="E640" s="38"/>
      <c r="F640" s="208" t="s">
        <v>2730</v>
      </c>
      <c r="G640" s="38"/>
      <c r="H640" s="38"/>
      <c r="I640" s="117"/>
      <c r="J640" s="38"/>
      <c r="K640" s="38"/>
      <c r="L640" s="41"/>
      <c r="M640" s="209"/>
      <c r="N640" s="210"/>
      <c r="O640" s="66"/>
      <c r="P640" s="66"/>
      <c r="Q640" s="66"/>
      <c r="R640" s="66"/>
      <c r="S640" s="66"/>
      <c r="T640" s="67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T640" s="19" t="s">
        <v>248</v>
      </c>
      <c r="AU640" s="19" t="s">
        <v>81</v>
      </c>
    </row>
    <row r="641" spans="1:65" s="2" customFormat="1" ht="19.5">
      <c r="A641" s="36"/>
      <c r="B641" s="37"/>
      <c r="C641" s="38"/>
      <c r="D641" s="207" t="s">
        <v>275</v>
      </c>
      <c r="E641" s="38"/>
      <c r="F641" s="225" t="s">
        <v>2731</v>
      </c>
      <c r="G641" s="38"/>
      <c r="H641" s="38"/>
      <c r="I641" s="117"/>
      <c r="J641" s="38"/>
      <c r="K641" s="38"/>
      <c r="L641" s="41"/>
      <c r="M641" s="209"/>
      <c r="N641" s="210"/>
      <c r="O641" s="66"/>
      <c r="P641" s="66"/>
      <c r="Q641" s="66"/>
      <c r="R641" s="66"/>
      <c r="S641" s="66"/>
      <c r="T641" s="67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T641" s="19" t="s">
        <v>275</v>
      </c>
      <c r="AU641" s="19" t="s">
        <v>81</v>
      </c>
    </row>
    <row r="642" spans="1:65" s="13" customFormat="1" ht="11.25">
      <c r="B642" s="211"/>
      <c r="C642" s="212"/>
      <c r="D642" s="207" t="s">
        <v>250</v>
      </c>
      <c r="E642" s="213" t="s">
        <v>19</v>
      </c>
      <c r="F642" s="214" t="s">
        <v>2732</v>
      </c>
      <c r="G642" s="212"/>
      <c r="H642" s="215">
        <v>18</v>
      </c>
      <c r="I642" s="216"/>
      <c r="J642" s="212"/>
      <c r="K642" s="212"/>
      <c r="L642" s="217"/>
      <c r="M642" s="218"/>
      <c r="N642" s="219"/>
      <c r="O642" s="219"/>
      <c r="P642" s="219"/>
      <c r="Q642" s="219"/>
      <c r="R642" s="219"/>
      <c r="S642" s="219"/>
      <c r="T642" s="220"/>
      <c r="AT642" s="221" t="s">
        <v>250</v>
      </c>
      <c r="AU642" s="221" t="s">
        <v>81</v>
      </c>
      <c r="AV642" s="13" t="s">
        <v>81</v>
      </c>
      <c r="AW642" s="13" t="s">
        <v>33</v>
      </c>
      <c r="AX642" s="13" t="s">
        <v>79</v>
      </c>
      <c r="AY642" s="221" t="s">
        <v>239</v>
      </c>
    </row>
    <row r="643" spans="1:65" s="2" customFormat="1" ht="16.5" customHeight="1">
      <c r="A643" s="36"/>
      <c r="B643" s="37"/>
      <c r="C643" s="240" t="s">
        <v>2733</v>
      </c>
      <c r="D643" s="240" t="s">
        <v>653</v>
      </c>
      <c r="E643" s="241" t="s">
        <v>2734</v>
      </c>
      <c r="F643" s="242" t="s">
        <v>2735</v>
      </c>
      <c r="G643" s="243" t="s">
        <v>244</v>
      </c>
      <c r="H643" s="244">
        <v>21.6</v>
      </c>
      <c r="I643" s="245"/>
      <c r="J643" s="246">
        <f>ROUND(I643*H643,2)</f>
        <v>0</v>
      </c>
      <c r="K643" s="242" t="s">
        <v>19</v>
      </c>
      <c r="L643" s="247"/>
      <c r="M643" s="248" t="s">
        <v>19</v>
      </c>
      <c r="N643" s="249" t="s">
        <v>43</v>
      </c>
      <c r="O643" s="66"/>
      <c r="P643" s="203">
        <f>O643*H643</f>
        <v>0</v>
      </c>
      <c r="Q643" s="203">
        <v>4.3E-3</v>
      </c>
      <c r="R643" s="203">
        <f>Q643*H643</f>
        <v>9.2880000000000004E-2</v>
      </c>
      <c r="S643" s="203">
        <v>0</v>
      </c>
      <c r="T643" s="204">
        <f>S643*H643</f>
        <v>0</v>
      </c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R643" s="205" t="s">
        <v>530</v>
      </c>
      <c r="AT643" s="205" t="s">
        <v>653</v>
      </c>
      <c r="AU643" s="205" t="s">
        <v>81</v>
      </c>
      <c r="AY643" s="19" t="s">
        <v>239</v>
      </c>
      <c r="BE643" s="206">
        <f>IF(N643="základní",J643,0)</f>
        <v>0</v>
      </c>
      <c r="BF643" s="206">
        <f>IF(N643="snížená",J643,0)</f>
        <v>0</v>
      </c>
      <c r="BG643" s="206">
        <f>IF(N643="zákl. přenesená",J643,0)</f>
        <v>0</v>
      </c>
      <c r="BH643" s="206">
        <f>IF(N643="sníž. přenesená",J643,0)</f>
        <v>0</v>
      </c>
      <c r="BI643" s="206">
        <f>IF(N643="nulová",J643,0)</f>
        <v>0</v>
      </c>
      <c r="BJ643" s="19" t="s">
        <v>79</v>
      </c>
      <c r="BK643" s="206">
        <f>ROUND(I643*H643,2)</f>
        <v>0</v>
      </c>
      <c r="BL643" s="19" t="s">
        <v>426</v>
      </c>
      <c r="BM643" s="205" t="s">
        <v>2736</v>
      </c>
    </row>
    <row r="644" spans="1:65" s="2" customFormat="1" ht="11.25">
      <c r="A644" s="36"/>
      <c r="B644" s="37"/>
      <c r="C644" s="38"/>
      <c r="D644" s="207" t="s">
        <v>248</v>
      </c>
      <c r="E644" s="38"/>
      <c r="F644" s="208" t="s">
        <v>2737</v>
      </c>
      <c r="G644" s="38"/>
      <c r="H644" s="38"/>
      <c r="I644" s="117"/>
      <c r="J644" s="38"/>
      <c r="K644" s="38"/>
      <c r="L644" s="41"/>
      <c r="M644" s="209"/>
      <c r="N644" s="210"/>
      <c r="O644" s="66"/>
      <c r="P644" s="66"/>
      <c r="Q644" s="66"/>
      <c r="R644" s="66"/>
      <c r="S644" s="66"/>
      <c r="T644" s="67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T644" s="19" t="s">
        <v>248</v>
      </c>
      <c r="AU644" s="19" t="s">
        <v>81</v>
      </c>
    </row>
    <row r="645" spans="1:65" s="13" customFormat="1" ht="11.25">
      <c r="B645" s="211"/>
      <c r="C645" s="212"/>
      <c r="D645" s="207" t="s">
        <v>250</v>
      </c>
      <c r="E645" s="212"/>
      <c r="F645" s="214" t="s">
        <v>2738</v>
      </c>
      <c r="G645" s="212"/>
      <c r="H645" s="215">
        <v>21.6</v>
      </c>
      <c r="I645" s="216"/>
      <c r="J645" s="212"/>
      <c r="K645" s="212"/>
      <c r="L645" s="217"/>
      <c r="M645" s="218"/>
      <c r="N645" s="219"/>
      <c r="O645" s="219"/>
      <c r="P645" s="219"/>
      <c r="Q645" s="219"/>
      <c r="R645" s="219"/>
      <c r="S645" s="219"/>
      <c r="T645" s="220"/>
      <c r="AT645" s="221" t="s">
        <v>250</v>
      </c>
      <c r="AU645" s="221" t="s">
        <v>81</v>
      </c>
      <c r="AV645" s="13" t="s">
        <v>81</v>
      </c>
      <c r="AW645" s="13" t="s">
        <v>4</v>
      </c>
      <c r="AX645" s="13" t="s">
        <v>79</v>
      </c>
      <c r="AY645" s="221" t="s">
        <v>239</v>
      </c>
    </row>
    <row r="646" spans="1:65" s="2" customFormat="1" ht="16.5" customHeight="1">
      <c r="A646" s="36"/>
      <c r="B646" s="37"/>
      <c r="C646" s="194" t="s">
        <v>1180</v>
      </c>
      <c r="D646" s="194" t="s">
        <v>241</v>
      </c>
      <c r="E646" s="195" t="s">
        <v>2739</v>
      </c>
      <c r="F646" s="196" t="s">
        <v>2740</v>
      </c>
      <c r="G646" s="197" t="s">
        <v>244</v>
      </c>
      <c r="H646" s="198">
        <v>61.69</v>
      </c>
      <c r="I646" s="199"/>
      <c r="J646" s="200">
        <f>ROUND(I646*H646,2)</f>
        <v>0</v>
      </c>
      <c r="K646" s="196" t="s">
        <v>245</v>
      </c>
      <c r="L646" s="41"/>
      <c r="M646" s="201" t="s">
        <v>19</v>
      </c>
      <c r="N646" s="202" t="s">
        <v>43</v>
      </c>
      <c r="O646" s="66"/>
      <c r="P646" s="203">
        <f>O646*H646</f>
        <v>0</v>
      </c>
      <c r="Q646" s="203">
        <v>0</v>
      </c>
      <c r="R646" s="203">
        <f>Q646*H646</f>
        <v>0</v>
      </c>
      <c r="S646" s="203">
        <v>0</v>
      </c>
      <c r="T646" s="204">
        <f>S646*H646</f>
        <v>0</v>
      </c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R646" s="205" t="s">
        <v>426</v>
      </c>
      <c r="AT646" s="205" t="s">
        <v>241</v>
      </c>
      <c r="AU646" s="205" t="s">
        <v>81</v>
      </c>
      <c r="AY646" s="19" t="s">
        <v>239</v>
      </c>
      <c r="BE646" s="206">
        <f>IF(N646="základní",J646,0)</f>
        <v>0</v>
      </c>
      <c r="BF646" s="206">
        <f>IF(N646="snížená",J646,0)</f>
        <v>0</v>
      </c>
      <c r="BG646" s="206">
        <f>IF(N646="zákl. přenesená",J646,0)</f>
        <v>0</v>
      </c>
      <c r="BH646" s="206">
        <f>IF(N646="sníž. přenesená",J646,0)</f>
        <v>0</v>
      </c>
      <c r="BI646" s="206">
        <f>IF(N646="nulová",J646,0)</f>
        <v>0</v>
      </c>
      <c r="BJ646" s="19" t="s">
        <v>79</v>
      </c>
      <c r="BK646" s="206">
        <f>ROUND(I646*H646,2)</f>
        <v>0</v>
      </c>
      <c r="BL646" s="19" t="s">
        <v>426</v>
      </c>
      <c r="BM646" s="205" t="s">
        <v>2741</v>
      </c>
    </row>
    <row r="647" spans="1:65" s="2" customFormat="1" ht="11.25">
      <c r="A647" s="36"/>
      <c r="B647" s="37"/>
      <c r="C647" s="38"/>
      <c r="D647" s="207" t="s">
        <v>248</v>
      </c>
      <c r="E647" s="38"/>
      <c r="F647" s="208" t="s">
        <v>2742</v>
      </c>
      <c r="G647" s="38"/>
      <c r="H647" s="38"/>
      <c r="I647" s="117"/>
      <c r="J647" s="38"/>
      <c r="K647" s="38"/>
      <c r="L647" s="41"/>
      <c r="M647" s="209"/>
      <c r="N647" s="210"/>
      <c r="O647" s="66"/>
      <c r="P647" s="66"/>
      <c r="Q647" s="66"/>
      <c r="R647" s="66"/>
      <c r="S647" s="66"/>
      <c r="T647" s="67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T647" s="19" t="s">
        <v>248</v>
      </c>
      <c r="AU647" s="19" t="s">
        <v>81</v>
      </c>
    </row>
    <row r="648" spans="1:65" s="2" customFormat="1" ht="19.5">
      <c r="A648" s="36"/>
      <c r="B648" s="37"/>
      <c r="C648" s="38"/>
      <c r="D648" s="207" t="s">
        <v>275</v>
      </c>
      <c r="E648" s="38"/>
      <c r="F648" s="225" t="s">
        <v>2743</v>
      </c>
      <c r="G648" s="38"/>
      <c r="H648" s="38"/>
      <c r="I648" s="117"/>
      <c r="J648" s="38"/>
      <c r="K648" s="38"/>
      <c r="L648" s="41"/>
      <c r="M648" s="209"/>
      <c r="N648" s="210"/>
      <c r="O648" s="66"/>
      <c r="P648" s="66"/>
      <c r="Q648" s="66"/>
      <c r="R648" s="66"/>
      <c r="S648" s="66"/>
      <c r="T648" s="67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T648" s="19" t="s">
        <v>275</v>
      </c>
      <c r="AU648" s="19" t="s">
        <v>81</v>
      </c>
    </row>
    <row r="649" spans="1:65" s="13" customFormat="1" ht="11.25">
      <c r="B649" s="211"/>
      <c r="C649" s="212"/>
      <c r="D649" s="207" t="s">
        <v>250</v>
      </c>
      <c r="E649" s="213" t="s">
        <v>19</v>
      </c>
      <c r="F649" s="214" t="s">
        <v>2439</v>
      </c>
      <c r="G649" s="212"/>
      <c r="H649" s="215">
        <v>61.69</v>
      </c>
      <c r="I649" s="216"/>
      <c r="J649" s="212"/>
      <c r="K649" s="212"/>
      <c r="L649" s="217"/>
      <c r="M649" s="218"/>
      <c r="N649" s="219"/>
      <c r="O649" s="219"/>
      <c r="P649" s="219"/>
      <c r="Q649" s="219"/>
      <c r="R649" s="219"/>
      <c r="S649" s="219"/>
      <c r="T649" s="220"/>
      <c r="AT649" s="221" t="s">
        <v>250</v>
      </c>
      <c r="AU649" s="221" t="s">
        <v>81</v>
      </c>
      <c r="AV649" s="13" t="s">
        <v>81</v>
      </c>
      <c r="AW649" s="13" t="s">
        <v>33</v>
      </c>
      <c r="AX649" s="13" t="s">
        <v>79</v>
      </c>
      <c r="AY649" s="221" t="s">
        <v>239</v>
      </c>
    </row>
    <row r="650" spans="1:65" s="2" customFormat="1" ht="16.5" customHeight="1">
      <c r="A650" s="36"/>
      <c r="B650" s="37"/>
      <c r="C650" s="240" t="s">
        <v>2744</v>
      </c>
      <c r="D650" s="240" t="s">
        <v>653</v>
      </c>
      <c r="E650" s="241" t="s">
        <v>2683</v>
      </c>
      <c r="F650" s="242" t="s">
        <v>2684</v>
      </c>
      <c r="G650" s="243" t="s">
        <v>265</v>
      </c>
      <c r="H650" s="244">
        <v>1.9E-2</v>
      </c>
      <c r="I650" s="245"/>
      <c r="J650" s="246">
        <f>ROUND(I650*H650,2)</f>
        <v>0</v>
      </c>
      <c r="K650" s="242" t="s">
        <v>245</v>
      </c>
      <c r="L650" s="247"/>
      <c r="M650" s="248" t="s">
        <v>19</v>
      </c>
      <c r="N650" s="249" t="s">
        <v>43</v>
      </c>
      <c r="O650" s="66"/>
      <c r="P650" s="203">
        <f>O650*H650</f>
        <v>0</v>
      </c>
      <c r="Q650" s="203">
        <v>1</v>
      </c>
      <c r="R650" s="203">
        <f>Q650*H650</f>
        <v>1.9E-2</v>
      </c>
      <c r="S650" s="203">
        <v>0</v>
      </c>
      <c r="T650" s="204">
        <f>S650*H650</f>
        <v>0</v>
      </c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R650" s="205" t="s">
        <v>530</v>
      </c>
      <c r="AT650" s="205" t="s">
        <v>653</v>
      </c>
      <c r="AU650" s="205" t="s">
        <v>81</v>
      </c>
      <c r="AY650" s="19" t="s">
        <v>239</v>
      </c>
      <c r="BE650" s="206">
        <f>IF(N650="základní",J650,0)</f>
        <v>0</v>
      </c>
      <c r="BF650" s="206">
        <f>IF(N650="snížená",J650,0)</f>
        <v>0</v>
      </c>
      <c r="BG650" s="206">
        <f>IF(N650="zákl. přenesená",J650,0)</f>
        <v>0</v>
      </c>
      <c r="BH650" s="206">
        <f>IF(N650="sníž. přenesená",J650,0)</f>
        <v>0</v>
      </c>
      <c r="BI650" s="206">
        <f>IF(N650="nulová",J650,0)</f>
        <v>0</v>
      </c>
      <c r="BJ650" s="19" t="s">
        <v>79</v>
      </c>
      <c r="BK650" s="206">
        <f>ROUND(I650*H650,2)</f>
        <v>0</v>
      </c>
      <c r="BL650" s="19" t="s">
        <v>426</v>
      </c>
      <c r="BM650" s="205" t="s">
        <v>2745</v>
      </c>
    </row>
    <row r="651" spans="1:65" s="2" customFormat="1" ht="11.25">
      <c r="A651" s="36"/>
      <c r="B651" s="37"/>
      <c r="C651" s="38"/>
      <c r="D651" s="207" t="s">
        <v>248</v>
      </c>
      <c r="E651" s="38"/>
      <c r="F651" s="208" t="s">
        <v>2684</v>
      </c>
      <c r="G651" s="38"/>
      <c r="H651" s="38"/>
      <c r="I651" s="117"/>
      <c r="J651" s="38"/>
      <c r="K651" s="38"/>
      <c r="L651" s="41"/>
      <c r="M651" s="209"/>
      <c r="N651" s="210"/>
      <c r="O651" s="66"/>
      <c r="P651" s="66"/>
      <c r="Q651" s="66"/>
      <c r="R651" s="66"/>
      <c r="S651" s="66"/>
      <c r="T651" s="67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T651" s="19" t="s">
        <v>248</v>
      </c>
      <c r="AU651" s="19" t="s">
        <v>81</v>
      </c>
    </row>
    <row r="652" spans="1:65" s="13" customFormat="1" ht="11.25">
      <c r="B652" s="211"/>
      <c r="C652" s="212"/>
      <c r="D652" s="207" t="s">
        <v>250</v>
      </c>
      <c r="E652" s="212"/>
      <c r="F652" s="214" t="s">
        <v>2746</v>
      </c>
      <c r="G652" s="212"/>
      <c r="H652" s="215">
        <v>1.9E-2</v>
      </c>
      <c r="I652" s="216"/>
      <c r="J652" s="212"/>
      <c r="K652" s="212"/>
      <c r="L652" s="217"/>
      <c r="M652" s="218"/>
      <c r="N652" s="219"/>
      <c r="O652" s="219"/>
      <c r="P652" s="219"/>
      <c r="Q652" s="219"/>
      <c r="R652" s="219"/>
      <c r="S652" s="219"/>
      <c r="T652" s="220"/>
      <c r="AT652" s="221" t="s">
        <v>250</v>
      </c>
      <c r="AU652" s="221" t="s">
        <v>81</v>
      </c>
      <c r="AV652" s="13" t="s">
        <v>81</v>
      </c>
      <c r="AW652" s="13" t="s">
        <v>4</v>
      </c>
      <c r="AX652" s="13" t="s">
        <v>79</v>
      </c>
      <c r="AY652" s="221" t="s">
        <v>239</v>
      </c>
    </row>
    <row r="653" spans="1:65" s="2" customFormat="1" ht="16.5" customHeight="1">
      <c r="A653" s="36"/>
      <c r="B653" s="37"/>
      <c r="C653" s="194" t="s">
        <v>1183</v>
      </c>
      <c r="D653" s="194" t="s">
        <v>241</v>
      </c>
      <c r="E653" s="195" t="s">
        <v>2747</v>
      </c>
      <c r="F653" s="196" t="s">
        <v>2748</v>
      </c>
      <c r="G653" s="197" t="s">
        <v>244</v>
      </c>
      <c r="H653" s="198">
        <v>80.290000000000006</v>
      </c>
      <c r="I653" s="199"/>
      <c r="J653" s="200">
        <f>ROUND(I653*H653,2)</f>
        <v>0</v>
      </c>
      <c r="K653" s="196" t="s">
        <v>245</v>
      </c>
      <c r="L653" s="41"/>
      <c r="M653" s="201" t="s">
        <v>19</v>
      </c>
      <c r="N653" s="202" t="s">
        <v>43</v>
      </c>
      <c r="O653" s="66"/>
      <c r="P653" s="203">
        <f>O653*H653</f>
        <v>0</v>
      </c>
      <c r="Q653" s="203">
        <v>3.8000000000000002E-4</v>
      </c>
      <c r="R653" s="203">
        <f>Q653*H653</f>
        <v>3.0510200000000005E-2</v>
      </c>
      <c r="S653" s="203">
        <v>0</v>
      </c>
      <c r="T653" s="204">
        <f>S653*H653</f>
        <v>0</v>
      </c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R653" s="205" t="s">
        <v>426</v>
      </c>
      <c r="AT653" s="205" t="s">
        <v>241</v>
      </c>
      <c r="AU653" s="205" t="s">
        <v>81</v>
      </c>
      <c r="AY653" s="19" t="s">
        <v>239</v>
      </c>
      <c r="BE653" s="206">
        <f>IF(N653="základní",J653,0)</f>
        <v>0</v>
      </c>
      <c r="BF653" s="206">
        <f>IF(N653="snížená",J653,0)</f>
        <v>0</v>
      </c>
      <c r="BG653" s="206">
        <f>IF(N653="zákl. přenesená",J653,0)</f>
        <v>0</v>
      </c>
      <c r="BH653" s="206">
        <f>IF(N653="sníž. přenesená",J653,0)</f>
        <v>0</v>
      </c>
      <c r="BI653" s="206">
        <f>IF(N653="nulová",J653,0)</f>
        <v>0</v>
      </c>
      <c r="BJ653" s="19" t="s">
        <v>79</v>
      </c>
      <c r="BK653" s="206">
        <f>ROUND(I653*H653,2)</f>
        <v>0</v>
      </c>
      <c r="BL653" s="19" t="s">
        <v>426</v>
      </c>
      <c r="BM653" s="205" t="s">
        <v>2749</v>
      </c>
    </row>
    <row r="654" spans="1:65" s="2" customFormat="1" ht="11.25">
      <c r="A654" s="36"/>
      <c r="B654" s="37"/>
      <c r="C654" s="38"/>
      <c r="D654" s="207" t="s">
        <v>248</v>
      </c>
      <c r="E654" s="38"/>
      <c r="F654" s="208" t="s">
        <v>2750</v>
      </c>
      <c r="G654" s="38"/>
      <c r="H654" s="38"/>
      <c r="I654" s="117"/>
      <c r="J654" s="38"/>
      <c r="K654" s="38"/>
      <c r="L654" s="41"/>
      <c r="M654" s="209"/>
      <c r="N654" s="210"/>
      <c r="O654" s="66"/>
      <c r="P654" s="66"/>
      <c r="Q654" s="66"/>
      <c r="R654" s="66"/>
      <c r="S654" s="66"/>
      <c r="T654" s="67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T654" s="19" t="s">
        <v>248</v>
      </c>
      <c r="AU654" s="19" t="s">
        <v>81</v>
      </c>
    </row>
    <row r="655" spans="1:65" s="14" customFormat="1" ht="11.25">
      <c r="B655" s="230"/>
      <c r="C655" s="231"/>
      <c r="D655" s="207" t="s">
        <v>250</v>
      </c>
      <c r="E655" s="232" t="s">
        <v>19</v>
      </c>
      <c r="F655" s="233" t="s">
        <v>2751</v>
      </c>
      <c r="G655" s="231"/>
      <c r="H655" s="232" t="s">
        <v>19</v>
      </c>
      <c r="I655" s="234"/>
      <c r="J655" s="231"/>
      <c r="K655" s="231"/>
      <c r="L655" s="235"/>
      <c r="M655" s="236"/>
      <c r="N655" s="237"/>
      <c r="O655" s="237"/>
      <c r="P655" s="237"/>
      <c r="Q655" s="237"/>
      <c r="R655" s="237"/>
      <c r="S655" s="237"/>
      <c r="T655" s="238"/>
      <c r="AT655" s="239" t="s">
        <v>250</v>
      </c>
      <c r="AU655" s="239" t="s">
        <v>81</v>
      </c>
      <c r="AV655" s="14" t="s">
        <v>79</v>
      </c>
      <c r="AW655" s="14" t="s">
        <v>33</v>
      </c>
      <c r="AX655" s="14" t="s">
        <v>72</v>
      </c>
      <c r="AY655" s="239" t="s">
        <v>239</v>
      </c>
    </row>
    <row r="656" spans="1:65" s="13" customFormat="1" ht="11.25">
      <c r="B656" s="211"/>
      <c r="C656" s="212"/>
      <c r="D656" s="207" t="s">
        <v>250</v>
      </c>
      <c r="E656" s="213" t="s">
        <v>19</v>
      </c>
      <c r="F656" s="214" t="s">
        <v>2439</v>
      </c>
      <c r="G656" s="212"/>
      <c r="H656" s="215">
        <v>61.69</v>
      </c>
      <c r="I656" s="216"/>
      <c r="J656" s="212"/>
      <c r="K656" s="212"/>
      <c r="L656" s="217"/>
      <c r="M656" s="218"/>
      <c r="N656" s="219"/>
      <c r="O656" s="219"/>
      <c r="P656" s="219"/>
      <c r="Q656" s="219"/>
      <c r="R656" s="219"/>
      <c r="S656" s="219"/>
      <c r="T656" s="220"/>
      <c r="AT656" s="221" t="s">
        <v>250</v>
      </c>
      <c r="AU656" s="221" t="s">
        <v>81</v>
      </c>
      <c r="AV656" s="13" t="s">
        <v>81</v>
      </c>
      <c r="AW656" s="13" t="s">
        <v>33</v>
      </c>
      <c r="AX656" s="13" t="s">
        <v>72</v>
      </c>
      <c r="AY656" s="221" t="s">
        <v>239</v>
      </c>
    </row>
    <row r="657" spans="1:65" s="15" customFormat="1" ht="11.25">
      <c r="B657" s="252"/>
      <c r="C657" s="253"/>
      <c r="D657" s="207" t="s">
        <v>250</v>
      </c>
      <c r="E657" s="254" t="s">
        <v>19</v>
      </c>
      <c r="F657" s="255" t="s">
        <v>2076</v>
      </c>
      <c r="G657" s="253"/>
      <c r="H657" s="256">
        <v>61.69</v>
      </c>
      <c r="I657" s="257"/>
      <c r="J657" s="253"/>
      <c r="K657" s="253"/>
      <c r="L657" s="258"/>
      <c r="M657" s="259"/>
      <c r="N657" s="260"/>
      <c r="O657" s="260"/>
      <c r="P657" s="260"/>
      <c r="Q657" s="260"/>
      <c r="R657" s="260"/>
      <c r="S657" s="260"/>
      <c r="T657" s="261"/>
      <c r="AT657" s="262" t="s">
        <v>250</v>
      </c>
      <c r="AU657" s="262" t="s">
        <v>81</v>
      </c>
      <c r="AV657" s="15" t="s">
        <v>101</v>
      </c>
      <c r="AW657" s="15" t="s">
        <v>33</v>
      </c>
      <c r="AX657" s="15" t="s">
        <v>72</v>
      </c>
      <c r="AY657" s="262" t="s">
        <v>239</v>
      </c>
    </row>
    <row r="658" spans="1:65" s="14" customFormat="1" ht="11.25">
      <c r="B658" s="230"/>
      <c r="C658" s="231"/>
      <c r="D658" s="207" t="s">
        <v>250</v>
      </c>
      <c r="E658" s="232" t="s">
        <v>19</v>
      </c>
      <c r="F658" s="233" t="s">
        <v>2752</v>
      </c>
      <c r="G658" s="231"/>
      <c r="H658" s="232" t="s">
        <v>19</v>
      </c>
      <c r="I658" s="234"/>
      <c r="J658" s="231"/>
      <c r="K658" s="231"/>
      <c r="L658" s="235"/>
      <c r="M658" s="236"/>
      <c r="N658" s="237"/>
      <c r="O658" s="237"/>
      <c r="P658" s="237"/>
      <c r="Q658" s="237"/>
      <c r="R658" s="237"/>
      <c r="S658" s="237"/>
      <c r="T658" s="238"/>
      <c r="AT658" s="239" t="s">
        <v>250</v>
      </c>
      <c r="AU658" s="239" t="s">
        <v>81</v>
      </c>
      <c r="AV658" s="14" t="s">
        <v>79</v>
      </c>
      <c r="AW658" s="14" t="s">
        <v>33</v>
      </c>
      <c r="AX658" s="14" t="s">
        <v>72</v>
      </c>
      <c r="AY658" s="239" t="s">
        <v>239</v>
      </c>
    </row>
    <row r="659" spans="1:65" s="13" customFormat="1" ht="11.25">
      <c r="B659" s="211"/>
      <c r="C659" s="212"/>
      <c r="D659" s="207" t="s">
        <v>250</v>
      </c>
      <c r="E659" s="213" t="s">
        <v>19</v>
      </c>
      <c r="F659" s="214" t="s">
        <v>2753</v>
      </c>
      <c r="G659" s="212"/>
      <c r="H659" s="215">
        <v>4.6500000000000004</v>
      </c>
      <c r="I659" s="216"/>
      <c r="J659" s="212"/>
      <c r="K659" s="212"/>
      <c r="L659" s="217"/>
      <c r="M659" s="218"/>
      <c r="N659" s="219"/>
      <c r="O659" s="219"/>
      <c r="P659" s="219"/>
      <c r="Q659" s="219"/>
      <c r="R659" s="219"/>
      <c r="S659" s="219"/>
      <c r="T659" s="220"/>
      <c r="AT659" s="221" t="s">
        <v>250</v>
      </c>
      <c r="AU659" s="221" t="s">
        <v>81</v>
      </c>
      <c r="AV659" s="13" t="s">
        <v>81</v>
      </c>
      <c r="AW659" s="13" t="s">
        <v>33</v>
      </c>
      <c r="AX659" s="13" t="s">
        <v>72</v>
      </c>
      <c r="AY659" s="221" t="s">
        <v>239</v>
      </c>
    </row>
    <row r="660" spans="1:65" s="13" customFormat="1" ht="11.25">
      <c r="B660" s="211"/>
      <c r="C660" s="212"/>
      <c r="D660" s="207" t="s">
        <v>250</v>
      </c>
      <c r="E660" s="213" t="s">
        <v>19</v>
      </c>
      <c r="F660" s="214" t="s">
        <v>2754</v>
      </c>
      <c r="G660" s="212"/>
      <c r="H660" s="215">
        <v>13.95</v>
      </c>
      <c r="I660" s="216"/>
      <c r="J660" s="212"/>
      <c r="K660" s="212"/>
      <c r="L660" s="217"/>
      <c r="M660" s="218"/>
      <c r="N660" s="219"/>
      <c r="O660" s="219"/>
      <c r="P660" s="219"/>
      <c r="Q660" s="219"/>
      <c r="R660" s="219"/>
      <c r="S660" s="219"/>
      <c r="T660" s="220"/>
      <c r="AT660" s="221" t="s">
        <v>250</v>
      </c>
      <c r="AU660" s="221" t="s">
        <v>81</v>
      </c>
      <c r="AV660" s="13" t="s">
        <v>81</v>
      </c>
      <c r="AW660" s="13" t="s">
        <v>33</v>
      </c>
      <c r="AX660" s="13" t="s">
        <v>72</v>
      </c>
      <c r="AY660" s="221" t="s">
        <v>239</v>
      </c>
    </row>
    <row r="661" spans="1:65" s="15" customFormat="1" ht="11.25">
      <c r="B661" s="252"/>
      <c r="C661" s="253"/>
      <c r="D661" s="207" t="s">
        <v>250</v>
      </c>
      <c r="E661" s="254" t="s">
        <v>19</v>
      </c>
      <c r="F661" s="255" t="s">
        <v>2076</v>
      </c>
      <c r="G661" s="253"/>
      <c r="H661" s="256">
        <v>18.600000000000001</v>
      </c>
      <c r="I661" s="257"/>
      <c r="J661" s="253"/>
      <c r="K661" s="253"/>
      <c r="L661" s="258"/>
      <c r="M661" s="259"/>
      <c r="N661" s="260"/>
      <c r="O661" s="260"/>
      <c r="P661" s="260"/>
      <c r="Q661" s="260"/>
      <c r="R661" s="260"/>
      <c r="S661" s="260"/>
      <c r="T661" s="261"/>
      <c r="AT661" s="262" t="s">
        <v>250</v>
      </c>
      <c r="AU661" s="262" t="s">
        <v>81</v>
      </c>
      <c r="AV661" s="15" t="s">
        <v>101</v>
      </c>
      <c r="AW661" s="15" t="s">
        <v>33</v>
      </c>
      <c r="AX661" s="15" t="s">
        <v>72</v>
      </c>
      <c r="AY661" s="262" t="s">
        <v>239</v>
      </c>
    </row>
    <row r="662" spans="1:65" s="16" customFormat="1" ht="11.25">
      <c r="B662" s="263"/>
      <c r="C662" s="264"/>
      <c r="D662" s="207" t="s">
        <v>250</v>
      </c>
      <c r="E662" s="265" t="s">
        <v>19</v>
      </c>
      <c r="F662" s="266" t="s">
        <v>2078</v>
      </c>
      <c r="G662" s="264"/>
      <c r="H662" s="267">
        <v>80.290000000000006</v>
      </c>
      <c r="I662" s="268"/>
      <c r="J662" s="264"/>
      <c r="K662" s="264"/>
      <c r="L662" s="269"/>
      <c r="M662" s="270"/>
      <c r="N662" s="271"/>
      <c r="O662" s="271"/>
      <c r="P662" s="271"/>
      <c r="Q662" s="271"/>
      <c r="R662" s="271"/>
      <c r="S662" s="271"/>
      <c r="T662" s="272"/>
      <c r="AT662" s="273" t="s">
        <v>250</v>
      </c>
      <c r="AU662" s="273" t="s">
        <v>81</v>
      </c>
      <c r="AV662" s="16" t="s">
        <v>246</v>
      </c>
      <c r="AW662" s="16" t="s">
        <v>33</v>
      </c>
      <c r="AX662" s="16" t="s">
        <v>79</v>
      </c>
      <c r="AY662" s="273" t="s">
        <v>239</v>
      </c>
    </row>
    <row r="663" spans="1:65" s="2" customFormat="1" ht="16.5" customHeight="1">
      <c r="A663" s="36"/>
      <c r="B663" s="37"/>
      <c r="C663" s="240" t="s">
        <v>2755</v>
      </c>
      <c r="D663" s="240" t="s">
        <v>653</v>
      </c>
      <c r="E663" s="241" t="s">
        <v>2734</v>
      </c>
      <c r="F663" s="242" t="s">
        <v>2735</v>
      </c>
      <c r="G663" s="243" t="s">
        <v>244</v>
      </c>
      <c r="H663" s="244">
        <v>70.944000000000003</v>
      </c>
      <c r="I663" s="245"/>
      <c r="J663" s="246">
        <f>ROUND(I663*H663,2)</f>
        <v>0</v>
      </c>
      <c r="K663" s="242" t="s">
        <v>19</v>
      </c>
      <c r="L663" s="247"/>
      <c r="M663" s="248" t="s">
        <v>19</v>
      </c>
      <c r="N663" s="249" t="s">
        <v>43</v>
      </c>
      <c r="O663" s="66"/>
      <c r="P663" s="203">
        <f>O663*H663</f>
        <v>0</v>
      </c>
      <c r="Q663" s="203">
        <v>4.3E-3</v>
      </c>
      <c r="R663" s="203">
        <f>Q663*H663</f>
        <v>0.30505920000000003</v>
      </c>
      <c r="S663" s="203">
        <v>0</v>
      </c>
      <c r="T663" s="204">
        <f>S663*H663</f>
        <v>0</v>
      </c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R663" s="205" t="s">
        <v>530</v>
      </c>
      <c r="AT663" s="205" t="s">
        <v>653</v>
      </c>
      <c r="AU663" s="205" t="s">
        <v>81</v>
      </c>
      <c r="AY663" s="19" t="s">
        <v>239</v>
      </c>
      <c r="BE663" s="206">
        <f>IF(N663="základní",J663,0)</f>
        <v>0</v>
      </c>
      <c r="BF663" s="206">
        <f>IF(N663="snížená",J663,0)</f>
        <v>0</v>
      </c>
      <c r="BG663" s="206">
        <f>IF(N663="zákl. přenesená",J663,0)</f>
        <v>0</v>
      </c>
      <c r="BH663" s="206">
        <f>IF(N663="sníž. přenesená",J663,0)</f>
        <v>0</v>
      </c>
      <c r="BI663" s="206">
        <f>IF(N663="nulová",J663,0)</f>
        <v>0</v>
      </c>
      <c r="BJ663" s="19" t="s">
        <v>79</v>
      </c>
      <c r="BK663" s="206">
        <f>ROUND(I663*H663,2)</f>
        <v>0</v>
      </c>
      <c r="BL663" s="19" t="s">
        <v>426</v>
      </c>
      <c r="BM663" s="205" t="s">
        <v>2756</v>
      </c>
    </row>
    <row r="664" spans="1:65" s="2" customFormat="1" ht="11.25">
      <c r="A664" s="36"/>
      <c r="B664" s="37"/>
      <c r="C664" s="38"/>
      <c r="D664" s="207" t="s">
        <v>248</v>
      </c>
      <c r="E664" s="38"/>
      <c r="F664" s="208" t="s">
        <v>2737</v>
      </c>
      <c r="G664" s="38"/>
      <c r="H664" s="38"/>
      <c r="I664" s="117"/>
      <c r="J664" s="38"/>
      <c r="K664" s="38"/>
      <c r="L664" s="41"/>
      <c r="M664" s="209"/>
      <c r="N664" s="210"/>
      <c r="O664" s="66"/>
      <c r="P664" s="66"/>
      <c r="Q664" s="66"/>
      <c r="R664" s="66"/>
      <c r="S664" s="66"/>
      <c r="T664" s="67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T664" s="19" t="s">
        <v>248</v>
      </c>
      <c r="AU664" s="19" t="s">
        <v>81</v>
      </c>
    </row>
    <row r="665" spans="1:65" s="2" customFormat="1" ht="19.5">
      <c r="A665" s="36"/>
      <c r="B665" s="37"/>
      <c r="C665" s="38"/>
      <c r="D665" s="207" t="s">
        <v>275</v>
      </c>
      <c r="E665" s="38"/>
      <c r="F665" s="225" t="s">
        <v>2757</v>
      </c>
      <c r="G665" s="38"/>
      <c r="H665" s="38"/>
      <c r="I665" s="117"/>
      <c r="J665" s="38"/>
      <c r="K665" s="38"/>
      <c r="L665" s="41"/>
      <c r="M665" s="209"/>
      <c r="N665" s="210"/>
      <c r="O665" s="66"/>
      <c r="P665" s="66"/>
      <c r="Q665" s="66"/>
      <c r="R665" s="66"/>
      <c r="S665" s="66"/>
      <c r="T665" s="67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T665" s="19" t="s">
        <v>275</v>
      </c>
      <c r="AU665" s="19" t="s">
        <v>81</v>
      </c>
    </row>
    <row r="666" spans="1:65" s="13" customFormat="1" ht="11.25">
      <c r="B666" s="211"/>
      <c r="C666" s="212"/>
      <c r="D666" s="207" t="s">
        <v>250</v>
      </c>
      <c r="E666" s="212"/>
      <c r="F666" s="214" t="s">
        <v>2758</v>
      </c>
      <c r="G666" s="212"/>
      <c r="H666" s="215">
        <v>70.944000000000003</v>
      </c>
      <c r="I666" s="216"/>
      <c r="J666" s="212"/>
      <c r="K666" s="212"/>
      <c r="L666" s="217"/>
      <c r="M666" s="218"/>
      <c r="N666" s="219"/>
      <c r="O666" s="219"/>
      <c r="P666" s="219"/>
      <c r="Q666" s="219"/>
      <c r="R666" s="219"/>
      <c r="S666" s="219"/>
      <c r="T666" s="220"/>
      <c r="AT666" s="221" t="s">
        <v>250</v>
      </c>
      <c r="AU666" s="221" t="s">
        <v>81</v>
      </c>
      <c r="AV666" s="13" t="s">
        <v>81</v>
      </c>
      <c r="AW666" s="13" t="s">
        <v>4</v>
      </c>
      <c r="AX666" s="13" t="s">
        <v>79</v>
      </c>
      <c r="AY666" s="221" t="s">
        <v>239</v>
      </c>
    </row>
    <row r="667" spans="1:65" s="2" customFormat="1" ht="16.5" customHeight="1">
      <c r="A667" s="36"/>
      <c r="B667" s="37"/>
      <c r="C667" s="240" t="s">
        <v>1187</v>
      </c>
      <c r="D667" s="240" t="s">
        <v>653</v>
      </c>
      <c r="E667" s="241" t="s">
        <v>2759</v>
      </c>
      <c r="F667" s="242" t="s">
        <v>2760</v>
      </c>
      <c r="G667" s="243" t="s">
        <v>244</v>
      </c>
      <c r="H667" s="244">
        <v>21.39</v>
      </c>
      <c r="I667" s="245"/>
      <c r="J667" s="246">
        <f>ROUND(I667*H667,2)</f>
        <v>0</v>
      </c>
      <c r="K667" s="242" t="s">
        <v>245</v>
      </c>
      <c r="L667" s="247"/>
      <c r="M667" s="248" t="s">
        <v>19</v>
      </c>
      <c r="N667" s="249" t="s">
        <v>43</v>
      </c>
      <c r="O667" s="66"/>
      <c r="P667" s="203">
        <f>O667*H667</f>
        <v>0</v>
      </c>
      <c r="Q667" s="203">
        <v>4.1000000000000003E-3</v>
      </c>
      <c r="R667" s="203">
        <f>Q667*H667</f>
        <v>8.7699000000000013E-2</v>
      </c>
      <c r="S667" s="203">
        <v>0</v>
      </c>
      <c r="T667" s="204">
        <f>S667*H667</f>
        <v>0</v>
      </c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R667" s="205" t="s">
        <v>530</v>
      </c>
      <c r="AT667" s="205" t="s">
        <v>653</v>
      </c>
      <c r="AU667" s="205" t="s">
        <v>81</v>
      </c>
      <c r="AY667" s="19" t="s">
        <v>239</v>
      </c>
      <c r="BE667" s="206">
        <f>IF(N667="základní",J667,0)</f>
        <v>0</v>
      </c>
      <c r="BF667" s="206">
        <f>IF(N667="snížená",J667,0)</f>
        <v>0</v>
      </c>
      <c r="BG667" s="206">
        <f>IF(N667="zákl. přenesená",J667,0)</f>
        <v>0</v>
      </c>
      <c r="BH667" s="206">
        <f>IF(N667="sníž. přenesená",J667,0)</f>
        <v>0</v>
      </c>
      <c r="BI667" s="206">
        <f>IF(N667="nulová",J667,0)</f>
        <v>0</v>
      </c>
      <c r="BJ667" s="19" t="s">
        <v>79</v>
      </c>
      <c r="BK667" s="206">
        <f>ROUND(I667*H667,2)</f>
        <v>0</v>
      </c>
      <c r="BL667" s="19" t="s">
        <v>426</v>
      </c>
      <c r="BM667" s="205" t="s">
        <v>2761</v>
      </c>
    </row>
    <row r="668" spans="1:65" s="2" customFormat="1" ht="11.25">
      <c r="A668" s="36"/>
      <c r="B668" s="37"/>
      <c r="C668" s="38"/>
      <c r="D668" s="207" t="s">
        <v>248</v>
      </c>
      <c r="E668" s="38"/>
      <c r="F668" s="208" t="s">
        <v>2760</v>
      </c>
      <c r="G668" s="38"/>
      <c r="H668" s="38"/>
      <c r="I668" s="117"/>
      <c r="J668" s="38"/>
      <c r="K668" s="38"/>
      <c r="L668" s="41"/>
      <c r="M668" s="209"/>
      <c r="N668" s="210"/>
      <c r="O668" s="66"/>
      <c r="P668" s="66"/>
      <c r="Q668" s="66"/>
      <c r="R668" s="66"/>
      <c r="S668" s="66"/>
      <c r="T668" s="67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T668" s="19" t="s">
        <v>248</v>
      </c>
      <c r="AU668" s="19" t="s">
        <v>81</v>
      </c>
    </row>
    <row r="669" spans="1:65" s="2" customFormat="1" ht="19.5">
      <c r="A669" s="36"/>
      <c r="B669" s="37"/>
      <c r="C669" s="38"/>
      <c r="D669" s="207" t="s">
        <v>275</v>
      </c>
      <c r="E669" s="38"/>
      <c r="F669" s="225" t="s">
        <v>2762</v>
      </c>
      <c r="G669" s="38"/>
      <c r="H669" s="38"/>
      <c r="I669" s="117"/>
      <c r="J669" s="38"/>
      <c r="K669" s="38"/>
      <c r="L669" s="41"/>
      <c r="M669" s="209"/>
      <c r="N669" s="210"/>
      <c r="O669" s="66"/>
      <c r="P669" s="66"/>
      <c r="Q669" s="66"/>
      <c r="R669" s="66"/>
      <c r="S669" s="66"/>
      <c r="T669" s="67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T669" s="19" t="s">
        <v>275</v>
      </c>
      <c r="AU669" s="19" t="s">
        <v>81</v>
      </c>
    </row>
    <row r="670" spans="1:65" s="13" customFormat="1" ht="11.25">
      <c r="B670" s="211"/>
      <c r="C670" s="212"/>
      <c r="D670" s="207" t="s">
        <v>250</v>
      </c>
      <c r="E670" s="212"/>
      <c r="F670" s="214" t="s">
        <v>2763</v>
      </c>
      <c r="G670" s="212"/>
      <c r="H670" s="215">
        <v>21.39</v>
      </c>
      <c r="I670" s="216"/>
      <c r="J670" s="212"/>
      <c r="K670" s="212"/>
      <c r="L670" s="217"/>
      <c r="M670" s="218"/>
      <c r="N670" s="219"/>
      <c r="O670" s="219"/>
      <c r="P670" s="219"/>
      <c r="Q670" s="219"/>
      <c r="R670" s="219"/>
      <c r="S670" s="219"/>
      <c r="T670" s="220"/>
      <c r="AT670" s="221" t="s">
        <v>250</v>
      </c>
      <c r="AU670" s="221" t="s">
        <v>81</v>
      </c>
      <c r="AV670" s="13" t="s">
        <v>81</v>
      </c>
      <c r="AW670" s="13" t="s">
        <v>4</v>
      </c>
      <c r="AX670" s="13" t="s">
        <v>79</v>
      </c>
      <c r="AY670" s="221" t="s">
        <v>239</v>
      </c>
    </row>
    <row r="671" spans="1:65" s="2" customFormat="1" ht="16.5" customHeight="1">
      <c r="A671" s="36"/>
      <c r="B671" s="37"/>
      <c r="C671" s="194" t="s">
        <v>2764</v>
      </c>
      <c r="D671" s="194" t="s">
        <v>241</v>
      </c>
      <c r="E671" s="195" t="s">
        <v>2765</v>
      </c>
      <c r="F671" s="196" t="s">
        <v>2766</v>
      </c>
      <c r="G671" s="197" t="s">
        <v>244</v>
      </c>
      <c r="H671" s="198">
        <v>161.06</v>
      </c>
      <c r="I671" s="199"/>
      <c r="J671" s="200">
        <f>ROUND(I671*H671,2)</f>
        <v>0</v>
      </c>
      <c r="K671" s="196" t="s">
        <v>245</v>
      </c>
      <c r="L671" s="41"/>
      <c r="M671" s="201" t="s">
        <v>19</v>
      </c>
      <c r="N671" s="202" t="s">
        <v>43</v>
      </c>
      <c r="O671" s="66"/>
      <c r="P671" s="203">
        <f>O671*H671</f>
        <v>0</v>
      </c>
      <c r="Q671" s="203">
        <v>0</v>
      </c>
      <c r="R671" s="203">
        <f>Q671*H671</f>
        <v>0</v>
      </c>
      <c r="S671" s="203">
        <v>0</v>
      </c>
      <c r="T671" s="204">
        <f>S671*H671</f>
        <v>0</v>
      </c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R671" s="205" t="s">
        <v>426</v>
      </c>
      <c r="AT671" s="205" t="s">
        <v>241</v>
      </c>
      <c r="AU671" s="205" t="s">
        <v>81</v>
      </c>
      <c r="AY671" s="19" t="s">
        <v>239</v>
      </c>
      <c r="BE671" s="206">
        <f>IF(N671="základní",J671,0)</f>
        <v>0</v>
      </c>
      <c r="BF671" s="206">
        <f>IF(N671="snížená",J671,0)</f>
        <v>0</v>
      </c>
      <c r="BG671" s="206">
        <f>IF(N671="zákl. přenesená",J671,0)</f>
        <v>0</v>
      </c>
      <c r="BH671" s="206">
        <f>IF(N671="sníž. přenesená",J671,0)</f>
        <v>0</v>
      </c>
      <c r="BI671" s="206">
        <f>IF(N671="nulová",J671,0)</f>
        <v>0</v>
      </c>
      <c r="BJ671" s="19" t="s">
        <v>79</v>
      </c>
      <c r="BK671" s="206">
        <f>ROUND(I671*H671,2)</f>
        <v>0</v>
      </c>
      <c r="BL671" s="19" t="s">
        <v>426</v>
      </c>
      <c r="BM671" s="205" t="s">
        <v>2767</v>
      </c>
    </row>
    <row r="672" spans="1:65" s="2" customFormat="1" ht="11.25">
      <c r="A672" s="36"/>
      <c r="B672" s="37"/>
      <c r="C672" s="38"/>
      <c r="D672" s="207" t="s">
        <v>248</v>
      </c>
      <c r="E672" s="38"/>
      <c r="F672" s="208" t="s">
        <v>2768</v>
      </c>
      <c r="G672" s="38"/>
      <c r="H672" s="38"/>
      <c r="I672" s="117"/>
      <c r="J672" s="38"/>
      <c r="K672" s="38"/>
      <c r="L672" s="41"/>
      <c r="M672" s="209"/>
      <c r="N672" s="210"/>
      <c r="O672" s="66"/>
      <c r="P672" s="66"/>
      <c r="Q672" s="66"/>
      <c r="R672" s="66"/>
      <c r="S672" s="66"/>
      <c r="T672" s="67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T672" s="19" t="s">
        <v>248</v>
      </c>
      <c r="AU672" s="19" t="s">
        <v>81</v>
      </c>
    </row>
    <row r="673" spans="1:65" s="14" customFormat="1" ht="11.25">
      <c r="B673" s="230"/>
      <c r="C673" s="231"/>
      <c r="D673" s="207" t="s">
        <v>250</v>
      </c>
      <c r="E673" s="232" t="s">
        <v>19</v>
      </c>
      <c r="F673" s="233" t="s">
        <v>2769</v>
      </c>
      <c r="G673" s="231"/>
      <c r="H673" s="232" t="s">
        <v>19</v>
      </c>
      <c r="I673" s="234"/>
      <c r="J673" s="231"/>
      <c r="K673" s="231"/>
      <c r="L673" s="235"/>
      <c r="M673" s="236"/>
      <c r="N673" s="237"/>
      <c r="O673" s="237"/>
      <c r="P673" s="237"/>
      <c r="Q673" s="237"/>
      <c r="R673" s="237"/>
      <c r="S673" s="237"/>
      <c r="T673" s="238"/>
      <c r="AT673" s="239" t="s">
        <v>250</v>
      </c>
      <c r="AU673" s="239" t="s">
        <v>81</v>
      </c>
      <c r="AV673" s="14" t="s">
        <v>79</v>
      </c>
      <c r="AW673" s="14" t="s">
        <v>33</v>
      </c>
      <c r="AX673" s="14" t="s">
        <v>72</v>
      </c>
      <c r="AY673" s="239" t="s">
        <v>239</v>
      </c>
    </row>
    <row r="674" spans="1:65" s="13" customFormat="1" ht="11.25">
      <c r="B674" s="211"/>
      <c r="C674" s="212"/>
      <c r="D674" s="207" t="s">
        <v>250</v>
      </c>
      <c r="E674" s="213" t="s">
        <v>19</v>
      </c>
      <c r="F674" s="214" t="s">
        <v>2770</v>
      </c>
      <c r="G674" s="212"/>
      <c r="H674" s="215">
        <v>69.98</v>
      </c>
      <c r="I674" s="216"/>
      <c r="J674" s="212"/>
      <c r="K674" s="212"/>
      <c r="L674" s="217"/>
      <c r="M674" s="218"/>
      <c r="N674" s="219"/>
      <c r="O674" s="219"/>
      <c r="P674" s="219"/>
      <c r="Q674" s="219"/>
      <c r="R674" s="219"/>
      <c r="S674" s="219"/>
      <c r="T674" s="220"/>
      <c r="AT674" s="221" t="s">
        <v>250</v>
      </c>
      <c r="AU674" s="221" t="s">
        <v>81</v>
      </c>
      <c r="AV674" s="13" t="s">
        <v>81</v>
      </c>
      <c r="AW674" s="13" t="s">
        <v>33</v>
      </c>
      <c r="AX674" s="13" t="s">
        <v>72</v>
      </c>
      <c r="AY674" s="221" t="s">
        <v>239</v>
      </c>
    </row>
    <row r="675" spans="1:65" s="13" customFormat="1" ht="11.25">
      <c r="B675" s="211"/>
      <c r="C675" s="212"/>
      <c r="D675" s="207" t="s">
        <v>250</v>
      </c>
      <c r="E675" s="213" t="s">
        <v>19</v>
      </c>
      <c r="F675" s="214" t="s">
        <v>2771</v>
      </c>
      <c r="G675" s="212"/>
      <c r="H675" s="215">
        <v>30.5</v>
      </c>
      <c r="I675" s="216"/>
      <c r="J675" s="212"/>
      <c r="K675" s="212"/>
      <c r="L675" s="217"/>
      <c r="M675" s="218"/>
      <c r="N675" s="219"/>
      <c r="O675" s="219"/>
      <c r="P675" s="219"/>
      <c r="Q675" s="219"/>
      <c r="R675" s="219"/>
      <c r="S675" s="219"/>
      <c r="T675" s="220"/>
      <c r="AT675" s="221" t="s">
        <v>250</v>
      </c>
      <c r="AU675" s="221" t="s">
        <v>81</v>
      </c>
      <c r="AV675" s="13" t="s">
        <v>81</v>
      </c>
      <c r="AW675" s="13" t="s">
        <v>33</v>
      </c>
      <c r="AX675" s="13" t="s">
        <v>72</v>
      </c>
      <c r="AY675" s="221" t="s">
        <v>239</v>
      </c>
    </row>
    <row r="676" spans="1:65" s="13" customFormat="1" ht="11.25">
      <c r="B676" s="211"/>
      <c r="C676" s="212"/>
      <c r="D676" s="207" t="s">
        <v>250</v>
      </c>
      <c r="E676" s="213" t="s">
        <v>19</v>
      </c>
      <c r="F676" s="214" t="s">
        <v>2772</v>
      </c>
      <c r="G676" s="212"/>
      <c r="H676" s="215">
        <v>35.700000000000003</v>
      </c>
      <c r="I676" s="216"/>
      <c r="J676" s="212"/>
      <c r="K676" s="212"/>
      <c r="L676" s="217"/>
      <c r="M676" s="218"/>
      <c r="N676" s="219"/>
      <c r="O676" s="219"/>
      <c r="P676" s="219"/>
      <c r="Q676" s="219"/>
      <c r="R676" s="219"/>
      <c r="S676" s="219"/>
      <c r="T676" s="220"/>
      <c r="AT676" s="221" t="s">
        <v>250</v>
      </c>
      <c r="AU676" s="221" t="s">
        <v>81</v>
      </c>
      <c r="AV676" s="13" t="s">
        <v>81</v>
      </c>
      <c r="AW676" s="13" t="s">
        <v>33</v>
      </c>
      <c r="AX676" s="13" t="s">
        <v>72</v>
      </c>
      <c r="AY676" s="221" t="s">
        <v>239</v>
      </c>
    </row>
    <row r="677" spans="1:65" s="15" customFormat="1" ht="11.25">
      <c r="B677" s="252"/>
      <c r="C677" s="253"/>
      <c r="D677" s="207" t="s">
        <v>250</v>
      </c>
      <c r="E677" s="254" t="s">
        <v>19</v>
      </c>
      <c r="F677" s="255" t="s">
        <v>2076</v>
      </c>
      <c r="G677" s="253"/>
      <c r="H677" s="256">
        <v>136.18</v>
      </c>
      <c r="I677" s="257"/>
      <c r="J677" s="253"/>
      <c r="K677" s="253"/>
      <c r="L677" s="258"/>
      <c r="M677" s="259"/>
      <c r="N677" s="260"/>
      <c r="O677" s="260"/>
      <c r="P677" s="260"/>
      <c r="Q677" s="260"/>
      <c r="R677" s="260"/>
      <c r="S677" s="260"/>
      <c r="T677" s="261"/>
      <c r="AT677" s="262" t="s">
        <v>250</v>
      </c>
      <c r="AU677" s="262" t="s">
        <v>81</v>
      </c>
      <c r="AV677" s="15" t="s">
        <v>101</v>
      </c>
      <c r="AW677" s="15" t="s">
        <v>33</v>
      </c>
      <c r="AX677" s="15" t="s">
        <v>72</v>
      </c>
      <c r="AY677" s="262" t="s">
        <v>239</v>
      </c>
    </row>
    <row r="678" spans="1:65" s="14" customFormat="1" ht="11.25">
      <c r="B678" s="230"/>
      <c r="C678" s="231"/>
      <c r="D678" s="207" t="s">
        <v>250</v>
      </c>
      <c r="E678" s="232" t="s">
        <v>19</v>
      </c>
      <c r="F678" s="233" t="s">
        <v>2773</v>
      </c>
      <c r="G678" s="231"/>
      <c r="H678" s="232" t="s">
        <v>19</v>
      </c>
      <c r="I678" s="234"/>
      <c r="J678" s="231"/>
      <c r="K678" s="231"/>
      <c r="L678" s="235"/>
      <c r="M678" s="236"/>
      <c r="N678" s="237"/>
      <c r="O678" s="237"/>
      <c r="P678" s="237"/>
      <c r="Q678" s="237"/>
      <c r="R678" s="237"/>
      <c r="S678" s="237"/>
      <c r="T678" s="238"/>
      <c r="AT678" s="239" t="s">
        <v>250</v>
      </c>
      <c r="AU678" s="239" t="s">
        <v>81</v>
      </c>
      <c r="AV678" s="14" t="s">
        <v>79</v>
      </c>
      <c r="AW678" s="14" t="s">
        <v>33</v>
      </c>
      <c r="AX678" s="14" t="s">
        <v>72</v>
      </c>
      <c r="AY678" s="239" t="s">
        <v>239</v>
      </c>
    </row>
    <row r="679" spans="1:65" s="13" customFormat="1" ht="11.25">
      <c r="B679" s="211"/>
      <c r="C679" s="212"/>
      <c r="D679" s="207" t="s">
        <v>250</v>
      </c>
      <c r="E679" s="213" t="s">
        <v>19</v>
      </c>
      <c r="F679" s="214" t="s">
        <v>2714</v>
      </c>
      <c r="G679" s="212"/>
      <c r="H679" s="215">
        <v>24.88</v>
      </c>
      <c r="I679" s="216"/>
      <c r="J679" s="212"/>
      <c r="K679" s="212"/>
      <c r="L679" s="217"/>
      <c r="M679" s="218"/>
      <c r="N679" s="219"/>
      <c r="O679" s="219"/>
      <c r="P679" s="219"/>
      <c r="Q679" s="219"/>
      <c r="R679" s="219"/>
      <c r="S679" s="219"/>
      <c r="T679" s="220"/>
      <c r="AT679" s="221" t="s">
        <v>250</v>
      </c>
      <c r="AU679" s="221" t="s">
        <v>81</v>
      </c>
      <c r="AV679" s="13" t="s">
        <v>81</v>
      </c>
      <c r="AW679" s="13" t="s">
        <v>33</v>
      </c>
      <c r="AX679" s="13" t="s">
        <v>72</v>
      </c>
      <c r="AY679" s="221" t="s">
        <v>239</v>
      </c>
    </row>
    <row r="680" spans="1:65" s="15" customFormat="1" ht="11.25">
      <c r="B680" s="252"/>
      <c r="C680" s="253"/>
      <c r="D680" s="207" t="s">
        <v>250</v>
      </c>
      <c r="E680" s="254" t="s">
        <v>19</v>
      </c>
      <c r="F680" s="255" t="s">
        <v>2076</v>
      </c>
      <c r="G680" s="253"/>
      <c r="H680" s="256">
        <v>24.88</v>
      </c>
      <c r="I680" s="257"/>
      <c r="J680" s="253"/>
      <c r="K680" s="253"/>
      <c r="L680" s="258"/>
      <c r="M680" s="259"/>
      <c r="N680" s="260"/>
      <c r="O680" s="260"/>
      <c r="P680" s="260"/>
      <c r="Q680" s="260"/>
      <c r="R680" s="260"/>
      <c r="S680" s="260"/>
      <c r="T680" s="261"/>
      <c r="AT680" s="262" t="s">
        <v>250</v>
      </c>
      <c r="AU680" s="262" t="s">
        <v>81</v>
      </c>
      <c r="AV680" s="15" t="s">
        <v>101</v>
      </c>
      <c r="AW680" s="15" t="s">
        <v>33</v>
      </c>
      <c r="AX680" s="15" t="s">
        <v>72</v>
      </c>
      <c r="AY680" s="262" t="s">
        <v>239</v>
      </c>
    </row>
    <row r="681" spans="1:65" s="16" customFormat="1" ht="11.25">
      <c r="B681" s="263"/>
      <c r="C681" s="264"/>
      <c r="D681" s="207" t="s">
        <v>250</v>
      </c>
      <c r="E681" s="265" t="s">
        <v>19</v>
      </c>
      <c r="F681" s="266" t="s">
        <v>2078</v>
      </c>
      <c r="G681" s="264"/>
      <c r="H681" s="267">
        <v>161.06</v>
      </c>
      <c r="I681" s="268"/>
      <c r="J681" s="264"/>
      <c r="K681" s="264"/>
      <c r="L681" s="269"/>
      <c r="M681" s="270"/>
      <c r="N681" s="271"/>
      <c r="O681" s="271"/>
      <c r="P681" s="271"/>
      <c r="Q681" s="271"/>
      <c r="R681" s="271"/>
      <c r="S681" s="271"/>
      <c r="T681" s="272"/>
      <c r="AT681" s="273" t="s">
        <v>250</v>
      </c>
      <c r="AU681" s="273" t="s">
        <v>81</v>
      </c>
      <c r="AV681" s="16" t="s">
        <v>246</v>
      </c>
      <c r="AW681" s="16" t="s">
        <v>33</v>
      </c>
      <c r="AX681" s="16" t="s">
        <v>79</v>
      </c>
      <c r="AY681" s="273" t="s">
        <v>239</v>
      </c>
    </row>
    <row r="682" spans="1:65" s="2" customFormat="1" ht="16.5" customHeight="1">
      <c r="A682" s="36"/>
      <c r="B682" s="37"/>
      <c r="C682" s="240" t="s">
        <v>1190</v>
      </c>
      <c r="D682" s="240" t="s">
        <v>653</v>
      </c>
      <c r="E682" s="241" t="s">
        <v>2774</v>
      </c>
      <c r="F682" s="242" t="s">
        <v>2775</v>
      </c>
      <c r="G682" s="243" t="s">
        <v>244</v>
      </c>
      <c r="H682" s="244">
        <v>169.113</v>
      </c>
      <c r="I682" s="245"/>
      <c r="J682" s="246">
        <f>ROUND(I682*H682,2)</f>
        <v>0</v>
      </c>
      <c r="K682" s="242" t="s">
        <v>245</v>
      </c>
      <c r="L682" s="247"/>
      <c r="M682" s="248" t="s">
        <v>19</v>
      </c>
      <c r="N682" s="249" t="s">
        <v>43</v>
      </c>
      <c r="O682" s="66"/>
      <c r="P682" s="203">
        <f>O682*H682</f>
        <v>0</v>
      </c>
      <c r="Q682" s="203">
        <v>5.9999999999999995E-4</v>
      </c>
      <c r="R682" s="203">
        <f>Q682*H682</f>
        <v>0.1014678</v>
      </c>
      <c r="S682" s="203">
        <v>0</v>
      </c>
      <c r="T682" s="204">
        <f>S682*H682</f>
        <v>0</v>
      </c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R682" s="205" t="s">
        <v>530</v>
      </c>
      <c r="AT682" s="205" t="s">
        <v>653</v>
      </c>
      <c r="AU682" s="205" t="s">
        <v>81</v>
      </c>
      <c r="AY682" s="19" t="s">
        <v>239</v>
      </c>
      <c r="BE682" s="206">
        <f>IF(N682="základní",J682,0)</f>
        <v>0</v>
      </c>
      <c r="BF682" s="206">
        <f>IF(N682="snížená",J682,0)</f>
        <v>0</v>
      </c>
      <c r="BG682" s="206">
        <f>IF(N682="zákl. přenesená",J682,0)</f>
        <v>0</v>
      </c>
      <c r="BH682" s="206">
        <f>IF(N682="sníž. přenesená",J682,0)</f>
        <v>0</v>
      </c>
      <c r="BI682" s="206">
        <f>IF(N682="nulová",J682,0)</f>
        <v>0</v>
      </c>
      <c r="BJ682" s="19" t="s">
        <v>79</v>
      </c>
      <c r="BK682" s="206">
        <f>ROUND(I682*H682,2)</f>
        <v>0</v>
      </c>
      <c r="BL682" s="19" t="s">
        <v>426</v>
      </c>
      <c r="BM682" s="205" t="s">
        <v>2776</v>
      </c>
    </row>
    <row r="683" spans="1:65" s="2" customFormat="1" ht="11.25">
      <c r="A683" s="36"/>
      <c r="B683" s="37"/>
      <c r="C683" s="38"/>
      <c r="D683" s="207" t="s">
        <v>248</v>
      </c>
      <c r="E683" s="38"/>
      <c r="F683" s="208" t="s">
        <v>2777</v>
      </c>
      <c r="G683" s="38"/>
      <c r="H683" s="38"/>
      <c r="I683" s="117"/>
      <c r="J683" s="38"/>
      <c r="K683" s="38"/>
      <c r="L683" s="41"/>
      <c r="M683" s="209"/>
      <c r="N683" s="210"/>
      <c r="O683" s="66"/>
      <c r="P683" s="66"/>
      <c r="Q683" s="66"/>
      <c r="R683" s="66"/>
      <c r="S683" s="66"/>
      <c r="T683" s="67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T683" s="19" t="s">
        <v>248</v>
      </c>
      <c r="AU683" s="19" t="s">
        <v>81</v>
      </c>
    </row>
    <row r="684" spans="1:65" s="13" customFormat="1" ht="11.25">
      <c r="B684" s="211"/>
      <c r="C684" s="212"/>
      <c r="D684" s="207" t="s">
        <v>250</v>
      </c>
      <c r="E684" s="212"/>
      <c r="F684" s="214" t="s">
        <v>2778</v>
      </c>
      <c r="G684" s="212"/>
      <c r="H684" s="215">
        <v>169.113</v>
      </c>
      <c r="I684" s="216"/>
      <c r="J684" s="212"/>
      <c r="K684" s="212"/>
      <c r="L684" s="217"/>
      <c r="M684" s="218"/>
      <c r="N684" s="219"/>
      <c r="O684" s="219"/>
      <c r="P684" s="219"/>
      <c r="Q684" s="219"/>
      <c r="R684" s="219"/>
      <c r="S684" s="219"/>
      <c r="T684" s="220"/>
      <c r="AT684" s="221" t="s">
        <v>250</v>
      </c>
      <c r="AU684" s="221" t="s">
        <v>81</v>
      </c>
      <c r="AV684" s="13" t="s">
        <v>81</v>
      </c>
      <c r="AW684" s="13" t="s">
        <v>4</v>
      </c>
      <c r="AX684" s="13" t="s">
        <v>79</v>
      </c>
      <c r="AY684" s="221" t="s">
        <v>239</v>
      </c>
    </row>
    <row r="685" spans="1:65" s="2" customFormat="1" ht="16.5" customHeight="1">
      <c r="A685" s="36"/>
      <c r="B685" s="37"/>
      <c r="C685" s="194" t="s">
        <v>2779</v>
      </c>
      <c r="D685" s="194" t="s">
        <v>241</v>
      </c>
      <c r="E685" s="195" t="s">
        <v>2780</v>
      </c>
      <c r="F685" s="196" t="s">
        <v>2781</v>
      </c>
      <c r="G685" s="197" t="s">
        <v>265</v>
      </c>
      <c r="H685" s="198">
        <v>1.1399999999999999</v>
      </c>
      <c r="I685" s="199"/>
      <c r="J685" s="200">
        <f>ROUND(I685*H685,2)</f>
        <v>0</v>
      </c>
      <c r="K685" s="196" t="s">
        <v>245</v>
      </c>
      <c r="L685" s="41"/>
      <c r="M685" s="201" t="s">
        <v>19</v>
      </c>
      <c r="N685" s="202" t="s">
        <v>43</v>
      </c>
      <c r="O685" s="66"/>
      <c r="P685" s="203">
        <f>O685*H685</f>
        <v>0</v>
      </c>
      <c r="Q685" s="203">
        <v>0</v>
      </c>
      <c r="R685" s="203">
        <f>Q685*H685</f>
        <v>0</v>
      </c>
      <c r="S685" s="203">
        <v>0</v>
      </c>
      <c r="T685" s="204">
        <f>S685*H685</f>
        <v>0</v>
      </c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R685" s="205" t="s">
        <v>426</v>
      </c>
      <c r="AT685" s="205" t="s">
        <v>241</v>
      </c>
      <c r="AU685" s="205" t="s">
        <v>81</v>
      </c>
      <c r="AY685" s="19" t="s">
        <v>239</v>
      </c>
      <c r="BE685" s="206">
        <f>IF(N685="základní",J685,0)</f>
        <v>0</v>
      </c>
      <c r="BF685" s="206">
        <f>IF(N685="snížená",J685,0)</f>
        <v>0</v>
      </c>
      <c r="BG685" s="206">
        <f>IF(N685="zákl. přenesená",J685,0)</f>
        <v>0</v>
      </c>
      <c r="BH685" s="206">
        <f>IF(N685="sníž. přenesená",J685,0)</f>
        <v>0</v>
      </c>
      <c r="BI685" s="206">
        <f>IF(N685="nulová",J685,0)</f>
        <v>0</v>
      </c>
      <c r="BJ685" s="19" t="s">
        <v>79</v>
      </c>
      <c r="BK685" s="206">
        <f>ROUND(I685*H685,2)</f>
        <v>0</v>
      </c>
      <c r="BL685" s="19" t="s">
        <v>426</v>
      </c>
      <c r="BM685" s="205" t="s">
        <v>2782</v>
      </c>
    </row>
    <row r="686" spans="1:65" s="2" customFormat="1" ht="19.5">
      <c r="A686" s="36"/>
      <c r="B686" s="37"/>
      <c r="C686" s="38"/>
      <c r="D686" s="207" t="s">
        <v>248</v>
      </c>
      <c r="E686" s="38"/>
      <c r="F686" s="208" t="s">
        <v>2783</v>
      </c>
      <c r="G686" s="38"/>
      <c r="H686" s="38"/>
      <c r="I686" s="117"/>
      <c r="J686" s="38"/>
      <c r="K686" s="38"/>
      <c r="L686" s="41"/>
      <c r="M686" s="209"/>
      <c r="N686" s="210"/>
      <c r="O686" s="66"/>
      <c r="P686" s="66"/>
      <c r="Q686" s="66"/>
      <c r="R686" s="66"/>
      <c r="S686" s="66"/>
      <c r="T686" s="67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T686" s="19" t="s">
        <v>248</v>
      </c>
      <c r="AU686" s="19" t="s">
        <v>81</v>
      </c>
    </row>
    <row r="687" spans="1:65" s="2" customFormat="1" ht="16.5" customHeight="1">
      <c r="A687" s="36"/>
      <c r="B687" s="37"/>
      <c r="C687" s="194" t="s">
        <v>665</v>
      </c>
      <c r="D687" s="194" t="s">
        <v>241</v>
      </c>
      <c r="E687" s="195" t="s">
        <v>2784</v>
      </c>
      <c r="F687" s="196" t="s">
        <v>2785</v>
      </c>
      <c r="G687" s="197" t="s">
        <v>265</v>
      </c>
      <c r="H687" s="198">
        <v>1.1399999999999999</v>
      </c>
      <c r="I687" s="199"/>
      <c r="J687" s="200">
        <f>ROUND(I687*H687,2)</f>
        <v>0</v>
      </c>
      <c r="K687" s="196" t="s">
        <v>245</v>
      </c>
      <c r="L687" s="41"/>
      <c r="M687" s="201" t="s">
        <v>19</v>
      </c>
      <c r="N687" s="202" t="s">
        <v>43</v>
      </c>
      <c r="O687" s="66"/>
      <c r="P687" s="203">
        <f>O687*H687</f>
        <v>0</v>
      </c>
      <c r="Q687" s="203">
        <v>0</v>
      </c>
      <c r="R687" s="203">
        <f>Q687*H687</f>
        <v>0</v>
      </c>
      <c r="S687" s="203">
        <v>0</v>
      </c>
      <c r="T687" s="204">
        <f>S687*H687</f>
        <v>0</v>
      </c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R687" s="205" t="s">
        <v>426</v>
      </c>
      <c r="AT687" s="205" t="s">
        <v>241</v>
      </c>
      <c r="AU687" s="205" t="s">
        <v>81</v>
      </c>
      <c r="AY687" s="19" t="s">
        <v>239</v>
      </c>
      <c r="BE687" s="206">
        <f>IF(N687="základní",J687,0)</f>
        <v>0</v>
      </c>
      <c r="BF687" s="206">
        <f>IF(N687="snížená",J687,0)</f>
        <v>0</v>
      </c>
      <c r="BG687" s="206">
        <f>IF(N687="zákl. přenesená",J687,0)</f>
        <v>0</v>
      </c>
      <c r="BH687" s="206">
        <f>IF(N687="sníž. přenesená",J687,0)</f>
        <v>0</v>
      </c>
      <c r="BI687" s="206">
        <f>IF(N687="nulová",J687,0)</f>
        <v>0</v>
      </c>
      <c r="BJ687" s="19" t="s">
        <v>79</v>
      </c>
      <c r="BK687" s="206">
        <f>ROUND(I687*H687,2)</f>
        <v>0</v>
      </c>
      <c r="BL687" s="19" t="s">
        <v>426</v>
      </c>
      <c r="BM687" s="205" t="s">
        <v>2786</v>
      </c>
    </row>
    <row r="688" spans="1:65" s="2" customFormat="1" ht="19.5">
      <c r="A688" s="36"/>
      <c r="B688" s="37"/>
      <c r="C688" s="38"/>
      <c r="D688" s="207" t="s">
        <v>248</v>
      </c>
      <c r="E688" s="38"/>
      <c r="F688" s="208" t="s">
        <v>2787</v>
      </c>
      <c r="G688" s="38"/>
      <c r="H688" s="38"/>
      <c r="I688" s="117"/>
      <c r="J688" s="38"/>
      <c r="K688" s="38"/>
      <c r="L688" s="41"/>
      <c r="M688" s="209"/>
      <c r="N688" s="210"/>
      <c r="O688" s="66"/>
      <c r="P688" s="66"/>
      <c r="Q688" s="66"/>
      <c r="R688" s="66"/>
      <c r="S688" s="66"/>
      <c r="T688" s="67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T688" s="19" t="s">
        <v>248</v>
      </c>
      <c r="AU688" s="19" t="s">
        <v>81</v>
      </c>
    </row>
    <row r="689" spans="1:65" s="2" customFormat="1" ht="16.5" customHeight="1">
      <c r="A689" s="36"/>
      <c r="B689" s="37"/>
      <c r="C689" s="194" t="s">
        <v>2788</v>
      </c>
      <c r="D689" s="194" t="s">
        <v>241</v>
      </c>
      <c r="E689" s="195" t="s">
        <v>2789</v>
      </c>
      <c r="F689" s="196" t="s">
        <v>2790</v>
      </c>
      <c r="G689" s="197" t="s">
        <v>265</v>
      </c>
      <c r="H689" s="198">
        <v>1.1399999999999999</v>
      </c>
      <c r="I689" s="199"/>
      <c r="J689" s="200">
        <f>ROUND(I689*H689,2)</f>
        <v>0</v>
      </c>
      <c r="K689" s="196" t="s">
        <v>245</v>
      </c>
      <c r="L689" s="41"/>
      <c r="M689" s="201" t="s">
        <v>19</v>
      </c>
      <c r="N689" s="202" t="s">
        <v>43</v>
      </c>
      <c r="O689" s="66"/>
      <c r="P689" s="203">
        <f>O689*H689</f>
        <v>0</v>
      </c>
      <c r="Q689" s="203">
        <v>0</v>
      </c>
      <c r="R689" s="203">
        <f>Q689*H689</f>
        <v>0</v>
      </c>
      <c r="S689" s="203">
        <v>0</v>
      </c>
      <c r="T689" s="204">
        <f>S689*H689</f>
        <v>0</v>
      </c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R689" s="205" t="s">
        <v>426</v>
      </c>
      <c r="AT689" s="205" t="s">
        <v>241</v>
      </c>
      <c r="AU689" s="205" t="s">
        <v>81</v>
      </c>
      <c r="AY689" s="19" t="s">
        <v>239</v>
      </c>
      <c r="BE689" s="206">
        <f>IF(N689="základní",J689,0)</f>
        <v>0</v>
      </c>
      <c r="BF689" s="206">
        <f>IF(N689="snížená",J689,0)</f>
        <v>0</v>
      </c>
      <c r="BG689" s="206">
        <f>IF(N689="zákl. přenesená",J689,0)</f>
        <v>0</v>
      </c>
      <c r="BH689" s="206">
        <f>IF(N689="sníž. přenesená",J689,0)</f>
        <v>0</v>
      </c>
      <c r="BI689" s="206">
        <f>IF(N689="nulová",J689,0)</f>
        <v>0</v>
      </c>
      <c r="BJ689" s="19" t="s">
        <v>79</v>
      </c>
      <c r="BK689" s="206">
        <f>ROUND(I689*H689,2)</f>
        <v>0</v>
      </c>
      <c r="BL689" s="19" t="s">
        <v>426</v>
      </c>
      <c r="BM689" s="205" t="s">
        <v>2791</v>
      </c>
    </row>
    <row r="690" spans="1:65" s="2" customFormat="1" ht="19.5">
      <c r="A690" s="36"/>
      <c r="B690" s="37"/>
      <c r="C690" s="38"/>
      <c r="D690" s="207" t="s">
        <v>248</v>
      </c>
      <c r="E690" s="38"/>
      <c r="F690" s="208" t="s">
        <v>2792</v>
      </c>
      <c r="G690" s="38"/>
      <c r="H690" s="38"/>
      <c r="I690" s="117"/>
      <c r="J690" s="38"/>
      <c r="K690" s="38"/>
      <c r="L690" s="41"/>
      <c r="M690" s="209"/>
      <c r="N690" s="210"/>
      <c r="O690" s="66"/>
      <c r="P690" s="66"/>
      <c r="Q690" s="66"/>
      <c r="R690" s="66"/>
      <c r="S690" s="66"/>
      <c r="T690" s="67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T690" s="19" t="s">
        <v>248</v>
      </c>
      <c r="AU690" s="19" t="s">
        <v>81</v>
      </c>
    </row>
    <row r="691" spans="1:65" s="12" customFormat="1" ht="25.9" customHeight="1">
      <c r="B691" s="178"/>
      <c r="C691" s="179"/>
      <c r="D691" s="180" t="s">
        <v>71</v>
      </c>
      <c r="E691" s="181" t="s">
        <v>1774</v>
      </c>
      <c r="F691" s="181" t="s">
        <v>1775</v>
      </c>
      <c r="G691" s="179"/>
      <c r="H691" s="179"/>
      <c r="I691" s="182"/>
      <c r="J691" s="183">
        <f>BK691</f>
        <v>0</v>
      </c>
      <c r="K691" s="179"/>
      <c r="L691" s="184"/>
      <c r="M691" s="185"/>
      <c r="N691" s="186"/>
      <c r="O691" s="186"/>
      <c r="P691" s="187">
        <f>P692+P698</f>
        <v>0</v>
      </c>
      <c r="Q691" s="186"/>
      <c r="R691" s="187">
        <f>R692+R698</f>
        <v>0</v>
      </c>
      <c r="S691" s="186"/>
      <c r="T691" s="188">
        <f>T692+T698</f>
        <v>0</v>
      </c>
      <c r="AR691" s="189" t="s">
        <v>295</v>
      </c>
      <c r="AT691" s="190" t="s">
        <v>71</v>
      </c>
      <c r="AU691" s="190" t="s">
        <v>72</v>
      </c>
      <c r="AY691" s="189" t="s">
        <v>239</v>
      </c>
      <c r="BK691" s="191">
        <f>BK692+BK698</f>
        <v>0</v>
      </c>
    </row>
    <row r="692" spans="1:65" s="12" customFormat="1" ht="22.9" customHeight="1">
      <c r="B692" s="178"/>
      <c r="C692" s="179"/>
      <c r="D692" s="180" t="s">
        <v>71</v>
      </c>
      <c r="E692" s="192" t="s">
        <v>2793</v>
      </c>
      <c r="F692" s="192" t="s">
        <v>2794</v>
      </c>
      <c r="G692" s="179"/>
      <c r="H692" s="179"/>
      <c r="I692" s="182"/>
      <c r="J692" s="193">
        <f>BK692</f>
        <v>0</v>
      </c>
      <c r="K692" s="179"/>
      <c r="L692" s="184"/>
      <c r="M692" s="185"/>
      <c r="N692" s="186"/>
      <c r="O692" s="186"/>
      <c r="P692" s="187">
        <f>SUM(P693:P697)</f>
        <v>0</v>
      </c>
      <c r="Q692" s="186"/>
      <c r="R692" s="187">
        <f>SUM(R693:R697)</f>
        <v>0</v>
      </c>
      <c r="S692" s="186"/>
      <c r="T692" s="188">
        <f>SUM(T693:T697)</f>
        <v>0</v>
      </c>
      <c r="AR692" s="189" t="s">
        <v>295</v>
      </c>
      <c r="AT692" s="190" t="s">
        <v>71</v>
      </c>
      <c r="AU692" s="190" t="s">
        <v>79</v>
      </c>
      <c r="AY692" s="189" t="s">
        <v>239</v>
      </c>
      <c r="BK692" s="191">
        <f>SUM(BK693:BK697)</f>
        <v>0</v>
      </c>
    </row>
    <row r="693" spans="1:65" s="2" customFormat="1" ht="16.5" customHeight="1">
      <c r="A693" s="36"/>
      <c r="B693" s="37"/>
      <c r="C693" s="194" t="s">
        <v>2795</v>
      </c>
      <c r="D693" s="194" t="s">
        <v>241</v>
      </c>
      <c r="E693" s="195" t="s">
        <v>2796</v>
      </c>
      <c r="F693" s="196" t="s">
        <v>2797</v>
      </c>
      <c r="G693" s="197" t="s">
        <v>2798</v>
      </c>
      <c r="H693" s="198">
        <v>1</v>
      </c>
      <c r="I693" s="199"/>
      <c r="J693" s="200">
        <f>ROUND(I693*H693,2)</f>
        <v>0</v>
      </c>
      <c r="K693" s="196" t="s">
        <v>245</v>
      </c>
      <c r="L693" s="41"/>
      <c r="M693" s="201" t="s">
        <v>19</v>
      </c>
      <c r="N693" s="202" t="s">
        <v>43</v>
      </c>
      <c r="O693" s="66"/>
      <c r="P693" s="203">
        <f>O693*H693</f>
        <v>0</v>
      </c>
      <c r="Q693" s="203">
        <v>0</v>
      </c>
      <c r="R693" s="203">
        <f>Q693*H693</f>
        <v>0</v>
      </c>
      <c r="S693" s="203">
        <v>0</v>
      </c>
      <c r="T693" s="204">
        <f>S693*H693</f>
        <v>0</v>
      </c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R693" s="205" t="s">
        <v>1778</v>
      </c>
      <c r="AT693" s="205" t="s">
        <v>241</v>
      </c>
      <c r="AU693" s="205" t="s">
        <v>81</v>
      </c>
      <c r="AY693" s="19" t="s">
        <v>239</v>
      </c>
      <c r="BE693" s="206">
        <f>IF(N693="základní",J693,0)</f>
        <v>0</v>
      </c>
      <c r="BF693" s="206">
        <f>IF(N693="snížená",J693,0)</f>
        <v>0</v>
      </c>
      <c r="BG693" s="206">
        <f>IF(N693="zákl. přenesená",J693,0)</f>
        <v>0</v>
      </c>
      <c r="BH693" s="206">
        <f>IF(N693="sníž. přenesená",J693,0)</f>
        <v>0</v>
      </c>
      <c r="BI693" s="206">
        <f>IF(N693="nulová",J693,0)</f>
        <v>0</v>
      </c>
      <c r="BJ693" s="19" t="s">
        <v>79</v>
      </c>
      <c r="BK693" s="206">
        <f>ROUND(I693*H693,2)</f>
        <v>0</v>
      </c>
      <c r="BL693" s="19" t="s">
        <v>1778</v>
      </c>
      <c r="BM693" s="205" t="s">
        <v>2799</v>
      </c>
    </row>
    <row r="694" spans="1:65" s="2" customFormat="1" ht="11.25">
      <c r="A694" s="36"/>
      <c r="B694" s="37"/>
      <c r="C694" s="38"/>
      <c r="D694" s="207" t="s">
        <v>248</v>
      </c>
      <c r="E694" s="38"/>
      <c r="F694" s="208" t="s">
        <v>2797</v>
      </c>
      <c r="G694" s="38"/>
      <c r="H694" s="38"/>
      <c r="I694" s="117"/>
      <c r="J694" s="38"/>
      <c r="K694" s="38"/>
      <c r="L694" s="41"/>
      <c r="M694" s="209"/>
      <c r="N694" s="210"/>
      <c r="O694" s="66"/>
      <c r="P694" s="66"/>
      <c r="Q694" s="66"/>
      <c r="R694" s="66"/>
      <c r="S694" s="66"/>
      <c r="T694" s="67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T694" s="19" t="s">
        <v>248</v>
      </c>
      <c r="AU694" s="19" t="s">
        <v>81</v>
      </c>
    </row>
    <row r="695" spans="1:65" s="2" customFormat="1" ht="16.5" customHeight="1">
      <c r="A695" s="36"/>
      <c r="B695" s="37"/>
      <c r="C695" s="194" t="s">
        <v>2800</v>
      </c>
      <c r="D695" s="194" t="s">
        <v>241</v>
      </c>
      <c r="E695" s="195" t="s">
        <v>2801</v>
      </c>
      <c r="F695" s="196" t="s">
        <v>2802</v>
      </c>
      <c r="G695" s="197" t="s">
        <v>285</v>
      </c>
      <c r="H695" s="198">
        <v>1</v>
      </c>
      <c r="I695" s="199"/>
      <c r="J695" s="200">
        <f>ROUND(I695*H695,2)</f>
        <v>0</v>
      </c>
      <c r="K695" s="196" t="s">
        <v>245</v>
      </c>
      <c r="L695" s="41"/>
      <c r="M695" s="201" t="s">
        <v>19</v>
      </c>
      <c r="N695" s="202" t="s">
        <v>43</v>
      </c>
      <c r="O695" s="66"/>
      <c r="P695" s="203">
        <f>O695*H695</f>
        <v>0</v>
      </c>
      <c r="Q695" s="203">
        <v>0</v>
      </c>
      <c r="R695" s="203">
        <f>Q695*H695</f>
        <v>0</v>
      </c>
      <c r="S695" s="203">
        <v>0</v>
      </c>
      <c r="T695" s="204">
        <f>S695*H695</f>
        <v>0</v>
      </c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R695" s="205" t="s">
        <v>1778</v>
      </c>
      <c r="AT695" s="205" t="s">
        <v>241</v>
      </c>
      <c r="AU695" s="205" t="s">
        <v>81</v>
      </c>
      <c r="AY695" s="19" t="s">
        <v>239</v>
      </c>
      <c r="BE695" s="206">
        <f>IF(N695="základní",J695,0)</f>
        <v>0</v>
      </c>
      <c r="BF695" s="206">
        <f>IF(N695="snížená",J695,0)</f>
        <v>0</v>
      </c>
      <c r="BG695" s="206">
        <f>IF(N695="zákl. přenesená",J695,0)</f>
        <v>0</v>
      </c>
      <c r="BH695" s="206">
        <f>IF(N695="sníž. přenesená",J695,0)</f>
        <v>0</v>
      </c>
      <c r="BI695" s="206">
        <f>IF(N695="nulová",J695,0)</f>
        <v>0</v>
      </c>
      <c r="BJ695" s="19" t="s">
        <v>79</v>
      </c>
      <c r="BK695" s="206">
        <f>ROUND(I695*H695,2)</f>
        <v>0</v>
      </c>
      <c r="BL695" s="19" t="s">
        <v>1778</v>
      </c>
      <c r="BM695" s="205" t="s">
        <v>2803</v>
      </c>
    </row>
    <row r="696" spans="1:65" s="2" customFormat="1" ht="11.25">
      <c r="A696" s="36"/>
      <c r="B696" s="37"/>
      <c r="C696" s="38"/>
      <c r="D696" s="207" t="s">
        <v>248</v>
      </c>
      <c r="E696" s="38"/>
      <c r="F696" s="208" t="s">
        <v>2802</v>
      </c>
      <c r="G696" s="38"/>
      <c r="H696" s="38"/>
      <c r="I696" s="117"/>
      <c r="J696" s="38"/>
      <c r="K696" s="38"/>
      <c r="L696" s="41"/>
      <c r="M696" s="209"/>
      <c r="N696" s="210"/>
      <c r="O696" s="66"/>
      <c r="P696" s="66"/>
      <c r="Q696" s="66"/>
      <c r="R696" s="66"/>
      <c r="S696" s="66"/>
      <c r="T696" s="67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T696" s="19" t="s">
        <v>248</v>
      </c>
      <c r="AU696" s="19" t="s">
        <v>81</v>
      </c>
    </row>
    <row r="697" spans="1:65" s="2" customFormat="1" ht="19.5">
      <c r="A697" s="36"/>
      <c r="B697" s="37"/>
      <c r="C697" s="38"/>
      <c r="D697" s="207" t="s">
        <v>275</v>
      </c>
      <c r="E697" s="38"/>
      <c r="F697" s="225" t="s">
        <v>2804</v>
      </c>
      <c r="G697" s="38"/>
      <c r="H697" s="38"/>
      <c r="I697" s="117"/>
      <c r="J697" s="38"/>
      <c r="K697" s="38"/>
      <c r="L697" s="41"/>
      <c r="M697" s="209"/>
      <c r="N697" s="210"/>
      <c r="O697" s="66"/>
      <c r="P697" s="66"/>
      <c r="Q697" s="66"/>
      <c r="R697" s="66"/>
      <c r="S697" s="66"/>
      <c r="T697" s="67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T697" s="19" t="s">
        <v>275</v>
      </c>
      <c r="AU697" s="19" t="s">
        <v>81</v>
      </c>
    </row>
    <row r="698" spans="1:65" s="12" customFormat="1" ht="22.9" customHeight="1">
      <c r="B698" s="178"/>
      <c r="C698" s="179"/>
      <c r="D698" s="180" t="s">
        <v>71</v>
      </c>
      <c r="E698" s="192" t="s">
        <v>2805</v>
      </c>
      <c r="F698" s="192" t="s">
        <v>2806</v>
      </c>
      <c r="G698" s="179"/>
      <c r="H698" s="179"/>
      <c r="I698" s="182"/>
      <c r="J698" s="193">
        <f>BK698</f>
        <v>0</v>
      </c>
      <c r="K698" s="179"/>
      <c r="L698" s="184"/>
      <c r="M698" s="185"/>
      <c r="N698" s="186"/>
      <c r="O698" s="186"/>
      <c r="P698" s="187">
        <f>SUM(P699:P701)</f>
        <v>0</v>
      </c>
      <c r="Q698" s="186"/>
      <c r="R698" s="187">
        <f>SUM(R699:R701)</f>
        <v>0</v>
      </c>
      <c r="S698" s="186"/>
      <c r="T698" s="188">
        <f>SUM(T699:T701)</f>
        <v>0</v>
      </c>
      <c r="AR698" s="189" t="s">
        <v>295</v>
      </c>
      <c r="AT698" s="190" t="s">
        <v>71</v>
      </c>
      <c r="AU698" s="190" t="s">
        <v>79</v>
      </c>
      <c r="AY698" s="189" t="s">
        <v>239</v>
      </c>
      <c r="BK698" s="191">
        <f>SUM(BK699:BK701)</f>
        <v>0</v>
      </c>
    </row>
    <row r="699" spans="1:65" s="2" customFormat="1" ht="16.5" customHeight="1">
      <c r="A699" s="36"/>
      <c r="B699" s="37"/>
      <c r="C699" s="194" t="s">
        <v>2807</v>
      </c>
      <c r="D699" s="194" t="s">
        <v>241</v>
      </c>
      <c r="E699" s="195" t="s">
        <v>2808</v>
      </c>
      <c r="F699" s="196" t="s">
        <v>2809</v>
      </c>
      <c r="G699" s="197" t="s">
        <v>2798</v>
      </c>
      <c r="H699" s="198">
        <v>1</v>
      </c>
      <c r="I699" s="199"/>
      <c r="J699" s="200">
        <f>ROUND(I699*H699,2)</f>
        <v>0</v>
      </c>
      <c r="K699" s="196" t="s">
        <v>245</v>
      </c>
      <c r="L699" s="41"/>
      <c r="M699" s="201" t="s">
        <v>19</v>
      </c>
      <c r="N699" s="202" t="s">
        <v>43</v>
      </c>
      <c r="O699" s="66"/>
      <c r="P699" s="203">
        <f>O699*H699</f>
        <v>0</v>
      </c>
      <c r="Q699" s="203">
        <v>0</v>
      </c>
      <c r="R699" s="203">
        <f>Q699*H699</f>
        <v>0</v>
      </c>
      <c r="S699" s="203">
        <v>0</v>
      </c>
      <c r="T699" s="204">
        <f>S699*H699</f>
        <v>0</v>
      </c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R699" s="205" t="s">
        <v>1778</v>
      </c>
      <c r="AT699" s="205" t="s">
        <v>241</v>
      </c>
      <c r="AU699" s="205" t="s">
        <v>81</v>
      </c>
      <c r="AY699" s="19" t="s">
        <v>239</v>
      </c>
      <c r="BE699" s="206">
        <f>IF(N699="základní",J699,0)</f>
        <v>0</v>
      </c>
      <c r="BF699" s="206">
        <f>IF(N699="snížená",J699,0)</f>
        <v>0</v>
      </c>
      <c r="BG699" s="206">
        <f>IF(N699="zákl. přenesená",J699,0)</f>
        <v>0</v>
      </c>
      <c r="BH699" s="206">
        <f>IF(N699="sníž. přenesená",J699,0)</f>
        <v>0</v>
      </c>
      <c r="BI699" s="206">
        <f>IF(N699="nulová",J699,0)</f>
        <v>0</v>
      </c>
      <c r="BJ699" s="19" t="s">
        <v>79</v>
      </c>
      <c r="BK699" s="206">
        <f>ROUND(I699*H699,2)</f>
        <v>0</v>
      </c>
      <c r="BL699" s="19" t="s">
        <v>1778</v>
      </c>
      <c r="BM699" s="205" t="s">
        <v>2810</v>
      </c>
    </row>
    <row r="700" spans="1:65" s="2" customFormat="1" ht="11.25">
      <c r="A700" s="36"/>
      <c r="B700" s="37"/>
      <c r="C700" s="38"/>
      <c r="D700" s="207" t="s">
        <v>248</v>
      </c>
      <c r="E700" s="38"/>
      <c r="F700" s="208" t="s">
        <v>2809</v>
      </c>
      <c r="G700" s="38"/>
      <c r="H700" s="38"/>
      <c r="I700" s="117"/>
      <c r="J700" s="38"/>
      <c r="K700" s="38"/>
      <c r="L700" s="41"/>
      <c r="M700" s="209"/>
      <c r="N700" s="210"/>
      <c r="O700" s="66"/>
      <c r="P700" s="66"/>
      <c r="Q700" s="66"/>
      <c r="R700" s="66"/>
      <c r="S700" s="66"/>
      <c r="T700" s="67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T700" s="19" t="s">
        <v>248</v>
      </c>
      <c r="AU700" s="19" t="s">
        <v>81</v>
      </c>
    </row>
    <row r="701" spans="1:65" s="2" customFormat="1" ht="19.5">
      <c r="A701" s="36"/>
      <c r="B701" s="37"/>
      <c r="C701" s="38"/>
      <c r="D701" s="207" t="s">
        <v>275</v>
      </c>
      <c r="E701" s="38"/>
      <c r="F701" s="225" t="s">
        <v>2811</v>
      </c>
      <c r="G701" s="38"/>
      <c r="H701" s="38"/>
      <c r="I701" s="117"/>
      <c r="J701" s="38"/>
      <c r="K701" s="38"/>
      <c r="L701" s="41"/>
      <c r="M701" s="226"/>
      <c r="N701" s="227"/>
      <c r="O701" s="228"/>
      <c r="P701" s="228"/>
      <c r="Q701" s="228"/>
      <c r="R701" s="228"/>
      <c r="S701" s="228"/>
      <c r="T701" s="229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T701" s="19" t="s">
        <v>275</v>
      </c>
      <c r="AU701" s="19" t="s">
        <v>81</v>
      </c>
    </row>
    <row r="702" spans="1:65" s="2" customFormat="1" ht="6.95" customHeight="1">
      <c r="A702" s="36"/>
      <c r="B702" s="49"/>
      <c r="C702" s="50"/>
      <c r="D702" s="50"/>
      <c r="E702" s="50"/>
      <c r="F702" s="50"/>
      <c r="G702" s="50"/>
      <c r="H702" s="50"/>
      <c r="I702" s="144"/>
      <c r="J702" s="50"/>
      <c r="K702" s="50"/>
      <c r="L702" s="41"/>
      <c r="M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</row>
  </sheetData>
  <sheetProtection algorithmName="SHA-512" hashValue="wDJKI+O/5Hf6V/jhtE6aFYt5XFLiLNPf0E9nlXt6B6lk9U4jYyvMzvjieIBltOio3gNfTK5C9+EjFEqndByogA==" saltValue="1XfIhZVCiHInb5YEOVyAYPtkM7xhWX0yIAnwdA192tB0xrkq/nzB8GLnIGOvlDQonPvZmWXcHi5mjH+/FykS3w==" spinCount="100000" sheet="1" objects="1" scenarios="1" formatColumns="0" formatRows="0" autoFilter="0"/>
  <autoFilter ref="C94:K701" xr:uid="{00000000-0009-0000-0000-000019000000}"/>
  <mergeCells count="9">
    <mergeCell ref="E50:H50"/>
    <mergeCell ref="E85:H85"/>
    <mergeCell ref="E87:H87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BM445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178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2812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179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">
        <v>2044</v>
      </c>
      <c r="F24" s="36"/>
      <c r="G24" s="36"/>
      <c r="H24" s="36"/>
      <c r="I24" s="119" t="s">
        <v>28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21"/>
      <c r="B27" s="122"/>
      <c r="C27" s="121"/>
      <c r="D27" s="121"/>
      <c r="E27" s="403" t="s">
        <v>19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ROUND(J92,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ROUND((SUM(BE92:BE444)),  2)</f>
        <v>0</v>
      </c>
      <c r="G33" s="36"/>
      <c r="H33" s="36"/>
      <c r="I33" s="133">
        <v>0.21</v>
      </c>
      <c r="J33" s="132">
        <f>ROUND(((SUM(BE92:BE444))*I33),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ROUND((SUM(BF92:BF444)),  2)</f>
        <v>0</v>
      </c>
      <c r="G34" s="36"/>
      <c r="H34" s="36"/>
      <c r="I34" s="133">
        <v>0.15</v>
      </c>
      <c r="J34" s="132">
        <f>ROUND(((SUM(BF92:BF444))*I34),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ROUND((SUM(BG92:BG444)),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ROUND((SUM(BH92:BH444)),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ROUND((SUM(BI92:BI444)),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SO 11 - Opěrné zdi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>B.Gruntorádová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J92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222</v>
      </c>
      <c r="E60" s="156"/>
      <c r="F60" s="156"/>
      <c r="G60" s="156"/>
      <c r="H60" s="156"/>
      <c r="I60" s="157"/>
      <c r="J60" s="158">
        <f>J93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223</v>
      </c>
      <c r="E61" s="162"/>
      <c r="F61" s="162"/>
      <c r="G61" s="162"/>
      <c r="H61" s="162"/>
      <c r="I61" s="163"/>
      <c r="J61" s="164">
        <f>J94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1841</v>
      </c>
      <c r="E62" s="162"/>
      <c r="F62" s="162"/>
      <c r="G62" s="162"/>
      <c r="H62" s="162"/>
      <c r="I62" s="163"/>
      <c r="J62" s="164">
        <f>J139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2045</v>
      </c>
      <c r="E63" s="162"/>
      <c r="F63" s="162"/>
      <c r="G63" s="162"/>
      <c r="H63" s="162"/>
      <c r="I63" s="163"/>
      <c r="J63" s="164">
        <f>J203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1588</v>
      </c>
      <c r="E64" s="162"/>
      <c r="F64" s="162"/>
      <c r="G64" s="162"/>
      <c r="H64" s="162"/>
      <c r="I64" s="163"/>
      <c r="J64" s="164">
        <f>J271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1842</v>
      </c>
      <c r="E65" s="162"/>
      <c r="F65" s="162"/>
      <c r="G65" s="162"/>
      <c r="H65" s="162"/>
      <c r="I65" s="163"/>
      <c r="J65" s="164">
        <f>J292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2046</v>
      </c>
      <c r="E66" s="162"/>
      <c r="F66" s="162"/>
      <c r="G66" s="162"/>
      <c r="H66" s="162"/>
      <c r="I66" s="163"/>
      <c r="J66" s="164">
        <f>J297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347</v>
      </c>
      <c r="E67" s="162"/>
      <c r="F67" s="162"/>
      <c r="G67" s="162"/>
      <c r="H67" s="162"/>
      <c r="I67" s="163"/>
      <c r="J67" s="164">
        <f>J307</f>
        <v>0</v>
      </c>
      <c r="K67" s="99"/>
      <c r="L67" s="165"/>
    </row>
    <row r="68" spans="1:31" s="10" customFormat="1" ht="19.899999999999999" customHeight="1">
      <c r="B68" s="160"/>
      <c r="C68" s="99"/>
      <c r="D68" s="161" t="s">
        <v>270</v>
      </c>
      <c r="E68" s="162"/>
      <c r="F68" s="162"/>
      <c r="G68" s="162"/>
      <c r="H68" s="162"/>
      <c r="I68" s="163"/>
      <c r="J68" s="164">
        <f>J377</f>
        <v>0</v>
      </c>
      <c r="K68" s="99"/>
      <c r="L68" s="165"/>
    </row>
    <row r="69" spans="1:31" s="9" customFormat="1" ht="24.95" customHeight="1">
      <c r="B69" s="153"/>
      <c r="C69" s="154"/>
      <c r="D69" s="155" t="s">
        <v>349</v>
      </c>
      <c r="E69" s="156"/>
      <c r="F69" s="156"/>
      <c r="G69" s="156"/>
      <c r="H69" s="156"/>
      <c r="I69" s="157"/>
      <c r="J69" s="158">
        <f>J382</f>
        <v>0</v>
      </c>
      <c r="K69" s="154"/>
      <c r="L69" s="159"/>
    </row>
    <row r="70" spans="1:31" s="10" customFormat="1" ht="19.899999999999999" customHeight="1">
      <c r="B70" s="160"/>
      <c r="C70" s="99"/>
      <c r="D70" s="161" t="s">
        <v>2047</v>
      </c>
      <c r="E70" s="162"/>
      <c r="F70" s="162"/>
      <c r="G70" s="162"/>
      <c r="H70" s="162"/>
      <c r="I70" s="163"/>
      <c r="J70" s="164">
        <f>J383</f>
        <v>0</v>
      </c>
      <c r="K70" s="99"/>
      <c r="L70" s="165"/>
    </row>
    <row r="71" spans="1:31" s="9" customFormat="1" ht="24.95" customHeight="1">
      <c r="B71" s="153"/>
      <c r="C71" s="154"/>
      <c r="D71" s="155" t="s">
        <v>1594</v>
      </c>
      <c r="E71" s="156"/>
      <c r="F71" s="156"/>
      <c r="G71" s="156"/>
      <c r="H71" s="156"/>
      <c r="I71" s="157"/>
      <c r="J71" s="158">
        <f>J441</f>
        <v>0</v>
      </c>
      <c r="K71" s="154"/>
      <c r="L71" s="159"/>
    </row>
    <row r="72" spans="1:31" s="10" customFormat="1" ht="19.899999999999999" customHeight="1">
      <c r="B72" s="160"/>
      <c r="C72" s="99"/>
      <c r="D72" s="161" t="s">
        <v>2048</v>
      </c>
      <c r="E72" s="162"/>
      <c r="F72" s="162"/>
      <c r="G72" s="162"/>
      <c r="H72" s="162"/>
      <c r="I72" s="163"/>
      <c r="J72" s="164">
        <f>J442</f>
        <v>0</v>
      </c>
      <c r="K72" s="99"/>
      <c r="L72" s="165"/>
    </row>
    <row r="73" spans="1:31" s="2" customFormat="1" ht="21.75" customHeight="1">
      <c r="A73" s="36"/>
      <c r="B73" s="37"/>
      <c r="C73" s="38"/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49"/>
      <c r="C74" s="50"/>
      <c r="D74" s="50"/>
      <c r="E74" s="50"/>
      <c r="F74" s="50"/>
      <c r="G74" s="50"/>
      <c r="H74" s="50"/>
      <c r="I74" s="144"/>
      <c r="J74" s="50"/>
      <c r="K74" s="50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8" spans="1:31" s="2" customFormat="1" ht="6.95" customHeight="1">
      <c r="A78" s="36"/>
      <c r="B78" s="51"/>
      <c r="C78" s="52"/>
      <c r="D78" s="52"/>
      <c r="E78" s="52"/>
      <c r="F78" s="52"/>
      <c r="G78" s="52"/>
      <c r="H78" s="52"/>
      <c r="I78" s="147"/>
      <c r="J78" s="52"/>
      <c r="K78" s="52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24.95" customHeight="1">
      <c r="A79" s="36"/>
      <c r="B79" s="37"/>
      <c r="C79" s="25" t="s">
        <v>224</v>
      </c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16</v>
      </c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6.5" customHeight="1">
      <c r="A82" s="36"/>
      <c r="B82" s="37"/>
      <c r="C82" s="38"/>
      <c r="D82" s="38"/>
      <c r="E82" s="404" t="str">
        <f>E7</f>
        <v>Horoměřická S 071 - most, Praha 6, č. akce 999615</v>
      </c>
      <c r="F82" s="405"/>
      <c r="G82" s="405"/>
      <c r="H82" s="405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2" customHeight="1">
      <c r="A83" s="36"/>
      <c r="B83" s="37"/>
      <c r="C83" s="31" t="s">
        <v>214</v>
      </c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6.5" customHeight="1">
      <c r="A84" s="36"/>
      <c r="B84" s="37"/>
      <c r="C84" s="38"/>
      <c r="D84" s="38"/>
      <c r="E84" s="378" t="str">
        <f>E9</f>
        <v>SO 11 - Opěrné zdi</v>
      </c>
      <c r="F84" s="406"/>
      <c r="G84" s="406"/>
      <c r="H84" s="406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6.95" customHeight="1">
      <c r="A85" s="36"/>
      <c r="B85" s="37"/>
      <c r="C85" s="38"/>
      <c r="D85" s="38"/>
      <c r="E85" s="38"/>
      <c r="F85" s="38"/>
      <c r="G85" s="38"/>
      <c r="H85" s="38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2" customHeight="1">
      <c r="A86" s="36"/>
      <c r="B86" s="37"/>
      <c r="C86" s="31" t="s">
        <v>21</v>
      </c>
      <c r="D86" s="38"/>
      <c r="E86" s="38"/>
      <c r="F86" s="29" t="str">
        <f>F12</f>
        <v>ul. Horoměřická / Pod Habrovkou</v>
      </c>
      <c r="G86" s="38"/>
      <c r="H86" s="38"/>
      <c r="I86" s="119" t="s">
        <v>23</v>
      </c>
      <c r="J86" s="61" t="str">
        <f>IF(J12="","",J12)</f>
        <v>12. 6. 2020</v>
      </c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6.95" customHeight="1">
      <c r="A87" s="36"/>
      <c r="B87" s="37"/>
      <c r="C87" s="38"/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25.7" customHeight="1">
      <c r="A88" s="36"/>
      <c r="B88" s="37"/>
      <c r="C88" s="31" t="s">
        <v>25</v>
      </c>
      <c r="D88" s="38"/>
      <c r="E88" s="38"/>
      <c r="F88" s="29" t="str">
        <f>E15</f>
        <v>TSK hl.m. Prahy, a.s.</v>
      </c>
      <c r="G88" s="38"/>
      <c r="H88" s="38"/>
      <c r="I88" s="119" t="s">
        <v>31</v>
      </c>
      <c r="J88" s="34" t="str">
        <f>E21</f>
        <v>AGA Letiště, spol. s r.o.</v>
      </c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5.2" customHeight="1">
      <c r="A89" s="36"/>
      <c r="B89" s="37"/>
      <c r="C89" s="31" t="s">
        <v>29</v>
      </c>
      <c r="D89" s="38"/>
      <c r="E89" s="38"/>
      <c r="F89" s="29" t="str">
        <f>IF(E18="","",E18)</f>
        <v>Vyplň údaj</v>
      </c>
      <c r="G89" s="38"/>
      <c r="H89" s="38"/>
      <c r="I89" s="119" t="s">
        <v>34</v>
      </c>
      <c r="J89" s="34" t="str">
        <f>E24</f>
        <v>B.Gruntorádová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10.3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11" customFormat="1" ht="29.25" customHeight="1">
      <c r="A91" s="166"/>
      <c r="B91" s="167"/>
      <c r="C91" s="168" t="s">
        <v>225</v>
      </c>
      <c r="D91" s="169" t="s">
        <v>57</v>
      </c>
      <c r="E91" s="169" t="s">
        <v>53</v>
      </c>
      <c r="F91" s="169" t="s">
        <v>54</v>
      </c>
      <c r="G91" s="169" t="s">
        <v>226</v>
      </c>
      <c r="H91" s="169" t="s">
        <v>227</v>
      </c>
      <c r="I91" s="170" t="s">
        <v>228</v>
      </c>
      <c r="J91" s="169" t="s">
        <v>220</v>
      </c>
      <c r="K91" s="171" t="s">
        <v>229</v>
      </c>
      <c r="L91" s="172"/>
      <c r="M91" s="70" t="s">
        <v>19</v>
      </c>
      <c r="N91" s="71" t="s">
        <v>42</v>
      </c>
      <c r="O91" s="71" t="s">
        <v>230</v>
      </c>
      <c r="P91" s="71" t="s">
        <v>231</v>
      </c>
      <c r="Q91" s="71" t="s">
        <v>232</v>
      </c>
      <c r="R91" s="71" t="s">
        <v>233</v>
      </c>
      <c r="S91" s="71" t="s">
        <v>234</v>
      </c>
      <c r="T91" s="72" t="s">
        <v>235</v>
      </c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</row>
    <row r="92" spans="1:65" s="2" customFormat="1" ht="22.9" customHeight="1">
      <c r="A92" s="36"/>
      <c r="B92" s="37"/>
      <c r="C92" s="77" t="s">
        <v>236</v>
      </c>
      <c r="D92" s="38"/>
      <c r="E92" s="38"/>
      <c r="F92" s="38"/>
      <c r="G92" s="38"/>
      <c r="H92" s="38"/>
      <c r="I92" s="117"/>
      <c r="J92" s="173">
        <f>BK92</f>
        <v>0</v>
      </c>
      <c r="K92" s="38"/>
      <c r="L92" s="41"/>
      <c r="M92" s="73"/>
      <c r="N92" s="174"/>
      <c r="O92" s="74"/>
      <c r="P92" s="175">
        <f>P93+P382+P441</f>
        <v>0</v>
      </c>
      <c r="Q92" s="74"/>
      <c r="R92" s="175">
        <f>R93+R382+R441</f>
        <v>233.50173935999993</v>
      </c>
      <c r="S92" s="74"/>
      <c r="T92" s="176">
        <f>T93+T382+T441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71</v>
      </c>
      <c r="AU92" s="19" t="s">
        <v>221</v>
      </c>
      <c r="BK92" s="177">
        <f>BK93+BK382+BK441</f>
        <v>0</v>
      </c>
    </row>
    <row r="93" spans="1:65" s="12" customFormat="1" ht="25.9" customHeight="1">
      <c r="B93" s="178"/>
      <c r="C93" s="179"/>
      <c r="D93" s="180" t="s">
        <v>71</v>
      </c>
      <c r="E93" s="181" t="s">
        <v>237</v>
      </c>
      <c r="F93" s="181" t="s">
        <v>238</v>
      </c>
      <c r="G93" s="179"/>
      <c r="H93" s="179"/>
      <c r="I93" s="182"/>
      <c r="J93" s="183">
        <f>BK93</f>
        <v>0</v>
      </c>
      <c r="K93" s="179"/>
      <c r="L93" s="184"/>
      <c r="M93" s="185"/>
      <c r="N93" s="186"/>
      <c r="O93" s="186"/>
      <c r="P93" s="187">
        <f>P94+P139+P203+P271+P292+P297+P307+P377</f>
        <v>0</v>
      </c>
      <c r="Q93" s="186"/>
      <c r="R93" s="187">
        <f>R94+R139+R203+R271+R292+R297+R307+R377</f>
        <v>233.22049315999993</v>
      </c>
      <c r="S93" s="186"/>
      <c r="T93" s="188">
        <f>T94+T139+T203+T271+T292+T297+T307+T377</f>
        <v>0</v>
      </c>
      <c r="AR93" s="189" t="s">
        <v>79</v>
      </c>
      <c r="AT93" s="190" t="s">
        <v>71</v>
      </c>
      <c r="AU93" s="190" t="s">
        <v>72</v>
      </c>
      <c r="AY93" s="189" t="s">
        <v>239</v>
      </c>
      <c r="BK93" s="191">
        <f>BK94+BK139+BK203+BK271+BK292+BK297+BK307+BK377</f>
        <v>0</v>
      </c>
    </row>
    <row r="94" spans="1:65" s="12" customFormat="1" ht="22.9" customHeight="1">
      <c r="B94" s="178"/>
      <c r="C94" s="179"/>
      <c r="D94" s="180" t="s">
        <v>71</v>
      </c>
      <c r="E94" s="192" t="s">
        <v>79</v>
      </c>
      <c r="F94" s="192" t="s">
        <v>240</v>
      </c>
      <c r="G94" s="179"/>
      <c r="H94" s="179"/>
      <c r="I94" s="182"/>
      <c r="J94" s="193">
        <f>BK94</f>
        <v>0</v>
      </c>
      <c r="K94" s="179"/>
      <c r="L94" s="184"/>
      <c r="M94" s="185"/>
      <c r="N94" s="186"/>
      <c r="O94" s="186"/>
      <c r="P94" s="187">
        <f>SUM(P95:P138)</f>
        <v>0</v>
      </c>
      <c r="Q94" s="186"/>
      <c r="R94" s="187">
        <f>SUM(R95:R138)</f>
        <v>0</v>
      </c>
      <c r="S94" s="186"/>
      <c r="T94" s="188">
        <f>SUM(T95:T138)</f>
        <v>0</v>
      </c>
      <c r="AR94" s="189" t="s">
        <v>79</v>
      </c>
      <c r="AT94" s="190" t="s">
        <v>71</v>
      </c>
      <c r="AU94" s="190" t="s">
        <v>79</v>
      </c>
      <c r="AY94" s="189" t="s">
        <v>239</v>
      </c>
      <c r="BK94" s="191">
        <f>SUM(BK95:BK138)</f>
        <v>0</v>
      </c>
    </row>
    <row r="95" spans="1:65" s="2" customFormat="1" ht="16.5" customHeight="1">
      <c r="A95" s="36"/>
      <c r="B95" s="37"/>
      <c r="C95" s="194" t="s">
        <v>79</v>
      </c>
      <c r="D95" s="194" t="s">
        <v>241</v>
      </c>
      <c r="E95" s="195" t="s">
        <v>2058</v>
      </c>
      <c r="F95" s="196" t="s">
        <v>2059</v>
      </c>
      <c r="G95" s="197" t="s">
        <v>254</v>
      </c>
      <c r="H95" s="198">
        <v>521.24800000000005</v>
      </c>
      <c r="I95" s="199"/>
      <c r="J95" s="200">
        <f>ROUND(I95*H95,2)</f>
        <v>0</v>
      </c>
      <c r="K95" s="196" t="s">
        <v>245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0</v>
      </c>
      <c r="R95" s="203">
        <f>Q95*H95</f>
        <v>0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246</v>
      </c>
      <c r="AT95" s="205" t="s">
        <v>241</v>
      </c>
      <c r="AU95" s="205" t="s">
        <v>81</v>
      </c>
      <c r="AY95" s="19" t="s">
        <v>239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246</v>
      </c>
      <c r="BM95" s="205" t="s">
        <v>2813</v>
      </c>
    </row>
    <row r="96" spans="1:65" s="2" customFormat="1" ht="11.25">
      <c r="A96" s="36"/>
      <c r="B96" s="37"/>
      <c r="C96" s="38"/>
      <c r="D96" s="207" t="s">
        <v>248</v>
      </c>
      <c r="E96" s="38"/>
      <c r="F96" s="208" t="s">
        <v>2061</v>
      </c>
      <c r="G96" s="38"/>
      <c r="H96" s="38"/>
      <c r="I96" s="117"/>
      <c r="J96" s="38"/>
      <c r="K96" s="38"/>
      <c r="L96" s="41"/>
      <c r="M96" s="209"/>
      <c r="N96" s="210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248</v>
      </c>
      <c r="AU96" s="19" t="s">
        <v>81</v>
      </c>
    </row>
    <row r="97" spans="1:65" s="2" customFormat="1" ht="19.5">
      <c r="A97" s="36"/>
      <c r="B97" s="37"/>
      <c r="C97" s="38"/>
      <c r="D97" s="207" t="s">
        <v>275</v>
      </c>
      <c r="E97" s="38"/>
      <c r="F97" s="225" t="s">
        <v>2062</v>
      </c>
      <c r="G97" s="38"/>
      <c r="H97" s="38"/>
      <c r="I97" s="117"/>
      <c r="J97" s="38"/>
      <c r="K97" s="38"/>
      <c r="L97" s="41"/>
      <c r="M97" s="209"/>
      <c r="N97" s="210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275</v>
      </c>
      <c r="AU97" s="19" t="s">
        <v>81</v>
      </c>
    </row>
    <row r="98" spans="1:65" s="2" customFormat="1" ht="16.5" customHeight="1">
      <c r="A98" s="36"/>
      <c r="B98" s="37"/>
      <c r="C98" s="194" t="s">
        <v>81</v>
      </c>
      <c r="D98" s="194" t="s">
        <v>241</v>
      </c>
      <c r="E98" s="195" t="s">
        <v>2063</v>
      </c>
      <c r="F98" s="196" t="s">
        <v>2064</v>
      </c>
      <c r="G98" s="197" t="s">
        <v>265</v>
      </c>
      <c r="H98" s="198">
        <v>938.24599999999998</v>
      </c>
      <c r="I98" s="199"/>
      <c r="J98" s="200">
        <f>ROUND(I98*H98,2)</f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246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2814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2066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2" customFormat="1" ht="19.5">
      <c r="A100" s="36"/>
      <c r="B100" s="37"/>
      <c r="C100" s="38"/>
      <c r="D100" s="207" t="s">
        <v>275</v>
      </c>
      <c r="E100" s="38"/>
      <c r="F100" s="225" t="s">
        <v>2067</v>
      </c>
      <c r="G100" s="38"/>
      <c r="H100" s="38"/>
      <c r="I100" s="117"/>
      <c r="J100" s="38"/>
      <c r="K100" s="38"/>
      <c r="L100" s="41"/>
      <c r="M100" s="209"/>
      <c r="N100" s="210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275</v>
      </c>
      <c r="AU100" s="19" t="s">
        <v>81</v>
      </c>
    </row>
    <row r="101" spans="1:65" s="13" customFormat="1" ht="11.25">
      <c r="B101" s="211"/>
      <c r="C101" s="212"/>
      <c r="D101" s="207" t="s">
        <v>250</v>
      </c>
      <c r="E101" s="212"/>
      <c r="F101" s="214" t="s">
        <v>2815</v>
      </c>
      <c r="G101" s="212"/>
      <c r="H101" s="215">
        <v>938.24599999999998</v>
      </c>
      <c r="I101" s="216"/>
      <c r="J101" s="212"/>
      <c r="K101" s="212"/>
      <c r="L101" s="217"/>
      <c r="M101" s="218"/>
      <c r="N101" s="219"/>
      <c r="O101" s="219"/>
      <c r="P101" s="219"/>
      <c r="Q101" s="219"/>
      <c r="R101" s="219"/>
      <c r="S101" s="219"/>
      <c r="T101" s="220"/>
      <c r="AT101" s="221" t="s">
        <v>250</v>
      </c>
      <c r="AU101" s="221" t="s">
        <v>81</v>
      </c>
      <c r="AV101" s="13" t="s">
        <v>81</v>
      </c>
      <c r="AW101" s="13" t="s">
        <v>4</v>
      </c>
      <c r="AX101" s="13" t="s">
        <v>79</v>
      </c>
      <c r="AY101" s="221" t="s">
        <v>239</v>
      </c>
    </row>
    <row r="102" spans="1:65" s="2" customFormat="1" ht="21.75" customHeight="1">
      <c r="A102" s="36"/>
      <c r="B102" s="37"/>
      <c r="C102" s="194" t="s">
        <v>101</v>
      </c>
      <c r="D102" s="194" t="s">
        <v>241</v>
      </c>
      <c r="E102" s="195" t="s">
        <v>2816</v>
      </c>
      <c r="F102" s="196" t="s">
        <v>2817</v>
      </c>
      <c r="G102" s="197" t="s">
        <v>254</v>
      </c>
      <c r="H102" s="198">
        <v>541</v>
      </c>
      <c r="I102" s="199"/>
      <c r="J102" s="200">
        <f>ROUND(I102*H102,2)</f>
        <v>0</v>
      </c>
      <c r="K102" s="196" t="s">
        <v>245</v>
      </c>
      <c r="L102" s="41"/>
      <c r="M102" s="201" t="s">
        <v>19</v>
      </c>
      <c r="N102" s="202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246</v>
      </c>
      <c r="AT102" s="205" t="s">
        <v>241</v>
      </c>
      <c r="AU102" s="205" t="s">
        <v>81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246</v>
      </c>
      <c r="BM102" s="205" t="s">
        <v>2818</v>
      </c>
    </row>
    <row r="103" spans="1:65" s="2" customFormat="1" ht="11.25">
      <c r="A103" s="36"/>
      <c r="B103" s="37"/>
      <c r="C103" s="38"/>
      <c r="D103" s="207" t="s">
        <v>248</v>
      </c>
      <c r="E103" s="38"/>
      <c r="F103" s="208" t="s">
        <v>2819</v>
      </c>
      <c r="G103" s="38"/>
      <c r="H103" s="38"/>
      <c r="I103" s="117"/>
      <c r="J103" s="38"/>
      <c r="K103" s="38"/>
      <c r="L103" s="41"/>
      <c r="M103" s="209"/>
      <c r="N103" s="210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81</v>
      </c>
    </row>
    <row r="104" spans="1:65" s="13" customFormat="1" ht="11.25">
      <c r="B104" s="211"/>
      <c r="C104" s="212"/>
      <c r="D104" s="207" t="s">
        <v>250</v>
      </c>
      <c r="E104" s="213" t="s">
        <v>19</v>
      </c>
      <c r="F104" s="214" t="s">
        <v>2820</v>
      </c>
      <c r="G104" s="212"/>
      <c r="H104" s="215">
        <v>541</v>
      </c>
      <c r="I104" s="216"/>
      <c r="J104" s="212"/>
      <c r="K104" s="212"/>
      <c r="L104" s="217"/>
      <c r="M104" s="218"/>
      <c r="N104" s="219"/>
      <c r="O104" s="219"/>
      <c r="P104" s="219"/>
      <c r="Q104" s="219"/>
      <c r="R104" s="219"/>
      <c r="S104" s="219"/>
      <c r="T104" s="220"/>
      <c r="AT104" s="221" t="s">
        <v>250</v>
      </c>
      <c r="AU104" s="221" t="s">
        <v>81</v>
      </c>
      <c r="AV104" s="13" t="s">
        <v>81</v>
      </c>
      <c r="AW104" s="13" t="s">
        <v>33</v>
      </c>
      <c r="AX104" s="13" t="s">
        <v>79</v>
      </c>
      <c r="AY104" s="221" t="s">
        <v>239</v>
      </c>
    </row>
    <row r="105" spans="1:65" s="2" customFormat="1" ht="16.5" customHeight="1">
      <c r="A105" s="36"/>
      <c r="B105" s="37"/>
      <c r="C105" s="194" t="s">
        <v>246</v>
      </c>
      <c r="D105" s="194" t="s">
        <v>241</v>
      </c>
      <c r="E105" s="195" t="s">
        <v>252</v>
      </c>
      <c r="F105" s="196" t="s">
        <v>253</v>
      </c>
      <c r="G105" s="197" t="s">
        <v>254</v>
      </c>
      <c r="H105" s="198">
        <v>1062.248</v>
      </c>
      <c r="I105" s="199"/>
      <c r="J105" s="200">
        <f>ROUND(I105*H105,2)</f>
        <v>0</v>
      </c>
      <c r="K105" s="196" t="s">
        <v>245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246</v>
      </c>
      <c r="AT105" s="205" t="s">
        <v>241</v>
      </c>
      <c r="AU105" s="205" t="s">
        <v>81</v>
      </c>
      <c r="AY105" s="19" t="s">
        <v>239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246</v>
      </c>
      <c r="BM105" s="205" t="s">
        <v>2821</v>
      </c>
    </row>
    <row r="106" spans="1:65" s="2" customFormat="1" ht="19.5">
      <c r="A106" s="36"/>
      <c r="B106" s="37"/>
      <c r="C106" s="38"/>
      <c r="D106" s="207" t="s">
        <v>248</v>
      </c>
      <c r="E106" s="38"/>
      <c r="F106" s="208" t="s">
        <v>256</v>
      </c>
      <c r="G106" s="38"/>
      <c r="H106" s="38"/>
      <c r="I106" s="117"/>
      <c r="J106" s="38"/>
      <c r="K106" s="38"/>
      <c r="L106" s="41"/>
      <c r="M106" s="209"/>
      <c r="N106" s="210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248</v>
      </c>
      <c r="AU106" s="19" t="s">
        <v>81</v>
      </c>
    </row>
    <row r="107" spans="1:65" s="14" customFormat="1" ht="11.25">
      <c r="B107" s="230"/>
      <c r="C107" s="231"/>
      <c r="D107" s="207" t="s">
        <v>250</v>
      </c>
      <c r="E107" s="232" t="s">
        <v>19</v>
      </c>
      <c r="F107" s="233" t="s">
        <v>2822</v>
      </c>
      <c r="G107" s="231"/>
      <c r="H107" s="232" t="s">
        <v>19</v>
      </c>
      <c r="I107" s="234"/>
      <c r="J107" s="231"/>
      <c r="K107" s="231"/>
      <c r="L107" s="235"/>
      <c r="M107" s="236"/>
      <c r="N107" s="237"/>
      <c r="O107" s="237"/>
      <c r="P107" s="237"/>
      <c r="Q107" s="237"/>
      <c r="R107" s="237"/>
      <c r="S107" s="237"/>
      <c r="T107" s="238"/>
      <c r="AT107" s="239" t="s">
        <v>250</v>
      </c>
      <c r="AU107" s="239" t="s">
        <v>81</v>
      </c>
      <c r="AV107" s="14" t="s">
        <v>79</v>
      </c>
      <c r="AW107" s="14" t="s">
        <v>33</v>
      </c>
      <c r="AX107" s="14" t="s">
        <v>72</v>
      </c>
      <c r="AY107" s="239" t="s">
        <v>239</v>
      </c>
    </row>
    <row r="108" spans="1:65" s="13" customFormat="1" ht="11.25">
      <c r="B108" s="211"/>
      <c r="C108" s="212"/>
      <c r="D108" s="207" t="s">
        <v>250</v>
      </c>
      <c r="E108" s="213" t="s">
        <v>19</v>
      </c>
      <c r="F108" s="214" t="s">
        <v>2823</v>
      </c>
      <c r="G108" s="212"/>
      <c r="H108" s="215">
        <v>541</v>
      </c>
      <c r="I108" s="216"/>
      <c r="J108" s="212"/>
      <c r="K108" s="212"/>
      <c r="L108" s="217"/>
      <c r="M108" s="218"/>
      <c r="N108" s="219"/>
      <c r="O108" s="219"/>
      <c r="P108" s="219"/>
      <c r="Q108" s="219"/>
      <c r="R108" s="219"/>
      <c r="S108" s="219"/>
      <c r="T108" s="220"/>
      <c r="AT108" s="221" t="s">
        <v>250</v>
      </c>
      <c r="AU108" s="221" t="s">
        <v>81</v>
      </c>
      <c r="AV108" s="13" t="s">
        <v>81</v>
      </c>
      <c r="AW108" s="13" t="s">
        <v>33</v>
      </c>
      <c r="AX108" s="13" t="s">
        <v>72</v>
      </c>
      <c r="AY108" s="221" t="s">
        <v>239</v>
      </c>
    </row>
    <row r="109" spans="1:65" s="14" customFormat="1" ht="11.25">
      <c r="B109" s="230"/>
      <c r="C109" s="231"/>
      <c r="D109" s="207" t="s">
        <v>250</v>
      </c>
      <c r="E109" s="232" t="s">
        <v>19</v>
      </c>
      <c r="F109" s="233" t="s">
        <v>2824</v>
      </c>
      <c r="G109" s="231"/>
      <c r="H109" s="232" t="s">
        <v>19</v>
      </c>
      <c r="I109" s="234"/>
      <c r="J109" s="231"/>
      <c r="K109" s="231"/>
      <c r="L109" s="235"/>
      <c r="M109" s="236"/>
      <c r="N109" s="237"/>
      <c r="O109" s="237"/>
      <c r="P109" s="237"/>
      <c r="Q109" s="237"/>
      <c r="R109" s="237"/>
      <c r="S109" s="237"/>
      <c r="T109" s="238"/>
      <c r="AT109" s="239" t="s">
        <v>250</v>
      </c>
      <c r="AU109" s="239" t="s">
        <v>81</v>
      </c>
      <c r="AV109" s="14" t="s">
        <v>79</v>
      </c>
      <c r="AW109" s="14" t="s">
        <v>33</v>
      </c>
      <c r="AX109" s="14" t="s">
        <v>72</v>
      </c>
      <c r="AY109" s="239" t="s">
        <v>239</v>
      </c>
    </row>
    <row r="110" spans="1:65" s="13" customFormat="1" ht="11.25">
      <c r="B110" s="211"/>
      <c r="C110" s="212"/>
      <c r="D110" s="207" t="s">
        <v>250</v>
      </c>
      <c r="E110" s="213" t="s">
        <v>19</v>
      </c>
      <c r="F110" s="214" t="s">
        <v>2825</v>
      </c>
      <c r="G110" s="212"/>
      <c r="H110" s="215">
        <v>521.24800000000005</v>
      </c>
      <c r="I110" s="216"/>
      <c r="J110" s="212"/>
      <c r="K110" s="212"/>
      <c r="L110" s="217"/>
      <c r="M110" s="218"/>
      <c r="N110" s="219"/>
      <c r="O110" s="219"/>
      <c r="P110" s="219"/>
      <c r="Q110" s="219"/>
      <c r="R110" s="219"/>
      <c r="S110" s="219"/>
      <c r="T110" s="220"/>
      <c r="AT110" s="221" t="s">
        <v>250</v>
      </c>
      <c r="AU110" s="221" t="s">
        <v>81</v>
      </c>
      <c r="AV110" s="13" t="s">
        <v>81</v>
      </c>
      <c r="AW110" s="13" t="s">
        <v>33</v>
      </c>
      <c r="AX110" s="13" t="s">
        <v>72</v>
      </c>
      <c r="AY110" s="221" t="s">
        <v>239</v>
      </c>
    </row>
    <row r="111" spans="1:65" s="16" customFormat="1" ht="11.25">
      <c r="B111" s="263"/>
      <c r="C111" s="264"/>
      <c r="D111" s="207" t="s">
        <v>250</v>
      </c>
      <c r="E111" s="265" t="s">
        <v>19</v>
      </c>
      <c r="F111" s="266" t="s">
        <v>2078</v>
      </c>
      <c r="G111" s="264"/>
      <c r="H111" s="267">
        <v>1062.248</v>
      </c>
      <c r="I111" s="268"/>
      <c r="J111" s="264"/>
      <c r="K111" s="264"/>
      <c r="L111" s="269"/>
      <c r="M111" s="270"/>
      <c r="N111" s="271"/>
      <c r="O111" s="271"/>
      <c r="P111" s="271"/>
      <c r="Q111" s="271"/>
      <c r="R111" s="271"/>
      <c r="S111" s="271"/>
      <c r="T111" s="272"/>
      <c r="AT111" s="273" t="s">
        <v>250</v>
      </c>
      <c r="AU111" s="273" t="s">
        <v>81</v>
      </c>
      <c r="AV111" s="16" t="s">
        <v>246</v>
      </c>
      <c r="AW111" s="16" t="s">
        <v>33</v>
      </c>
      <c r="AX111" s="16" t="s">
        <v>79</v>
      </c>
      <c r="AY111" s="273" t="s">
        <v>239</v>
      </c>
    </row>
    <row r="112" spans="1:65" s="2" customFormat="1" ht="21.75" customHeight="1">
      <c r="A112" s="36"/>
      <c r="B112" s="37"/>
      <c r="C112" s="194" t="s">
        <v>295</v>
      </c>
      <c r="D112" s="194" t="s">
        <v>241</v>
      </c>
      <c r="E112" s="195" t="s">
        <v>258</v>
      </c>
      <c r="F112" s="196" t="s">
        <v>259</v>
      </c>
      <c r="G112" s="197" t="s">
        <v>254</v>
      </c>
      <c r="H112" s="198">
        <v>10622.48</v>
      </c>
      <c r="I112" s="199"/>
      <c r="J112" s="200">
        <f>ROUND(I112*H112,2)</f>
        <v>0</v>
      </c>
      <c r="K112" s="196" t="s">
        <v>245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246</v>
      </c>
      <c r="AT112" s="205" t="s">
        <v>241</v>
      </c>
      <c r="AU112" s="205" t="s">
        <v>81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246</v>
      </c>
      <c r="BM112" s="205" t="s">
        <v>2826</v>
      </c>
    </row>
    <row r="113" spans="1:65" s="2" customFormat="1" ht="19.5">
      <c r="A113" s="36"/>
      <c r="B113" s="37"/>
      <c r="C113" s="38"/>
      <c r="D113" s="207" t="s">
        <v>248</v>
      </c>
      <c r="E113" s="38"/>
      <c r="F113" s="208" t="s">
        <v>261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81</v>
      </c>
    </row>
    <row r="114" spans="1:65" s="2" customFormat="1" ht="19.5">
      <c r="A114" s="36"/>
      <c r="B114" s="37"/>
      <c r="C114" s="38"/>
      <c r="D114" s="207" t="s">
        <v>275</v>
      </c>
      <c r="E114" s="38"/>
      <c r="F114" s="225" t="s">
        <v>2827</v>
      </c>
      <c r="G114" s="38"/>
      <c r="H114" s="38"/>
      <c r="I114" s="117"/>
      <c r="J114" s="38"/>
      <c r="K114" s="38"/>
      <c r="L114" s="41"/>
      <c r="M114" s="209"/>
      <c r="N114" s="210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275</v>
      </c>
      <c r="AU114" s="19" t="s">
        <v>81</v>
      </c>
    </row>
    <row r="115" spans="1:65" s="13" customFormat="1" ht="11.25">
      <c r="B115" s="211"/>
      <c r="C115" s="212"/>
      <c r="D115" s="207" t="s">
        <v>250</v>
      </c>
      <c r="E115" s="212"/>
      <c r="F115" s="214" t="s">
        <v>2828</v>
      </c>
      <c r="G115" s="212"/>
      <c r="H115" s="215">
        <v>10622.48</v>
      </c>
      <c r="I115" s="216"/>
      <c r="J115" s="212"/>
      <c r="K115" s="212"/>
      <c r="L115" s="217"/>
      <c r="M115" s="218"/>
      <c r="N115" s="219"/>
      <c r="O115" s="219"/>
      <c r="P115" s="219"/>
      <c r="Q115" s="219"/>
      <c r="R115" s="219"/>
      <c r="S115" s="219"/>
      <c r="T115" s="220"/>
      <c r="AT115" s="221" t="s">
        <v>250</v>
      </c>
      <c r="AU115" s="221" t="s">
        <v>81</v>
      </c>
      <c r="AV115" s="13" t="s">
        <v>81</v>
      </c>
      <c r="AW115" s="13" t="s">
        <v>4</v>
      </c>
      <c r="AX115" s="13" t="s">
        <v>79</v>
      </c>
      <c r="AY115" s="221" t="s">
        <v>239</v>
      </c>
    </row>
    <row r="116" spans="1:65" s="2" customFormat="1" ht="16.5" customHeight="1">
      <c r="A116" s="36"/>
      <c r="B116" s="37"/>
      <c r="C116" s="194" t="s">
        <v>301</v>
      </c>
      <c r="D116" s="194" t="s">
        <v>241</v>
      </c>
      <c r="E116" s="195" t="s">
        <v>1811</v>
      </c>
      <c r="F116" s="196" t="s">
        <v>1812</v>
      </c>
      <c r="G116" s="197" t="s">
        <v>254</v>
      </c>
      <c r="H116" s="198">
        <v>541</v>
      </c>
      <c r="I116" s="199"/>
      <c r="J116" s="200">
        <f>ROUND(I116*H116,2)</f>
        <v>0</v>
      </c>
      <c r="K116" s="196" t="s">
        <v>245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246</v>
      </c>
      <c r="AT116" s="205" t="s">
        <v>241</v>
      </c>
      <c r="AU116" s="205" t="s">
        <v>81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246</v>
      </c>
      <c r="BM116" s="205" t="s">
        <v>2829</v>
      </c>
    </row>
    <row r="117" spans="1:65" s="2" customFormat="1" ht="11.25">
      <c r="A117" s="36"/>
      <c r="B117" s="37"/>
      <c r="C117" s="38"/>
      <c r="D117" s="207" t="s">
        <v>248</v>
      </c>
      <c r="E117" s="38"/>
      <c r="F117" s="208" t="s">
        <v>1812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81</v>
      </c>
    </row>
    <row r="118" spans="1:65" s="13" customFormat="1" ht="11.25">
      <c r="B118" s="211"/>
      <c r="C118" s="212"/>
      <c r="D118" s="207" t="s">
        <v>250</v>
      </c>
      <c r="E118" s="213" t="s">
        <v>19</v>
      </c>
      <c r="F118" s="214" t="s">
        <v>2830</v>
      </c>
      <c r="G118" s="212"/>
      <c r="H118" s="215">
        <v>541</v>
      </c>
      <c r="I118" s="216"/>
      <c r="J118" s="212"/>
      <c r="K118" s="212"/>
      <c r="L118" s="217"/>
      <c r="M118" s="218"/>
      <c r="N118" s="219"/>
      <c r="O118" s="219"/>
      <c r="P118" s="219"/>
      <c r="Q118" s="219"/>
      <c r="R118" s="219"/>
      <c r="S118" s="219"/>
      <c r="T118" s="220"/>
      <c r="AT118" s="221" t="s">
        <v>250</v>
      </c>
      <c r="AU118" s="221" t="s">
        <v>81</v>
      </c>
      <c r="AV118" s="13" t="s">
        <v>81</v>
      </c>
      <c r="AW118" s="13" t="s">
        <v>33</v>
      </c>
      <c r="AX118" s="13" t="s">
        <v>79</v>
      </c>
      <c r="AY118" s="221" t="s">
        <v>239</v>
      </c>
    </row>
    <row r="119" spans="1:65" s="2" customFormat="1" ht="16.5" customHeight="1">
      <c r="A119" s="36"/>
      <c r="B119" s="37"/>
      <c r="C119" s="194" t="s">
        <v>309</v>
      </c>
      <c r="D119" s="194" t="s">
        <v>241</v>
      </c>
      <c r="E119" s="195" t="s">
        <v>263</v>
      </c>
      <c r="F119" s="196" t="s">
        <v>264</v>
      </c>
      <c r="G119" s="197" t="s">
        <v>265</v>
      </c>
      <c r="H119" s="198">
        <v>973.8</v>
      </c>
      <c r="I119" s="199"/>
      <c r="J119" s="200">
        <f>ROUND(I119*H119,2)</f>
        <v>0</v>
      </c>
      <c r="K119" s="196" t="s">
        <v>245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0</v>
      </c>
      <c r="R119" s="203">
        <f>Q119*H119</f>
        <v>0</v>
      </c>
      <c r="S119" s="203">
        <v>0</v>
      </c>
      <c r="T119" s="204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246</v>
      </c>
      <c r="AT119" s="205" t="s">
        <v>241</v>
      </c>
      <c r="AU119" s="205" t="s">
        <v>81</v>
      </c>
      <c r="AY119" s="19" t="s">
        <v>239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246</v>
      </c>
      <c r="BM119" s="205" t="s">
        <v>2831</v>
      </c>
    </row>
    <row r="120" spans="1:65" s="2" customFormat="1" ht="11.25">
      <c r="A120" s="36"/>
      <c r="B120" s="37"/>
      <c r="C120" s="38"/>
      <c r="D120" s="207" t="s">
        <v>248</v>
      </c>
      <c r="E120" s="38"/>
      <c r="F120" s="208" t="s">
        <v>267</v>
      </c>
      <c r="G120" s="38"/>
      <c r="H120" s="38"/>
      <c r="I120" s="117"/>
      <c r="J120" s="38"/>
      <c r="K120" s="38"/>
      <c r="L120" s="41"/>
      <c r="M120" s="209"/>
      <c r="N120" s="210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248</v>
      </c>
      <c r="AU120" s="19" t="s">
        <v>81</v>
      </c>
    </row>
    <row r="121" spans="1:65" s="2" customFormat="1" ht="19.5">
      <c r="A121" s="36"/>
      <c r="B121" s="37"/>
      <c r="C121" s="38"/>
      <c r="D121" s="207" t="s">
        <v>275</v>
      </c>
      <c r="E121" s="38"/>
      <c r="F121" s="225" t="s">
        <v>2156</v>
      </c>
      <c r="G121" s="38"/>
      <c r="H121" s="38"/>
      <c r="I121" s="117"/>
      <c r="J121" s="38"/>
      <c r="K121" s="38"/>
      <c r="L121" s="41"/>
      <c r="M121" s="209"/>
      <c r="N121" s="210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275</v>
      </c>
      <c r="AU121" s="19" t="s">
        <v>81</v>
      </c>
    </row>
    <row r="122" spans="1:65" s="13" customFormat="1" ht="11.25">
      <c r="B122" s="211"/>
      <c r="C122" s="212"/>
      <c r="D122" s="207" t="s">
        <v>250</v>
      </c>
      <c r="E122" s="212"/>
      <c r="F122" s="214" t="s">
        <v>2832</v>
      </c>
      <c r="G122" s="212"/>
      <c r="H122" s="215">
        <v>973.8</v>
      </c>
      <c r="I122" s="216"/>
      <c r="J122" s="212"/>
      <c r="K122" s="212"/>
      <c r="L122" s="217"/>
      <c r="M122" s="218"/>
      <c r="N122" s="219"/>
      <c r="O122" s="219"/>
      <c r="P122" s="219"/>
      <c r="Q122" s="219"/>
      <c r="R122" s="219"/>
      <c r="S122" s="219"/>
      <c r="T122" s="220"/>
      <c r="AT122" s="221" t="s">
        <v>250</v>
      </c>
      <c r="AU122" s="221" t="s">
        <v>81</v>
      </c>
      <c r="AV122" s="13" t="s">
        <v>81</v>
      </c>
      <c r="AW122" s="13" t="s">
        <v>4</v>
      </c>
      <c r="AX122" s="13" t="s">
        <v>79</v>
      </c>
      <c r="AY122" s="221" t="s">
        <v>239</v>
      </c>
    </row>
    <row r="123" spans="1:65" s="2" customFormat="1" ht="16.5" customHeight="1">
      <c r="A123" s="36"/>
      <c r="B123" s="37"/>
      <c r="C123" s="194" t="s">
        <v>314</v>
      </c>
      <c r="D123" s="194" t="s">
        <v>241</v>
      </c>
      <c r="E123" s="195" t="s">
        <v>1607</v>
      </c>
      <c r="F123" s="196" t="s">
        <v>1608</v>
      </c>
      <c r="G123" s="197" t="s">
        <v>254</v>
      </c>
      <c r="H123" s="198">
        <v>521.24800000000005</v>
      </c>
      <c r="I123" s="199"/>
      <c r="J123" s="200">
        <f>ROUND(I123*H123,2)</f>
        <v>0</v>
      </c>
      <c r="K123" s="196" t="s">
        <v>245</v>
      </c>
      <c r="L123" s="41"/>
      <c r="M123" s="201" t="s">
        <v>19</v>
      </c>
      <c r="N123" s="202" t="s">
        <v>43</v>
      </c>
      <c r="O123" s="66"/>
      <c r="P123" s="203">
        <f>O123*H123</f>
        <v>0</v>
      </c>
      <c r="Q123" s="203">
        <v>0</v>
      </c>
      <c r="R123" s="203">
        <f>Q123*H123</f>
        <v>0</v>
      </c>
      <c r="S123" s="203">
        <v>0</v>
      </c>
      <c r="T123" s="204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205" t="s">
        <v>246</v>
      </c>
      <c r="AT123" s="205" t="s">
        <v>241</v>
      </c>
      <c r="AU123" s="205" t="s">
        <v>81</v>
      </c>
      <c r="AY123" s="19" t="s">
        <v>239</v>
      </c>
      <c r="BE123" s="206">
        <f>IF(N123="základní",J123,0)</f>
        <v>0</v>
      </c>
      <c r="BF123" s="206">
        <f>IF(N123="snížená",J123,0)</f>
        <v>0</v>
      </c>
      <c r="BG123" s="206">
        <f>IF(N123="zákl. přenesená",J123,0)</f>
        <v>0</v>
      </c>
      <c r="BH123" s="206">
        <f>IF(N123="sníž. přenesená",J123,0)</f>
        <v>0</v>
      </c>
      <c r="BI123" s="206">
        <f>IF(N123="nulová",J123,0)</f>
        <v>0</v>
      </c>
      <c r="BJ123" s="19" t="s">
        <v>79</v>
      </c>
      <c r="BK123" s="206">
        <f>ROUND(I123*H123,2)</f>
        <v>0</v>
      </c>
      <c r="BL123" s="19" t="s">
        <v>246</v>
      </c>
      <c r="BM123" s="205" t="s">
        <v>2833</v>
      </c>
    </row>
    <row r="124" spans="1:65" s="2" customFormat="1" ht="19.5">
      <c r="A124" s="36"/>
      <c r="B124" s="37"/>
      <c r="C124" s="38"/>
      <c r="D124" s="207" t="s">
        <v>248</v>
      </c>
      <c r="E124" s="38"/>
      <c r="F124" s="208" t="s">
        <v>1610</v>
      </c>
      <c r="G124" s="38"/>
      <c r="H124" s="38"/>
      <c r="I124" s="117"/>
      <c r="J124" s="38"/>
      <c r="K124" s="38"/>
      <c r="L124" s="41"/>
      <c r="M124" s="209"/>
      <c r="N124" s="210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248</v>
      </c>
      <c r="AU124" s="19" t="s">
        <v>81</v>
      </c>
    </row>
    <row r="125" spans="1:65" s="2" customFormat="1" ht="48.75">
      <c r="A125" s="36"/>
      <c r="B125" s="37"/>
      <c r="C125" s="38"/>
      <c r="D125" s="207" t="s">
        <v>275</v>
      </c>
      <c r="E125" s="38"/>
      <c r="F125" s="225" t="s">
        <v>2834</v>
      </c>
      <c r="G125" s="38"/>
      <c r="H125" s="38"/>
      <c r="I125" s="117"/>
      <c r="J125" s="38"/>
      <c r="K125" s="38"/>
      <c r="L125" s="41"/>
      <c r="M125" s="209"/>
      <c r="N125" s="210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275</v>
      </c>
      <c r="AU125" s="19" t="s">
        <v>81</v>
      </c>
    </row>
    <row r="126" spans="1:65" s="14" customFormat="1" ht="11.25">
      <c r="B126" s="230"/>
      <c r="C126" s="231"/>
      <c r="D126" s="207" t="s">
        <v>250</v>
      </c>
      <c r="E126" s="232" t="s">
        <v>19</v>
      </c>
      <c r="F126" s="233" t="s">
        <v>2160</v>
      </c>
      <c r="G126" s="231"/>
      <c r="H126" s="232" t="s">
        <v>19</v>
      </c>
      <c r="I126" s="234"/>
      <c r="J126" s="231"/>
      <c r="K126" s="231"/>
      <c r="L126" s="235"/>
      <c r="M126" s="236"/>
      <c r="N126" s="237"/>
      <c r="O126" s="237"/>
      <c r="P126" s="237"/>
      <c r="Q126" s="237"/>
      <c r="R126" s="237"/>
      <c r="S126" s="237"/>
      <c r="T126" s="238"/>
      <c r="AT126" s="239" t="s">
        <v>250</v>
      </c>
      <c r="AU126" s="239" t="s">
        <v>81</v>
      </c>
      <c r="AV126" s="14" t="s">
        <v>79</v>
      </c>
      <c r="AW126" s="14" t="s">
        <v>33</v>
      </c>
      <c r="AX126" s="14" t="s">
        <v>72</v>
      </c>
      <c r="AY126" s="239" t="s">
        <v>239</v>
      </c>
    </row>
    <row r="127" spans="1:65" s="13" customFormat="1" ht="11.25">
      <c r="B127" s="211"/>
      <c r="C127" s="212"/>
      <c r="D127" s="207" t="s">
        <v>250</v>
      </c>
      <c r="E127" s="213" t="s">
        <v>19</v>
      </c>
      <c r="F127" s="214" t="s">
        <v>2835</v>
      </c>
      <c r="G127" s="212"/>
      <c r="H127" s="215">
        <v>39.639000000000003</v>
      </c>
      <c r="I127" s="216"/>
      <c r="J127" s="212"/>
      <c r="K127" s="212"/>
      <c r="L127" s="217"/>
      <c r="M127" s="218"/>
      <c r="N127" s="219"/>
      <c r="O127" s="219"/>
      <c r="P127" s="219"/>
      <c r="Q127" s="219"/>
      <c r="R127" s="219"/>
      <c r="S127" s="219"/>
      <c r="T127" s="220"/>
      <c r="AT127" s="221" t="s">
        <v>250</v>
      </c>
      <c r="AU127" s="221" t="s">
        <v>81</v>
      </c>
      <c r="AV127" s="13" t="s">
        <v>81</v>
      </c>
      <c r="AW127" s="13" t="s">
        <v>33</v>
      </c>
      <c r="AX127" s="13" t="s">
        <v>72</v>
      </c>
      <c r="AY127" s="221" t="s">
        <v>239</v>
      </c>
    </row>
    <row r="128" spans="1:65" s="13" customFormat="1" ht="11.25">
      <c r="B128" s="211"/>
      <c r="C128" s="212"/>
      <c r="D128" s="207" t="s">
        <v>250</v>
      </c>
      <c r="E128" s="213" t="s">
        <v>19</v>
      </c>
      <c r="F128" s="214" t="s">
        <v>2836</v>
      </c>
      <c r="G128" s="212"/>
      <c r="H128" s="215">
        <v>128.16</v>
      </c>
      <c r="I128" s="216"/>
      <c r="J128" s="212"/>
      <c r="K128" s="212"/>
      <c r="L128" s="217"/>
      <c r="M128" s="218"/>
      <c r="N128" s="219"/>
      <c r="O128" s="219"/>
      <c r="P128" s="219"/>
      <c r="Q128" s="219"/>
      <c r="R128" s="219"/>
      <c r="S128" s="219"/>
      <c r="T128" s="220"/>
      <c r="AT128" s="221" t="s">
        <v>250</v>
      </c>
      <c r="AU128" s="221" t="s">
        <v>81</v>
      </c>
      <c r="AV128" s="13" t="s">
        <v>81</v>
      </c>
      <c r="AW128" s="13" t="s">
        <v>33</v>
      </c>
      <c r="AX128" s="13" t="s">
        <v>72</v>
      </c>
      <c r="AY128" s="221" t="s">
        <v>239</v>
      </c>
    </row>
    <row r="129" spans="1:65" s="15" customFormat="1" ht="11.25">
      <c r="B129" s="252"/>
      <c r="C129" s="253"/>
      <c r="D129" s="207" t="s">
        <v>250</v>
      </c>
      <c r="E129" s="254" t="s">
        <v>19</v>
      </c>
      <c r="F129" s="255" t="s">
        <v>2076</v>
      </c>
      <c r="G129" s="253"/>
      <c r="H129" s="256">
        <v>167.79900000000001</v>
      </c>
      <c r="I129" s="257"/>
      <c r="J129" s="253"/>
      <c r="K129" s="253"/>
      <c r="L129" s="258"/>
      <c r="M129" s="259"/>
      <c r="N129" s="260"/>
      <c r="O129" s="260"/>
      <c r="P129" s="260"/>
      <c r="Q129" s="260"/>
      <c r="R129" s="260"/>
      <c r="S129" s="260"/>
      <c r="T129" s="261"/>
      <c r="AT129" s="262" t="s">
        <v>250</v>
      </c>
      <c r="AU129" s="262" t="s">
        <v>81</v>
      </c>
      <c r="AV129" s="15" t="s">
        <v>101</v>
      </c>
      <c r="AW129" s="15" t="s">
        <v>33</v>
      </c>
      <c r="AX129" s="15" t="s">
        <v>72</v>
      </c>
      <c r="AY129" s="262" t="s">
        <v>239</v>
      </c>
    </row>
    <row r="130" spans="1:65" s="14" customFormat="1" ht="11.25">
      <c r="B130" s="230"/>
      <c r="C130" s="231"/>
      <c r="D130" s="207" t="s">
        <v>250</v>
      </c>
      <c r="E130" s="232" t="s">
        <v>19</v>
      </c>
      <c r="F130" s="233" t="s">
        <v>2166</v>
      </c>
      <c r="G130" s="231"/>
      <c r="H130" s="232" t="s">
        <v>19</v>
      </c>
      <c r="I130" s="234"/>
      <c r="J130" s="231"/>
      <c r="K130" s="231"/>
      <c r="L130" s="235"/>
      <c r="M130" s="236"/>
      <c r="N130" s="237"/>
      <c r="O130" s="237"/>
      <c r="P130" s="237"/>
      <c r="Q130" s="237"/>
      <c r="R130" s="237"/>
      <c r="S130" s="237"/>
      <c r="T130" s="238"/>
      <c r="AT130" s="239" t="s">
        <v>250</v>
      </c>
      <c r="AU130" s="239" t="s">
        <v>81</v>
      </c>
      <c r="AV130" s="14" t="s">
        <v>79</v>
      </c>
      <c r="AW130" s="14" t="s">
        <v>33</v>
      </c>
      <c r="AX130" s="14" t="s">
        <v>72</v>
      </c>
      <c r="AY130" s="239" t="s">
        <v>239</v>
      </c>
    </row>
    <row r="131" spans="1:65" s="13" customFormat="1" ht="11.25">
      <c r="B131" s="211"/>
      <c r="C131" s="212"/>
      <c r="D131" s="207" t="s">
        <v>250</v>
      </c>
      <c r="E131" s="213" t="s">
        <v>19</v>
      </c>
      <c r="F131" s="214" t="s">
        <v>2837</v>
      </c>
      <c r="G131" s="212"/>
      <c r="H131" s="215">
        <v>541</v>
      </c>
      <c r="I131" s="216"/>
      <c r="J131" s="212"/>
      <c r="K131" s="212"/>
      <c r="L131" s="217"/>
      <c r="M131" s="218"/>
      <c r="N131" s="219"/>
      <c r="O131" s="219"/>
      <c r="P131" s="219"/>
      <c r="Q131" s="219"/>
      <c r="R131" s="219"/>
      <c r="S131" s="219"/>
      <c r="T131" s="220"/>
      <c r="AT131" s="221" t="s">
        <v>250</v>
      </c>
      <c r="AU131" s="221" t="s">
        <v>81</v>
      </c>
      <c r="AV131" s="13" t="s">
        <v>81</v>
      </c>
      <c r="AW131" s="13" t="s">
        <v>33</v>
      </c>
      <c r="AX131" s="13" t="s">
        <v>72</v>
      </c>
      <c r="AY131" s="221" t="s">
        <v>239</v>
      </c>
    </row>
    <row r="132" spans="1:65" s="13" customFormat="1" ht="11.25">
      <c r="B132" s="211"/>
      <c r="C132" s="212"/>
      <c r="D132" s="207" t="s">
        <v>250</v>
      </c>
      <c r="E132" s="213" t="s">
        <v>19</v>
      </c>
      <c r="F132" s="214" t="s">
        <v>2838</v>
      </c>
      <c r="G132" s="212"/>
      <c r="H132" s="215">
        <v>-86.55</v>
      </c>
      <c r="I132" s="216"/>
      <c r="J132" s="212"/>
      <c r="K132" s="212"/>
      <c r="L132" s="217"/>
      <c r="M132" s="218"/>
      <c r="N132" s="219"/>
      <c r="O132" s="219"/>
      <c r="P132" s="219"/>
      <c r="Q132" s="219"/>
      <c r="R132" s="219"/>
      <c r="S132" s="219"/>
      <c r="T132" s="220"/>
      <c r="AT132" s="221" t="s">
        <v>250</v>
      </c>
      <c r="AU132" s="221" t="s">
        <v>81</v>
      </c>
      <c r="AV132" s="13" t="s">
        <v>81</v>
      </c>
      <c r="AW132" s="13" t="s">
        <v>33</v>
      </c>
      <c r="AX132" s="13" t="s">
        <v>72</v>
      </c>
      <c r="AY132" s="221" t="s">
        <v>239</v>
      </c>
    </row>
    <row r="133" spans="1:65" s="13" customFormat="1" ht="11.25">
      <c r="B133" s="211"/>
      <c r="C133" s="212"/>
      <c r="D133" s="207" t="s">
        <v>250</v>
      </c>
      <c r="E133" s="213" t="s">
        <v>19</v>
      </c>
      <c r="F133" s="214" t="s">
        <v>2839</v>
      </c>
      <c r="G133" s="212"/>
      <c r="H133" s="215">
        <v>-167.79900000000001</v>
      </c>
      <c r="I133" s="216"/>
      <c r="J133" s="212"/>
      <c r="K133" s="212"/>
      <c r="L133" s="217"/>
      <c r="M133" s="218"/>
      <c r="N133" s="219"/>
      <c r="O133" s="219"/>
      <c r="P133" s="219"/>
      <c r="Q133" s="219"/>
      <c r="R133" s="219"/>
      <c r="S133" s="219"/>
      <c r="T133" s="220"/>
      <c r="AT133" s="221" t="s">
        <v>250</v>
      </c>
      <c r="AU133" s="221" t="s">
        <v>81</v>
      </c>
      <c r="AV133" s="13" t="s">
        <v>81</v>
      </c>
      <c r="AW133" s="13" t="s">
        <v>33</v>
      </c>
      <c r="AX133" s="13" t="s">
        <v>72</v>
      </c>
      <c r="AY133" s="221" t="s">
        <v>239</v>
      </c>
    </row>
    <row r="134" spans="1:65" s="13" customFormat="1" ht="11.25">
      <c r="B134" s="211"/>
      <c r="C134" s="212"/>
      <c r="D134" s="207" t="s">
        <v>250</v>
      </c>
      <c r="E134" s="213" t="s">
        <v>19</v>
      </c>
      <c r="F134" s="214" t="s">
        <v>2840</v>
      </c>
      <c r="G134" s="212"/>
      <c r="H134" s="215">
        <v>-5.4020000000000001</v>
      </c>
      <c r="I134" s="216"/>
      <c r="J134" s="212"/>
      <c r="K134" s="212"/>
      <c r="L134" s="217"/>
      <c r="M134" s="218"/>
      <c r="N134" s="219"/>
      <c r="O134" s="219"/>
      <c r="P134" s="219"/>
      <c r="Q134" s="219"/>
      <c r="R134" s="219"/>
      <c r="S134" s="219"/>
      <c r="T134" s="220"/>
      <c r="AT134" s="221" t="s">
        <v>250</v>
      </c>
      <c r="AU134" s="221" t="s">
        <v>81</v>
      </c>
      <c r="AV134" s="13" t="s">
        <v>81</v>
      </c>
      <c r="AW134" s="13" t="s">
        <v>33</v>
      </c>
      <c r="AX134" s="13" t="s">
        <v>72</v>
      </c>
      <c r="AY134" s="221" t="s">
        <v>239</v>
      </c>
    </row>
    <row r="135" spans="1:65" s="15" customFormat="1" ht="11.25">
      <c r="B135" s="252"/>
      <c r="C135" s="253"/>
      <c r="D135" s="207" t="s">
        <v>250</v>
      </c>
      <c r="E135" s="254" t="s">
        <v>19</v>
      </c>
      <c r="F135" s="255" t="s">
        <v>2076</v>
      </c>
      <c r="G135" s="253"/>
      <c r="H135" s="256">
        <v>281.24900000000002</v>
      </c>
      <c r="I135" s="257"/>
      <c r="J135" s="253"/>
      <c r="K135" s="253"/>
      <c r="L135" s="258"/>
      <c r="M135" s="259"/>
      <c r="N135" s="260"/>
      <c r="O135" s="260"/>
      <c r="P135" s="260"/>
      <c r="Q135" s="260"/>
      <c r="R135" s="260"/>
      <c r="S135" s="260"/>
      <c r="T135" s="261"/>
      <c r="AT135" s="262" t="s">
        <v>250</v>
      </c>
      <c r="AU135" s="262" t="s">
        <v>81</v>
      </c>
      <c r="AV135" s="15" t="s">
        <v>101</v>
      </c>
      <c r="AW135" s="15" t="s">
        <v>33</v>
      </c>
      <c r="AX135" s="15" t="s">
        <v>72</v>
      </c>
      <c r="AY135" s="262" t="s">
        <v>239</v>
      </c>
    </row>
    <row r="136" spans="1:65" s="13" customFormat="1" ht="11.25">
      <c r="B136" s="211"/>
      <c r="C136" s="212"/>
      <c r="D136" s="207" t="s">
        <v>250</v>
      </c>
      <c r="E136" s="213" t="s">
        <v>19</v>
      </c>
      <c r="F136" s="214" t="s">
        <v>2841</v>
      </c>
      <c r="G136" s="212"/>
      <c r="H136" s="215">
        <v>72.2</v>
      </c>
      <c r="I136" s="216"/>
      <c r="J136" s="212"/>
      <c r="K136" s="212"/>
      <c r="L136" s="217"/>
      <c r="M136" s="218"/>
      <c r="N136" s="219"/>
      <c r="O136" s="219"/>
      <c r="P136" s="219"/>
      <c r="Q136" s="219"/>
      <c r="R136" s="219"/>
      <c r="S136" s="219"/>
      <c r="T136" s="220"/>
      <c r="AT136" s="221" t="s">
        <v>250</v>
      </c>
      <c r="AU136" s="221" t="s">
        <v>81</v>
      </c>
      <c r="AV136" s="13" t="s">
        <v>81</v>
      </c>
      <c r="AW136" s="13" t="s">
        <v>33</v>
      </c>
      <c r="AX136" s="13" t="s">
        <v>72</v>
      </c>
      <c r="AY136" s="221" t="s">
        <v>239</v>
      </c>
    </row>
    <row r="137" spans="1:65" s="15" customFormat="1" ht="11.25">
      <c r="B137" s="252"/>
      <c r="C137" s="253"/>
      <c r="D137" s="207" t="s">
        <v>250</v>
      </c>
      <c r="E137" s="254" t="s">
        <v>19</v>
      </c>
      <c r="F137" s="255" t="s">
        <v>2076</v>
      </c>
      <c r="G137" s="253"/>
      <c r="H137" s="256">
        <v>72.2</v>
      </c>
      <c r="I137" s="257"/>
      <c r="J137" s="253"/>
      <c r="K137" s="253"/>
      <c r="L137" s="258"/>
      <c r="M137" s="259"/>
      <c r="N137" s="260"/>
      <c r="O137" s="260"/>
      <c r="P137" s="260"/>
      <c r="Q137" s="260"/>
      <c r="R137" s="260"/>
      <c r="S137" s="260"/>
      <c r="T137" s="261"/>
      <c r="AT137" s="262" t="s">
        <v>250</v>
      </c>
      <c r="AU137" s="262" t="s">
        <v>81</v>
      </c>
      <c r="AV137" s="15" t="s">
        <v>101</v>
      </c>
      <c r="AW137" s="15" t="s">
        <v>33</v>
      </c>
      <c r="AX137" s="15" t="s">
        <v>72</v>
      </c>
      <c r="AY137" s="262" t="s">
        <v>239</v>
      </c>
    </row>
    <row r="138" spans="1:65" s="16" customFormat="1" ht="11.25">
      <c r="B138" s="263"/>
      <c r="C138" s="264"/>
      <c r="D138" s="207" t="s">
        <v>250</v>
      </c>
      <c r="E138" s="265" t="s">
        <v>19</v>
      </c>
      <c r="F138" s="266" t="s">
        <v>2078</v>
      </c>
      <c r="G138" s="264"/>
      <c r="H138" s="267">
        <v>521.24800000000005</v>
      </c>
      <c r="I138" s="268"/>
      <c r="J138" s="264"/>
      <c r="K138" s="264"/>
      <c r="L138" s="269"/>
      <c r="M138" s="270"/>
      <c r="N138" s="271"/>
      <c r="O138" s="271"/>
      <c r="P138" s="271"/>
      <c r="Q138" s="271"/>
      <c r="R138" s="271"/>
      <c r="S138" s="271"/>
      <c r="T138" s="272"/>
      <c r="AT138" s="273" t="s">
        <v>250</v>
      </c>
      <c r="AU138" s="273" t="s">
        <v>81</v>
      </c>
      <c r="AV138" s="16" t="s">
        <v>246</v>
      </c>
      <c r="AW138" s="16" t="s">
        <v>33</v>
      </c>
      <c r="AX138" s="16" t="s">
        <v>79</v>
      </c>
      <c r="AY138" s="273" t="s">
        <v>239</v>
      </c>
    </row>
    <row r="139" spans="1:65" s="12" customFormat="1" ht="22.9" customHeight="1">
      <c r="B139" s="178"/>
      <c r="C139" s="179"/>
      <c r="D139" s="180" t="s">
        <v>71</v>
      </c>
      <c r="E139" s="192" t="s">
        <v>81</v>
      </c>
      <c r="F139" s="192" t="s">
        <v>1879</v>
      </c>
      <c r="G139" s="179"/>
      <c r="H139" s="179"/>
      <c r="I139" s="182"/>
      <c r="J139" s="193">
        <f>BK139</f>
        <v>0</v>
      </c>
      <c r="K139" s="179"/>
      <c r="L139" s="184"/>
      <c r="M139" s="185"/>
      <c r="N139" s="186"/>
      <c r="O139" s="186"/>
      <c r="P139" s="187">
        <f>SUM(P140:P202)</f>
        <v>0</v>
      </c>
      <c r="Q139" s="186"/>
      <c r="R139" s="187">
        <f>SUM(R140:R202)</f>
        <v>13.250081219999998</v>
      </c>
      <c r="S139" s="186"/>
      <c r="T139" s="188">
        <f>SUM(T140:T202)</f>
        <v>0</v>
      </c>
      <c r="AR139" s="189" t="s">
        <v>79</v>
      </c>
      <c r="AT139" s="190" t="s">
        <v>71</v>
      </c>
      <c r="AU139" s="190" t="s">
        <v>79</v>
      </c>
      <c r="AY139" s="189" t="s">
        <v>239</v>
      </c>
      <c r="BK139" s="191">
        <f>SUM(BK140:BK202)</f>
        <v>0</v>
      </c>
    </row>
    <row r="140" spans="1:65" s="2" customFormat="1" ht="16.5" customHeight="1">
      <c r="A140" s="36"/>
      <c r="B140" s="37"/>
      <c r="C140" s="194" t="s">
        <v>319</v>
      </c>
      <c r="D140" s="194" t="s">
        <v>241</v>
      </c>
      <c r="E140" s="195" t="s">
        <v>2174</v>
      </c>
      <c r="F140" s="196" t="s">
        <v>2175</v>
      </c>
      <c r="G140" s="197" t="s">
        <v>254</v>
      </c>
      <c r="H140" s="198">
        <v>2.2770000000000001</v>
      </c>
      <c r="I140" s="199"/>
      <c r="J140" s="200">
        <f>ROUND(I140*H140,2)</f>
        <v>0</v>
      </c>
      <c r="K140" s="196" t="s">
        <v>245</v>
      </c>
      <c r="L140" s="41"/>
      <c r="M140" s="201" t="s">
        <v>19</v>
      </c>
      <c r="N140" s="202" t="s">
        <v>43</v>
      </c>
      <c r="O140" s="66"/>
      <c r="P140" s="203">
        <f>O140*H140</f>
        <v>0</v>
      </c>
      <c r="Q140" s="203">
        <v>0</v>
      </c>
      <c r="R140" s="203">
        <f>Q140*H140</f>
        <v>0</v>
      </c>
      <c r="S140" s="203">
        <v>0</v>
      </c>
      <c r="T140" s="204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246</v>
      </c>
      <c r="AT140" s="205" t="s">
        <v>241</v>
      </c>
      <c r="AU140" s="205" t="s">
        <v>81</v>
      </c>
      <c r="AY140" s="19" t="s">
        <v>239</v>
      </c>
      <c r="BE140" s="206">
        <f>IF(N140="základní",J140,0)</f>
        <v>0</v>
      </c>
      <c r="BF140" s="206">
        <f>IF(N140="snížená",J140,0)</f>
        <v>0</v>
      </c>
      <c r="BG140" s="206">
        <f>IF(N140="zákl. přenesená",J140,0)</f>
        <v>0</v>
      </c>
      <c r="BH140" s="206">
        <f>IF(N140="sníž. přenesená",J140,0)</f>
        <v>0</v>
      </c>
      <c r="BI140" s="206">
        <f>IF(N140="nulová",J140,0)</f>
        <v>0</v>
      </c>
      <c r="BJ140" s="19" t="s">
        <v>79</v>
      </c>
      <c r="BK140" s="206">
        <f>ROUND(I140*H140,2)</f>
        <v>0</v>
      </c>
      <c r="BL140" s="19" t="s">
        <v>246</v>
      </c>
      <c r="BM140" s="205" t="s">
        <v>2842</v>
      </c>
    </row>
    <row r="141" spans="1:65" s="2" customFormat="1" ht="11.25">
      <c r="A141" s="36"/>
      <c r="B141" s="37"/>
      <c r="C141" s="38"/>
      <c r="D141" s="207" t="s">
        <v>248</v>
      </c>
      <c r="E141" s="38"/>
      <c r="F141" s="208" t="s">
        <v>2175</v>
      </c>
      <c r="G141" s="38"/>
      <c r="H141" s="38"/>
      <c r="I141" s="117"/>
      <c r="J141" s="38"/>
      <c r="K141" s="38"/>
      <c r="L141" s="41"/>
      <c r="M141" s="209"/>
      <c r="N141" s="210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248</v>
      </c>
      <c r="AU141" s="19" t="s">
        <v>81</v>
      </c>
    </row>
    <row r="142" spans="1:65" s="2" customFormat="1" ht="19.5">
      <c r="A142" s="36"/>
      <c r="B142" s="37"/>
      <c r="C142" s="38"/>
      <c r="D142" s="207" t="s">
        <v>275</v>
      </c>
      <c r="E142" s="38"/>
      <c r="F142" s="225" t="s">
        <v>2843</v>
      </c>
      <c r="G142" s="38"/>
      <c r="H142" s="38"/>
      <c r="I142" s="117"/>
      <c r="J142" s="38"/>
      <c r="K142" s="38"/>
      <c r="L142" s="41"/>
      <c r="M142" s="209"/>
      <c r="N142" s="210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275</v>
      </c>
      <c r="AU142" s="19" t="s">
        <v>81</v>
      </c>
    </row>
    <row r="143" spans="1:65" s="13" customFormat="1" ht="11.25">
      <c r="B143" s="211"/>
      <c r="C143" s="212"/>
      <c r="D143" s="207" t="s">
        <v>250</v>
      </c>
      <c r="E143" s="213" t="s">
        <v>19</v>
      </c>
      <c r="F143" s="214" t="s">
        <v>2844</v>
      </c>
      <c r="G143" s="212"/>
      <c r="H143" s="215">
        <v>2.2770000000000001</v>
      </c>
      <c r="I143" s="216"/>
      <c r="J143" s="212"/>
      <c r="K143" s="212"/>
      <c r="L143" s="217"/>
      <c r="M143" s="218"/>
      <c r="N143" s="219"/>
      <c r="O143" s="219"/>
      <c r="P143" s="219"/>
      <c r="Q143" s="219"/>
      <c r="R143" s="219"/>
      <c r="S143" s="219"/>
      <c r="T143" s="220"/>
      <c r="AT143" s="221" t="s">
        <v>250</v>
      </c>
      <c r="AU143" s="221" t="s">
        <v>81</v>
      </c>
      <c r="AV143" s="13" t="s">
        <v>81</v>
      </c>
      <c r="AW143" s="13" t="s">
        <v>33</v>
      </c>
      <c r="AX143" s="13" t="s">
        <v>79</v>
      </c>
      <c r="AY143" s="221" t="s">
        <v>239</v>
      </c>
    </row>
    <row r="144" spans="1:65" s="2" customFormat="1" ht="21.75" customHeight="1">
      <c r="A144" s="36"/>
      <c r="B144" s="37"/>
      <c r="C144" s="194" t="s">
        <v>324</v>
      </c>
      <c r="D144" s="194" t="s">
        <v>241</v>
      </c>
      <c r="E144" s="195" t="s">
        <v>1880</v>
      </c>
      <c r="F144" s="196" t="s">
        <v>1881</v>
      </c>
      <c r="G144" s="197" t="s">
        <v>327</v>
      </c>
      <c r="H144" s="198">
        <v>10</v>
      </c>
      <c r="I144" s="199"/>
      <c r="J144" s="200">
        <f>ROUND(I144*H144,2)</f>
        <v>0</v>
      </c>
      <c r="K144" s="196" t="s">
        <v>245</v>
      </c>
      <c r="L144" s="41"/>
      <c r="M144" s="201" t="s">
        <v>19</v>
      </c>
      <c r="N144" s="202" t="s">
        <v>43</v>
      </c>
      <c r="O144" s="66"/>
      <c r="P144" s="203">
        <f>O144*H144</f>
        <v>0</v>
      </c>
      <c r="Q144" s="203">
        <v>0.20469000000000001</v>
      </c>
      <c r="R144" s="203">
        <f>Q144*H144</f>
        <v>2.0468999999999999</v>
      </c>
      <c r="S144" s="203">
        <v>0</v>
      </c>
      <c r="T144" s="204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246</v>
      </c>
      <c r="AT144" s="205" t="s">
        <v>241</v>
      </c>
      <c r="AU144" s="205" t="s">
        <v>81</v>
      </c>
      <c r="AY144" s="19" t="s">
        <v>239</v>
      </c>
      <c r="BE144" s="206">
        <f>IF(N144="základní",J144,0)</f>
        <v>0</v>
      </c>
      <c r="BF144" s="206">
        <f>IF(N144="snížená",J144,0)</f>
        <v>0</v>
      </c>
      <c r="BG144" s="206">
        <f>IF(N144="zákl. přenesená",J144,0)</f>
        <v>0</v>
      </c>
      <c r="BH144" s="206">
        <f>IF(N144="sníž. přenesená",J144,0)</f>
        <v>0</v>
      </c>
      <c r="BI144" s="206">
        <f>IF(N144="nulová",J144,0)</f>
        <v>0</v>
      </c>
      <c r="BJ144" s="19" t="s">
        <v>79</v>
      </c>
      <c r="BK144" s="206">
        <f>ROUND(I144*H144,2)</f>
        <v>0</v>
      </c>
      <c r="BL144" s="19" t="s">
        <v>246</v>
      </c>
      <c r="BM144" s="205" t="s">
        <v>2845</v>
      </c>
    </row>
    <row r="145" spans="1:65" s="2" customFormat="1" ht="19.5">
      <c r="A145" s="36"/>
      <c r="B145" s="37"/>
      <c r="C145" s="38"/>
      <c r="D145" s="207" t="s">
        <v>248</v>
      </c>
      <c r="E145" s="38"/>
      <c r="F145" s="208" t="s">
        <v>1883</v>
      </c>
      <c r="G145" s="38"/>
      <c r="H145" s="38"/>
      <c r="I145" s="117"/>
      <c r="J145" s="38"/>
      <c r="K145" s="38"/>
      <c r="L145" s="41"/>
      <c r="M145" s="209"/>
      <c r="N145" s="210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248</v>
      </c>
      <c r="AU145" s="19" t="s">
        <v>81</v>
      </c>
    </row>
    <row r="146" spans="1:65" s="2" customFormat="1" ht="19.5">
      <c r="A146" s="36"/>
      <c r="B146" s="37"/>
      <c r="C146" s="38"/>
      <c r="D146" s="207" t="s">
        <v>275</v>
      </c>
      <c r="E146" s="38"/>
      <c r="F146" s="225" t="s">
        <v>2846</v>
      </c>
      <c r="G146" s="38"/>
      <c r="H146" s="38"/>
      <c r="I146" s="117"/>
      <c r="J146" s="38"/>
      <c r="K146" s="38"/>
      <c r="L146" s="41"/>
      <c r="M146" s="209"/>
      <c r="N146" s="210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275</v>
      </c>
      <c r="AU146" s="19" t="s">
        <v>81</v>
      </c>
    </row>
    <row r="147" spans="1:65" s="2" customFormat="1" ht="16.5" customHeight="1">
      <c r="A147" s="36"/>
      <c r="B147" s="37"/>
      <c r="C147" s="194" t="s">
        <v>333</v>
      </c>
      <c r="D147" s="194" t="s">
        <v>241</v>
      </c>
      <c r="E147" s="195" t="s">
        <v>2847</v>
      </c>
      <c r="F147" s="196" t="s">
        <v>2848</v>
      </c>
      <c r="G147" s="197" t="s">
        <v>327</v>
      </c>
      <c r="H147" s="198">
        <v>25.3</v>
      </c>
      <c r="I147" s="199"/>
      <c r="J147" s="200">
        <f>ROUND(I147*H147,2)</f>
        <v>0</v>
      </c>
      <c r="K147" s="196" t="s">
        <v>245</v>
      </c>
      <c r="L147" s="41"/>
      <c r="M147" s="201" t="s">
        <v>19</v>
      </c>
      <c r="N147" s="202" t="s">
        <v>43</v>
      </c>
      <c r="O147" s="66"/>
      <c r="P147" s="203">
        <f>O147*H147</f>
        <v>0</v>
      </c>
      <c r="Q147" s="203">
        <v>1.14E-3</v>
      </c>
      <c r="R147" s="203">
        <f>Q147*H147</f>
        <v>2.8842E-2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246</v>
      </c>
      <c r="AT147" s="205" t="s">
        <v>241</v>
      </c>
      <c r="AU147" s="205" t="s">
        <v>81</v>
      </c>
      <c r="AY147" s="19" t="s">
        <v>239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246</v>
      </c>
      <c r="BM147" s="205" t="s">
        <v>2849</v>
      </c>
    </row>
    <row r="148" spans="1:65" s="2" customFormat="1" ht="11.25">
      <c r="A148" s="36"/>
      <c r="B148" s="37"/>
      <c r="C148" s="38"/>
      <c r="D148" s="207" t="s">
        <v>248</v>
      </c>
      <c r="E148" s="38"/>
      <c r="F148" s="208" t="s">
        <v>2850</v>
      </c>
      <c r="G148" s="38"/>
      <c r="H148" s="38"/>
      <c r="I148" s="117"/>
      <c r="J148" s="38"/>
      <c r="K148" s="38"/>
      <c r="L148" s="41"/>
      <c r="M148" s="209"/>
      <c r="N148" s="210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248</v>
      </c>
      <c r="AU148" s="19" t="s">
        <v>81</v>
      </c>
    </row>
    <row r="149" spans="1:65" s="2" customFormat="1" ht="19.5">
      <c r="A149" s="36"/>
      <c r="B149" s="37"/>
      <c r="C149" s="38"/>
      <c r="D149" s="207" t="s">
        <v>275</v>
      </c>
      <c r="E149" s="38"/>
      <c r="F149" s="225" t="s">
        <v>2851</v>
      </c>
      <c r="G149" s="38"/>
      <c r="H149" s="38"/>
      <c r="I149" s="117"/>
      <c r="J149" s="38"/>
      <c r="K149" s="38"/>
      <c r="L149" s="41"/>
      <c r="M149" s="209"/>
      <c r="N149" s="210"/>
      <c r="O149" s="66"/>
      <c r="P149" s="66"/>
      <c r="Q149" s="66"/>
      <c r="R149" s="66"/>
      <c r="S149" s="66"/>
      <c r="T149" s="67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T149" s="19" t="s">
        <v>275</v>
      </c>
      <c r="AU149" s="19" t="s">
        <v>81</v>
      </c>
    </row>
    <row r="150" spans="1:65" s="13" customFormat="1" ht="11.25">
      <c r="B150" s="211"/>
      <c r="C150" s="212"/>
      <c r="D150" s="207" t="s">
        <v>250</v>
      </c>
      <c r="E150" s="213" t="s">
        <v>19</v>
      </c>
      <c r="F150" s="214" t="s">
        <v>2852</v>
      </c>
      <c r="G150" s="212"/>
      <c r="H150" s="215">
        <v>25.3</v>
      </c>
      <c r="I150" s="216"/>
      <c r="J150" s="212"/>
      <c r="K150" s="212"/>
      <c r="L150" s="217"/>
      <c r="M150" s="218"/>
      <c r="N150" s="219"/>
      <c r="O150" s="219"/>
      <c r="P150" s="219"/>
      <c r="Q150" s="219"/>
      <c r="R150" s="219"/>
      <c r="S150" s="219"/>
      <c r="T150" s="220"/>
      <c r="AT150" s="221" t="s">
        <v>250</v>
      </c>
      <c r="AU150" s="221" t="s">
        <v>81</v>
      </c>
      <c r="AV150" s="13" t="s">
        <v>81</v>
      </c>
      <c r="AW150" s="13" t="s">
        <v>33</v>
      </c>
      <c r="AX150" s="13" t="s">
        <v>79</v>
      </c>
      <c r="AY150" s="221" t="s">
        <v>239</v>
      </c>
    </row>
    <row r="151" spans="1:65" s="2" customFormat="1" ht="16.5" customHeight="1">
      <c r="A151" s="36"/>
      <c r="B151" s="37"/>
      <c r="C151" s="194" t="s">
        <v>340</v>
      </c>
      <c r="D151" s="194" t="s">
        <v>241</v>
      </c>
      <c r="E151" s="195" t="s">
        <v>2853</v>
      </c>
      <c r="F151" s="196" t="s">
        <v>2854</v>
      </c>
      <c r="G151" s="197" t="s">
        <v>327</v>
      </c>
      <c r="H151" s="198">
        <v>10</v>
      </c>
      <c r="I151" s="199"/>
      <c r="J151" s="200">
        <f>ROUND(I151*H151,2)</f>
        <v>0</v>
      </c>
      <c r="K151" s="196" t="s">
        <v>245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1E-4</v>
      </c>
      <c r="R151" s="203">
        <f>Q151*H151</f>
        <v>1E-3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246</v>
      </c>
      <c r="AT151" s="205" t="s">
        <v>241</v>
      </c>
      <c r="AU151" s="205" t="s">
        <v>81</v>
      </c>
      <c r="AY151" s="19" t="s">
        <v>239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246</v>
      </c>
      <c r="BM151" s="205" t="s">
        <v>2855</v>
      </c>
    </row>
    <row r="152" spans="1:65" s="2" customFormat="1" ht="11.25">
      <c r="A152" s="36"/>
      <c r="B152" s="37"/>
      <c r="C152" s="38"/>
      <c r="D152" s="207" t="s">
        <v>248</v>
      </c>
      <c r="E152" s="38"/>
      <c r="F152" s="208" t="s">
        <v>2854</v>
      </c>
      <c r="G152" s="38"/>
      <c r="H152" s="38"/>
      <c r="I152" s="117"/>
      <c r="J152" s="38"/>
      <c r="K152" s="38"/>
      <c r="L152" s="41"/>
      <c r="M152" s="209"/>
      <c r="N152" s="210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248</v>
      </c>
      <c r="AU152" s="19" t="s">
        <v>81</v>
      </c>
    </row>
    <row r="153" spans="1:65" s="2" customFormat="1" ht="19.5">
      <c r="A153" s="36"/>
      <c r="B153" s="37"/>
      <c r="C153" s="38"/>
      <c r="D153" s="207" t="s">
        <v>275</v>
      </c>
      <c r="E153" s="38"/>
      <c r="F153" s="225" t="s">
        <v>2856</v>
      </c>
      <c r="G153" s="38"/>
      <c r="H153" s="38"/>
      <c r="I153" s="117"/>
      <c r="J153" s="38"/>
      <c r="K153" s="38"/>
      <c r="L153" s="41"/>
      <c r="M153" s="209"/>
      <c r="N153" s="210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275</v>
      </c>
      <c r="AU153" s="19" t="s">
        <v>81</v>
      </c>
    </row>
    <row r="154" spans="1:65" s="13" customFormat="1" ht="11.25">
      <c r="B154" s="211"/>
      <c r="C154" s="212"/>
      <c r="D154" s="207" t="s">
        <v>250</v>
      </c>
      <c r="E154" s="213" t="s">
        <v>19</v>
      </c>
      <c r="F154" s="214" t="s">
        <v>2857</v>
      </c>
      <c r="G154" s="212"/>
      <c r="H154" s="215">
        <v>10</v>
      </c>
      <c r="I154" s="216"/>
      <c r="J154" s="212"/>
      <c r="K154" s="212"/>
      <c r="L154" s="217"/>
      <c r="M154" s="218"/>
      <c r="N154" s="219"/>
      <c r="O154" s="219"/>
      <c r="P154" s="219"/>
      <c r="Q154" s="219"/>
      <c r="R154" s="219"/>
      <c r="S154" s="219"/>
      <c r="T154" s="220"/>
      <c r="AT154" s="221" t="s">
        <v>250</v>
      </c>
      <c r="AU154" s="221" t="s">
        <v>81</v>
      </c>
      <c r="AV154" s="13" t="s">
        <v>81</v>
      </c>
      <c r="AW154" s="13" t="s">
        <v>33</v>
      </c>
      <c r="AX154" s="13" t="s">
        <v>79</v>
      </c>
      <c r="AY154" s="221" t="s">
        <v>239</v>
      </c>
    </row>
    <row r="155" spans="1:65" s="2" customFormat="1" ht="16.5" customHeight="1">
      <c r="A155" s="36"/>
      <c r="B155" s="37"/>
      <c r="C155" s="194" t="s">
        <v>408</v>
      </c>
      <c r="D155" s="194" t="s">
        <v>241</v>
      </c>
      <c r="E155" s="195" t="s">
        <v>2186</v>
      </c>
      <c r="F155" s="196" t="s">
        <v>2187</v>
      </c>
      <c r="G155" s="197" t="s">
        <v>327</v>
      </c>
      <c r="H155" s="198">
        <v>25.3</v>
      </c>
      <c r="I155" s="199"/>
      <c r="J155" s="200">
        <f>ROUND(I155*H155,2)</f>
        <v>0</v>
      </c>
      <c r="K155" s="196" t="s">
        <v>245</v>
      </c>
      <c r="L155" s="41"/>
      <c r="M155" s="201" t="s">
        <v>19</v>
      </c>
      <c r="N155" s="202" t="s">
        <v>43</v>
      </c>
      <c r="O155" s="66"/>
      <c r="P155" s="203">
        <f>O155*H155</f>
        <v>0</v>
      </c>
      <c r="Q155" s="203">
        <v>1.6000000000000001E-4</v>
      </c>
      <c r="R155" s="203">
        <f>Q155*H155</f>
        <v>4.0480000000000004E-3</v>
      </c>
      <c r="S155" s="203">
        <v>0</v>
      </c>
      <c r="T155" s="204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246</v>
      </c>
      <c r="AT155" s="205" t="s">
        <v>241</v>
      </c>
      <c r="AU155" s="205" t="s">
        <v>81</v>
      </c>
      <c r="AY155" s="19" t="s">
        <v>239</v>
      </c>
      <c r="BE155" s="206">
        <f>IF(N155="základní",J155,0)</f>
        <v>0</v>
      </c>
      <c r="BF155" s="206">
        <f>IF(N155="snížená",J155,0)</f>
        <v>0</v>
      </c>
      <c r="BG155" s="206">
        <f>IF(N155="zákl. přenesená",J155,0)</f>
        <v>0</v>
      </c>
      <c r="BH155" s="206">
        <f>IF(N155="sníž. přenesená",J155,0)</f>
        <v>0</v>
      </c>
      <c r="BI155" s="206">
        <f>IF(N155="nulová",J155,0)</f>
        <v>0</v>
      </c>
      <c r="BJ155" s="19" t="s">
        <v>79</v>
      </c>
      <c r="BK155" s="206">
        <f>ROUND(I155*H155,2)</f>
        <v>0</v>
      </c>
      <c r="BL155" s="19" t="s">
        <v>246</v>
      </c>
      <c r="BM155" s="205" t="s">
        <v>2858</v>
      </c>
    </row>
    <row r="156" spans="1:65" s="2" customFormat="1" ht="11.25">
      <c r="A156" s="36"/>
      <c r="B156" s="37"/>
      <c r="C156" s="38"/>
      <c r="D156" s="207" t="s">
        <v>248</v>
      </c>
      <c r="E156" s="38"/>
      <c r="F156" s="208" t="s">
        <v>2187</v>
      </c>
      <c r="G156" s="38"/>
      <c r="H156" s="38"/>
      <c r="I156" s="117"/>
      <c r="J156" s="38"/>
      <c r="K156" s="38"/>
      <c r="L156" s="41"/>
      <c r="M156" s="209"/>
      <c r="N156" s="210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248</v>
      </c>
      <c r="AU156" s="19" t="s">
        <v>81</v>
      </c>
    </row>
    <row r="157" spans="1:65" s="2" customFormat="1" ht="19.5">
      <c r="A157" s="36"/>
      <c r="B157" s="37"/>
      <c r="C157" s="38"/>
      <c r="D157" s="207" t="s">
        <v>275</v>
      </c>
      <c r="E157" s="38"/>
      <c r="F157" s="225" t="s">
        <v>2856</v>
      </c>
      <c r="G157" s="38"/>
      <c r="H157" s="38"/>
      <c r="I157" s="117"/>
      <c r="J157" s="38"/>
      <c r="K157" s="38"/>
      <c r="L157" s="41"/>
      <c r="M157" s="209"/>
      <c r="N157" s="210"/>
      <c r="O157" s="66"/>
      <c r="P157" s="66"/>
      <c r="Q157" s="66"/>
      <c r="R157" s="66"/>
      <c r="S157" s="66"/>
      <c r="T157" s="67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T157" s="19" t="s">
        <v>275</v>
      </c>
      <c r="AU157" s="19" t="s">
        <v>81</v>
      </c>
    </row>
    <row r="158" spans="1:65" s="13" customFormat="1" ht="11.25">
      <c r="B158" s="211"/>
      <c r="C158" s="212"/>
      <c r="D158" s="207" t="s">
        <v>250</v>
      </c>
      <c r="E158" s="213" t="s">
        <v>19</v>
      </c>
      <c r="F158" s="214" t="s">
        <v>2859</v>
      </c>
      <c r="G158" s="212"/>
      <c r="H158" s="215">
        <v>25.3</v>
      </c>
      <c r="I158" s="216"/>
      <c r="J158" s="212"/>
      <c r="K158" s="212"/>
      <c r="L158" s="217"/>
      <c r="M158" s="218"/>
      <c r="N158" s="219"/>
      <c r="O158" s="219"/>
      <c r="P158" s="219"/>
      <c r="Q158" s="219"/>
      <c r="R158" s="219"/>
      <c r="S158" s="219"/>
      <c r="T158" s="220"/>
      <c r="AT158" s="221" t="s">
        <v>250</v>
      </c>
      <c r="AU158" s="221" t="s">
        <v>81</v>
      </c>
      <c r="AV158" s="13" t="s">
        <v>81</v>
      </c>
      <c r="AW158" s="13" t="s">
        <v>33</v>
      </c>
      <c r="AX158" s="13" t="s">
        <v>79</v>
      </c>
      <c r="AY158" s="221" t="s">
        <v>239</v>
      </c>
    </row>
    <row r="159" spans="1:65" s="2" customFormat="1" ht="16.5" customHeight="1">
      <c r="A159" s="36"/>
      <c r="B159" s="37"/>
      <c r="C159" s="194" t="s">
        <v>414</v>
      </c>
      <c r="D159" s="194" t="s">
        <v>241</v>
      </c>
      <c r="E159" s="195" t="s">
        <v>2860</v>
      </c>
      <c r="F159" s="196" t="s">
        <v>2861</v>
      </c>
      <c r="G159" s="197" t="s">
        <v>244</v>
      </c>
      <c r="H159" s="198">
        <v>50.472000000000001</v>
      </c>
      <c r="I159" s="199"/>
      <c r="J159" s="200">
        <f>ROUND(I159*H159,2)</f>
        <v>0</v>
      </c>
      <c r="K159" s="196" t="s">
        <v>245</v>
      </c>
      <c r="L159" s="41"/>
      <c r="M159" s="201" t="s">
        <v>19</v>
      </c>
      <c r="N159" s="202" t="s">
        <v>43</v>
      </c>
      <c r="O159" s="66"/>
      <c r="P159" s="203">
        <f>O159*H159</f>
        <v>0</v>
      </c>
      <c r="Q159" s="203">
        <v>1E-4</v>
      </c>
      <c r="R159" s="203">
        <f>Q159*H159</f>
        <v>5.0472E-3</v>
      </c>
      <c r="S159" s="203">
        <v>0</v>
      </c>
      <c r="T159" s="204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246</v>
      </c>
      <c r="AT159" s="205" t="s">
        <v>241</v>
      </c>
      <c r="AU159" s="205" t="s">
        <v>81</v>
      </c>
      <c r="AY159" s="19" t="s">
        <v>239</v>
      </c>
      <c r="BE159" s="206">
        <f>IF(N159="základní",J159,0)</f>
        <v>0</v>
      </c>
      <c r="BF159" s="206">
        <f>IF(N159="snížená",J159,0)</f>
        <v>0</v>
      </c>
      <c r="BG159" s="206">
        <f>IF(N159="zákl. přenesená",J159,0)</f>
        <v>0</v>
      </c>
      <c r="BH159" s="206">
        <f>IF(N159="sníž. přenesená",J159,0)</f>
        <v>0</v>
      </c>
      <c r="BI159" s="206">
        <f>IF(N159="nulová",J159,0)</f>
        <v>0</v>
      </c>
      <c r="BJ159" s="19" t="s">
        <v>79</v>
      </c>
      <c r="BK159" s="206">
        <f>ROUND(I159*H159,2)</f>
        <v>0</v>
      </c>
      <c r="BL159" s="19" t="s">
        <v>246</v>
      </c>
      <c r="BM159" s="205" t="s">
        <v>2862</v>
      </c>
    </row>
    <row r="160" spans="1:65" s="2" customFormat="1" ht="19.5">
      <c r="A160" s="36"/>
      <c r="B160" s="37"/>
      <c r="C160" s="38"/>
      <c r="D160" s="207" t="s">
        <v>248</v>
      </c>
      <c r="E160" s="38"/>
      <c r="F160" s="208" t="s">
        <v>2863</v>
      </c>
      <c r="G160" s="38"/>
      <c r="H160" s="38"/>
      <c r="I160" s="117"/>
      <c r="J160" s="38"/>
      <c r="K160" s="38"/>
      <c r="L160" s="41"/>
      <c r="M160" s="209"/>
      <c r="N160" s="210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248</v>
      </c>
      <c r="AU160" s="19" t="s">
        <v>81</v>
      </c>
    </row>
    <row r="161" spans="1:65" s="2" customFormat="1" ht="19.5">
      <c r="A161" s="36"/>
      <c r="B161" s="37"/>
      <c r="C161" s="38"/>
      <c r="D161" s="207" t="s">
        <v>275</v>
      </c>
      <c r="E161" s="38"/>
      <c r="F161" s="225" t="s">
        <v>2864</v>
      </c>
      <c r="G161" s="38"/>
      <c r="H161" s="38"/>
      <c r="I161" s="117"/>
      <c r="J161" s="38"/>
      <c r="K161" s="38"/>
      <c r="L161" s="41"/>
      <c r="M161" s="209"/>
      <c r="N161" s="210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275</v>
      </c>
      <c r="AU161" s="19" t="s">
        <v>81</v>
      </c>
    </row>
    <row r="162" spans="1:65" s="14" customFormat="1" ht="11.25">
      <c r="B162" s="230"/>
      <c r="C162" s="231"/>
      <c r="D162" s="207" t="s">
        <v>250</v>
      </c>
      <c r="E162" s="232" t="s">
        <v>19</v>
      </c>
      <c r="F162" s="233" t="s">
        <v>2865</v>
      </c>
      <c r="G162" s="231"/>
      <c r="H162" s="232" t="s">
        <v>19</v>
      </c>
      <c r="I162" s="234"/>
      <c r="J162" s="231"/>
      <c r="K162" s="231"/>
      <c r="L162" s="235"/>
      <c r="M162" s="236"/>
      <c r="N162" s="237"/>
      <c r="O162" s="237"/>
      <c r="P162" s="237"/>
      <c r="Q162" s="237"/>
      <c r="R162" s="237"/>
      <c r="S162" s="237"/>
      <c r="T162" s="238"/>
      <c r="AT162" s="239" t="s">
        <v>250</v>
      </c>
      <c r="AU162" s="239" t="s">
        <v>81</v>
      </c>
      <c r="AV162" s="14" t="s">
        <v>79</v>
      </c>
      <c r="AW162" s="14" t="s">
        <v>33</v>
      </c>
      <c r="AX162" s="14" t="s">
        <v>72</v>
      </c>
      <c r="AY162" s="239" t="s">
        <v>239</v>
      </c>
    </row>
    <row r="163" spans="1:65" s="13" customFormat="1" ht="11.25">
      <c r="B163" s="211"/>
      <c r="C163" s="212"/>
      <c r="D163" s="207" t="s">
        <v>250</v>
      </c>
      <c r="E163" s="213" t="s">
        <v>19</v>
      </c>
      <c r="F163" s="214" t="s">
        <v>2866</v>
      </c>
      <c r="G163" s="212"/>
      <c r="H163" s="215">
        <v>6.48</v>
      </c>
      <c r="I163" s="216"/>
      <c r="J163" s="212"/>
      <c r="K163" s="212"/>
      <c r="L163" s="217"/>
      <c r="M163" s="218"/>
      <c r="N163" s="219"/>
      <c r="O163" s="219"/>
      <c r="P163" s="219"/>
      <c r="Q163" s="219"/>
      <c r="R163" s="219"/>
      <c r="S163" s="219"/>
      <c r="T163" s="220"/>
      <c r="AT163" s="221" t="s">
        <v>250</v>
      </c>
      <c r="AU163" s="221" t="s">
        <v>81</v>
      </c>
      <c r="AV163" s="13" t="s">
        <v>81</v>
      </c>
      <c r="AW163" s="13" t="s">
        <v>33</v>
      </c>
      <c r="AX163" s="13" t="s">
        <v>72</v>
      </c>
      <c r="AY163" s="221" t="s">
        <v>239</v>
      </c>
    </row>
    <row r="164" spans="1:65" s="13" customFormat="1" ht="11.25">
      <c r="B164" s="211"/>
      <c r="C164" s="212"/>
      <c r="D164" s="207" t="s">
        <v>250</v>
      </c>
      <c r="E164" s="213" t="s">
        <v>19</v>
      </c>
      <c r="F164" s="214" t="s">
        <v>2867</v>
      </c>
      <c r="G164" s="212"/>
      <c r="H164" s="215">
        <v>5.1920000000000002</v>
      </c>
      <c r="I164" s="216"/>
      <c r="J164" s="212"/>
      <c r="K164" s="212"/>
      <c r="L164" s="217"/>
      <c r="M164" s="218"/>
      <c r="N164" s="219"/>
      <c r="O164" s="219"/>
      <c r="P164" s="219"/>
      <c r="Q164" s="219"/>
      <c r="R164" s="219"/>
      <c r="S164" s="219"/>
      <c r="T164" s="220"/>
      <c r="AT164" s="221" t="s">
        <v>250</v>
      </c>
      <c r="AU164" s="221" t="s">
        <v>81</v>
      </c>
      <c r="AV164" s="13" t="s">
        <v>81</v>
      </c>
      <c r="AW164" s="13" t="s">
        <v>33</v>
      </c>
      <c r="AX164" s="13" t="s">
        <v>72</v>
      </c>
      <c r="AY164" s="221" t="s">
        <v>239</v>
      </c>
    </row>
    <row r="165" spans="1:65" s="13" customFormat="1" ht="11.25">
      <c r="B165" s="211"/>
      <c r="C165" s="212"/>
      <c r="D165" s="207" t="s">
        <v>250</v>
      </c>
      <c r="E165" s="213" t="s">
        <v>19</v>
      </c>
      <c r="F165" s="214" t="s">
        <v>2868</v>
      </c>
      <c r="G165" s="212"/>
      <c r="H165" s="215">
        <v>20.8</v>
      </c>
      <c r="I165" s="216"/>
      <c r="J165" s="212"/>
      <c r="K165" s="212"/>
      <c r="L165" s="217"/>
      <c r="M165" s="218"/>
      <c r="N165" s="219"/>
      <c r="O165" s="219"/>
      <c r="P165" s="219"/>
      <c r="Q165" s="219"/>
      <c r="R165" s="219"/>
      <c r="S165" s="219"/>
      <c r="T165" s="220"/>
      <c r="AT165" s="221" t="s">
        <v>250</v>
      </c>
      <c r="AU165" s="221" t="s">
        <v>81</v>
      </c>
      <c r="AV165" s="13" t="s">
        <v>81</v>
      </c>
      <c r="AW165" s="13" t="s">
        <v>33</v>
      </c>
      <c r="AX165" s="13" t="s">
        <v>72</v>
      </c>
      <c r="AY165" s="221" t="s">
        <v>239</v>
      </c>
    </row>
    <row r="166" spans="1:65" s="15" customFormat="1" ht="11.25">
      <c r="B166" s="252"/>
      <c r="C166" s="253"/>
      <c r="D166" s="207" t="s">
        <v>250</v>
      </c>
      <c r="E166" s="254" t="s">
        <v>19</v>
      </c>
      <c r="F166" s="255" t="s">
        <v>2076</v>
      </c>
      <c r="G166" s="253"/>
      <c r="H166" s="256">
        <v>32.472000000000001</v>
      </c>
      <c r="I166" s="257"/>
      <c r="J166" s="253"/>
      <c r="K166" s="253"/>
      <c r="L166" s="258"/>
      <c r="M166" s="259"/>
      <c r="N166" s="260"/>
      <c r="O166" s="260"/>
      <c r="P166" s="260"/>
      <c r="Q166" s="260"/>
      <c r="R166" s="260"/>
      <c r="S166" s="260"/>
      <c r="T166" s="261"/>
      <c r="AT166" s="262" t="s">
        <v>250</v>
      </c>
      <c r="AU166" s="262" t="s">
        <v>81</v>
      </c>
      <c r="AV166" s="15" t="s">
        <v>101</v>
      </c>
      <c r="AW166" s="15" t="s">
        <v>33</v>
      </c>
      <c r="AX166" s="15" t="s">
        <v>72</v>
      </c>
      <c r="AY166" s="262" t="s">
        <v>239</v>
      </c>
    </row>
    <row r="167" spans="1:65" s="14" customFormat="1" ht="11.25">
      <c r="B167" s="230"/>
      <c r="C167" s="231"/>
      <c r="D167" s="207" t="s">
        <v>250</v>
      </c>
      <c r="E167" s="232" t="s">
        <v>19</v>
      </c>
      <c r="F167" s="233" t="s">
        <v>2869</v>
      </c>
      <c r="G167" s="231"/>
      <c r="H167" s="232" t="s">
        <v>19</v>
      </c>
      <c r="I167" s="234"/>
      <c r="J167" s="231"/>
      <c r="K167" s="231"/>
      <c r="L167" s="235"/>
      <c r="M167" s="236"/>
      <c r="N167" s="237"/>
      <c r="O167" s="237"/>
      <c r="P167" s="237"/>
      <c r="Q167" s="237"/>
      <c r="R167" s="237"/>
      <c r="S167" s="237"/>
      <c r="T167" s="238"/>
      <c r="AT167" s="239" t="s">
        <v>250</v>
      </c>
      <c r="AU167" s="239" t="s">
        <v>81</v>
      </c>
      <c r="AV167" s="14" t="s">
        <v>79</v>
      </c>
      <c r="AW167" s="14" t="s">
        <v>33</v>
      </c>
      <c r="AX167" s="14" t="s">
        <v>72</v>
      </c>
      <c r="AY167" s="239" t="s">
        <v>239</v>
      </c>
    </row>
    <row r="168" spans="1:65" s="13" customFormat="1" ht="11.25">
      <c r="B168" s="211"/>
      <c r="C168" s="212"/>
      <c r="D168" s="207" t="s">
        <v>250</v>
      </c>
      <c r="E168" s="213" t="s">
        <v>19</v>
      </c>
      <c r="F168" s="214" t="s">
        <v>2870</v>
      </c>
      <c r="G168" s="212"/>
      <c r="H168" s="215">
        <v>18</v>
      </c>
      <c r="I168" s="216"/>
      <c r="J168" s="212"/>
      <c r="K168" s="212"/>
      <c r="L168" s="217"/>
      <c r="M168" s="218"/>
      <c r="N168" s="219"/>
      <c r="O168" s="219"/>
      <c r="P168" s="219"/>
      <c r="Q168" s="219"/>
      <c r="R168" s="219"/>
      <c r="S168" s="219"/>
      <c r="T168" s="220"/>
      <c r="AT168" s="221" t="s">
        <v>250</v>
      </c>
      <c r="AU168" s="221" t="s">
        <v>81</v>
      </c>
      <c r="AV168" s="13" t="s">
        <v>81</v>
      </c>
      <c r="AW168" s="13" t="s">
        <v>33</v>
      </c>
      <c r="AX168" s="13" t="s">
        <v>72</v>
      </c>
      <c r="AY168" s="221" t="s">
        <v>239</v>
      </c>
    </row>
    <row r="169" spans="1:65" s="15" customFormat="1" ht="11.25">
      <c r="B169" s="252"/>
      <c r="C169" s="253"/>
      <c r="D169" s="207" t="s">
        <v>250</v>
      </c>
      <c r="E169" s="254" t="s">
        <v>19</v>
      </c>
      <c r="F169" s="255" t="s">
        <v>2076</v>
      </c>
      <c r="G169" s="253"/>
      <c r="H169" s="256">
        <v>18</v>
      </c>
      <c r="I169" s="257"/>
      <c r="J169" s="253"/>
      <c r="K169" s="253"/>
      <c r="L169" s="258"/>
      <c r="M169" s="259"/>
      <c r="N169" s="260"/>
      <c r="O169" s="260"/>
      <c r="P169" s="260"/>
      <c r="Q169" s="260"/>
      <c r="R169" s="260"/>
      <c r="S169" s="260"/>
      <c r="T169" s="261"/>
      <c r="AT169" s="262" t="s">
        <v>250</v>
      </c>
      <c r="AU169" s="262" t="s">
        <v>81</v>
      </c>
      <c r="AV169" s="15" t="s">
        <v>101</v>
      </c>
      <c r="AW169" s="15" t="s">
        <v>33</v>
      </c>
      <c r="AX169" s="15" t="s">
        <v>72</v>
      </c>
      <c r="AY169" s="262" t="s">
        <v>239</v>
      </c>
    </row>
    <row r="170" spans="1:65" s="16" customFormat="1" ht="11.25">
      <c r="B170" s="263"/>
      <c r="C170" s="264"/>
      <c r="D170" s="207" t="s">
        <v>250</v>
      </c>
      <c r="E170" s="265" t="s">
        <v>19</v>
      </c>
      <c r="F170" s="266" t="s">
        <v>2078</v>
      </c>
      <c r="G170" s="264"/>
      <c r="H170" s="267">
        <v>50.472000000000001</v>
      </c>
      <c r="I170" s="268"/>
      <c r="J170" s="264"/>
      <c r="K170" s="264"/>
      <c r="L170" s="269"/>
      <c r="M170" s="270"/>
      <c r="N170" s="271"/>
      <c r="O170" s="271"/>
      <c r="P170" s="271"/>
      <c r="Q170" s="271"/>
      <c r="R170" s="271"/>
      <c r="S170" s="271"/>
      <c r="T170" s="272"/>
      <c r="AT170" s="273" t="s">
        <v>250</v>
      </c>
      <c r="AU170" s="273" t="s">
        <v>81</v>
      </c>
      <c r="AV170" s="16" t="s">
        <v>246</v>
      </c>
      <c r="AW170" s="16" t="s">
        <v>33</v>
      </c>
      <c r="AX170" s="16" t="s">
        <v>79</v>
      </c>
      <c r="AY170" s="273" t="s">
        <v>239</v>
      </c>
    </row>
    <row r="171" spans="1:65" s="2" customFormat="1" ht="16.5" customHeight="1">
      <c r="A171" s="36"/>
      <c r="B171" s="37"/>
      <c r="C171" s="240" t="s">
        <v>8</v>
      </c>
      <c r="D171" s="240" t="s">
        <v>653</v>
      </c>
      <c r="E171" s="241" t="s">
        <v>2871</v>
      </c>
      <c r="F171" s="242" t="s">
        <v>2872</v>
      </c>
      <c r="G171" s="243" t="s">
        <v>244</v>
      </c>
      <c r="H171" s="244">
        <v>58.042999999999999</v>
      </c>
      <c r="I171" s="245"/>
      <c r="J171" s="246">
        <f>ROUND(I171*H171,2)</f>
        <v>0</v>
      </c>
      <c r="K171" s="242" t="s">
        <v>245</v>
      </c>
      <c r="L171" s="247"/>
      <c r="M171" s="248" t="s">
        <v>19</v>
      </c>
      <c r="N171" s="249" t="s">
        <v>43</v>
      </c>
      <c r="O171" s="66"/>
      <c r="P171" s="203">
        <f>O171*H171</f>
        <v>0</v>
      </c>
      <c r="Q171" s="203">
        <v>1E-4</v>
      </c>
      <c r="R171" s="203">
        <f>Q171*H171</f>
        <v>5.8043000000000001E-3</v>
      </c>
      <c r="S171" s="203">
        <v>0</v>
      </c>
      <c r="T171" s="204">
        <f>S171*H171</f>
        <v>0</v>
      </c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R171" s="205" t="s">
        <v>314</v>
      </c>
      <c r="AT171" s="205" t="s">
        <v>653</v>
      </c>
      <c r="AU171" s="205" t="s">
        <v>81</v>
      </c>
      <c r="AY171" s="19" t="s">
        <v>239</v>
      </c>
      <c r="BE171" s="206">
        <f>IF(N171="základní",J171,0)</f>
        <v>0</v>
      </c>
      <c r="BF171" s="206">
        <f>IF(N171="snížená",J171,0)</f>
        <v>0</v>
      </c>
      <c r="BG171" s="206">
        <f>IF(N171="zákl. přenesená",J171,0)</f>
        <v>0</v>
      </c>
      <c r="BH171" s="206">
        <f>IF(N171="sníž. přenesená",J171,0)</f>
        <v>0</v>
      </c>
      <c r="BI171" s="206">
        <f>IF(N171="nulová",J171,0)</f>
        <v>0</v>
      </c>
      <c r="BJ171" s="19" t="s">
        <v>79</v>
      </c>
      <c r="BK171" s="206">
        <f>ROUND(I171*H171,2)</f>
        <v>0</v>
      </c>
      <c r="BL171" s="19" t="s">
        <v>246</v>
      </c>
      <c r="BM171" s="205" t="s">
        <v>2873</v>
      </c>
    </row>
    <row r="172" spans="1:65" s="2" customFormat="1" ht="11.25">
      <c r="A172" s="36"/>
      <c r="B172" s="37"/>
      <c r="C172" s="38"/>
      <c r="D172" s="207" t="s">
        <v>248</v>
      </c>
      <c r="E172" s="38"/>
      <c r="F172" s="208" t="s">
        <v>2872</v>
      </c>
      <c r="G172" s="38"/>
      <c r="H172" s="38"/>
      <c r="I172" s="117"/>
      <c r="J172" s="38"/>
      <c r="K172" s="38"/>
      <c r="L172" s="41"/>
      <c r="M172" s="209"/>
      <c r="N172" s="210"/>
      <c r="O172" s="66"/>
      <c r="P172" s="66"/>
      <c r="Q172" s="66"/>
      <c r="R172" s="66"/>
      <c r="S172" s="66"/>
      <c r="T172" s="67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T172" s="19" t="s">
        <v>248</v>
      </c>
      <c r="AU172" s="19" t="s">
        <v>81</v>
      </c>
    </row>
    <row r="173" spans="1:65" s="2" customFormat="1" ht="19.5">
      <c r="A173" s="36"/>
      <c r="B173" s="37"/>
      <c r="C173" s="38"/>
      <c r="D173" s="207" t="s">
        <v>275</v>
      </c>
      <c r="E173" s="38"/>
      <c r="F173" s="225" t="s">
        <v>2874</v>
      </c>
      <c r="G173" s="38"/>
      <c r="H173" s="38"/>
      <c r="I173" s="117"/>
      <c r="J173" s="38"/>
      <c r="K173" s="38"/>
      <c r="L173" s="41"/>
      <c r="M173" s="209"/>
      <c r="N173" s="210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275</v>
      </c>
      <c r="AU173" s="19" t="s">
        <v>81</v>
      </c>
    </row>
    <row r="174" spans="1:65" s="13" customFormat="1" ht="11.25">
      <c r="B174" s="211"/>
      <c r="C174" s="212"/>
      <c r="D174" s="207" t="s">
        <v>250</v>
      </c>
      <c r="E174" s="212"/>
      <c r="F174" s="214" t="s">
        <v>2875</v>
      </c>
      <c r="G174" s="212"/>
      <c r="H174" s="215">
        <v>58.042999999999999</v>
      </c>
      <c r="I174" s="216"/>
      <c r="J174" s="212"/>
      <c r="K174" s="212"/>
      <c r="L174" s="217"/>
      <c r="M174" s="218"/>
      <c r="N174" s="219"/>
      <c r="O174" s="219"/>
      <c r="P174" s="219"/>
      <c r="Q174" s="219"/>
      <c r="R174" s="219"/>
      <c r="S174" s="219"/>
      <c r="T174" s="220"/>
      <c r="AT174" s="221" t="s">
        <v>250</v>
      </c>
      <c r="AU174" s="221" t="s">
        <v>81</v>
      </c>
      <c r="AV174" s="13" t="s">
        <v>81</v>
      </c>
      <c r="AW174" s="13" t="s">
        <v>4</v>
      </c>
      <c r="AX174" s="13" t="s">
        <v>79</v>
      </c>
      <c r="AY174" s="221" t="s">
        <v>239</v>
      </c>
    </row>
    <row r="175" spans="1:65" s="2" customFormat="1" ht="16.5" customHeight="1">
      <c r="A175" s="36"/>
      <c r="B175" s="37"/>
      <c r="C175" s="194" t="s">
        <v>426</v>
      </c>
      <c r="D175" s="194" t="s">
        <v>241</v>
      </c>
      <c r="E175" s="195" t="s">
        <v>2191</v>
      </c>
      <c r="F175" s="196" t="s">
        <v>2192</v>
      </c>
      <c r="G175" s="197" t="s">
        <v>244</v>
      </c>
      <c r="H175" s="198">
        <v>108.84</v>
      </c>
      <c r="I175" s="199"/>
      <c r="J175" s="200">
        <f>ROUND(I175*H175,2)</f>
        <v>0</v>
      </c>
      <c r="K175" s="196" t="s">
        <v>245</v>
      </c>
      <c r="L175" s="41"/>
      <c r="M175" s="201" t="s">
        <v>19</v>
      </c>
      <c r="N175" s="202" t="s">
        <v>43</v>
      </c>
      <c r="O175" s="66"/>
      <c r="P175" s="203">
        <f>O175*H175</f>
        <v>0</v>
      </c>
      <c r="Q175" s="203">
        <v>0</v>
      </c>
      <c r="R175" s="203">
        <f>Q175*H175</f>
        <v>0</v>
      </c>
      <c r="S175" s="203">
        <v>0</v>
      </c>
      <c r="T175" s="204">
        <f>S175*H175</f>
        <v>0</v>
      </c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R175" s="205" t="s">
        <v>246</v>
      </c>
      <c r="AT175" s="205" t="s">
        <v>241</v>
      </c>
      <c r="AU175" s="205" t="s">
        <v>81</v>
      </c>
      <c r="AY175" s="19" t="s">
        <v>239</v>
      </c>
      <c r="BE175" s="206">
        <f>IF(N175="základní",J175,0)</f>
        <v>0</v>
      </c>
      <c r="BF175" s="206">
        <f>IF(N175="snížená",J175,0)</f>
        <v>0</v>
      </c>
      <c r="BG175" s="206">
        <f>IF(N175="zákl. přenesená",J175,0)</f>
        <v>0</v>
      </c>
      <c r="BH175" s="206">
        <f>IF(N175="sníž. přenesená",J175,0)</f>
        <v>0</v>
      </c>
      <c r="BI175" s="206">
        <f>IF(N175="nulová",J175,0)</f>
        <v>0</v>
      </c>
      <c r="BJ175" s="19" t="s">
        <v>79</v>
      </c>
      <c r="BK175" s="206">
        <f>ROUND(I175*H175,2)</f>
        <v>0</v>
      </c>
      <c r="BL175" s="19" t="s">
        <v>246</v>
      </c>
      <c r="BM175" s="205" t="s">
        <v>2876</v>
      </c>
    </row>
    <row r="176" spans="1:65" s="2" customFormat="1" ht="19.5">
      <c r="A176" s="36"/>
      <c r="B176" s="37"/>
      <c r="C176" s="38"/>
      <c r="D176" s="207" t="s">
        <v>248</v>
      </c>
      <c r="E176" s="38"/>
      <c r="F176" s="208" t="s">
        <v>2194</v>
      </c>
      <c r="G176" s="38"/>
      <c r="H176" s="38"/>
      <c r="I176" s="117"/>
      <c r="J176" s="38"/>
      <c r="K176" s="38"/>
      <c r="L176" s="41"/>
      <c r="M176" s="209"/>
      <c r="N176" s="210"/>
      <c r="O176" s="66"/>
      <c r="P176" s="66"/>
      <c r="Q176" s="66"/>
      <c r="R176" s="66"/>
      <c r="S176" s="66"/>
      <c r="T176" s="67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T176" s="19" t="s">
        <v>248</v>
      </c>
      <c r="AU176" s="19" t="s">
        <v>81</v>
      </c>
    </row>
    <row r="177" spans="1:65" s="2" customFormat="1" ht="29.25">
      <c r="A177" s="36"/>
      <c r="B177" s="37"/>
      <c r="C177" s="38"/>
      <c r="D177" s="207" t="s">
        <v>275</v>
      </c>
      <c r="E177" s="38"/>
      <c r="F177" s="225" t="s">
        <v>2877</v>
      </c>
      <c r="G177" s="38"/>
      <c r="H177" s="38"/>
      <c r="I177" s="117"/>
      <c r="J177" s="38"/>
      <c r="K177" s="38"/>
      <c r="L177" s="41"/>
      <c r="M177" s="209"/>
      <c r="N177" s="210"/>
      <c r="O177" s="66"/>
      <c r="P177" s="66"/>
      <c r="Q177" s="66"/>
      <c r="R177" s="66"/>
      <c r="S177" s="66"/>
      <c r="T177" s="67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T177" s="19" t="s">
        <v>275</v>
      </c>
      <c r="AU177" s="19" t="s">
        <v>81</v>
      </c>
    </row>
    <row r="178" spans="1:65" s="14" customFormat="1" ht="11.25">
      <c r="B178" s="230"/>
      <c r="C178" s="231"/>
      <c r="D178" s="207" t="s">
        <v>250</v>
      </c>
      <c r="E178" s="232" t="s">
        <v>19</v>
      </c>
      <c r="F178" s="233" t="s">
        <v>2878</v>
      </c>
      <c r="G178" s="231"/>
      <c r="H178" s="232" t="s">
        <v>19</v>
      </c>
      <c r="I178" s="234"/>
      <c r="J178" s="231"/>
      <c r="K178" s="231"/>
      <c r="L178" s="235"/>
      <c r="M178" s="236"/>
      <c r="N178" s="237"/>
      <c r="O178" s="237"/>
      <c r="P178" s="237"/>
      <c r="Q178" s="237"/>
      <c r="R178" s="237"/>
      <c r="S178" s="237"/>
      <c r="T178" s="238"/>
      <c r="AT178" s="239" t="s">
        <v>250</v>
      </c>
      <c r="AU178" s="239" t="s">
        <v>81</v>
      </c>
      <c r="AV178" s="14" t="s">
        <v>79</v>
      </c>
      <c r="AW178" s="14" t="s">
        <v>33</v>
      </c>
      <c r="AX178" s="14" t="s">
        <v>72</v>
      </c>
      <c r="AY178" s="239" t="s">
        <v>239</v>
      </c>
    </row>
    <row r="179" spans="1:65" s="14" customFormat="1" ht="11.25">
      <c r="B179" s="230"/>
      <c r="C179" s="231"/>
      <c r="D179" s="207" t="s">
        <v>250</v>
      </c>
      <c r="E179" s="232" t="s">
        <v>19</v>
      </c>
      <c r="F179" s="233" t="s">
        <v>2879</v>
      </c>
      <c r="G179" s="231"/>
      <c r="H179" s="232" t="s">
        <v>19</v>
      </c>
      <c r="I179" s="234"/>
      <c r="J179" s="231"/>
      <c r="K179" s="231"/>
      <c r="L179" s="235"/>
      <c r="M179" s="236"/>
      <c r="N179" s="237"/>
      <c r="O179" s="237"/>
      <c r="P179" s="237"/>
      <c r="Q179" s="237"/>
      <c r="R179" s="237"/>
      <c r="S179" s="237"/>
      <c r="T179" s="238"/>
      <c r="AT179" s="239" t="s">
        <v>250</v>
      </c>
      <c r="AU179" s="239" t="s">
        <v>81</v>
      </c>
      <c r="AV179" s="14" t="s">
        <v>79</v>
      </c>
      <c r="AW179" s="14" t="s">
        <v>33</v>
      </c>
      <c r="AX179" s="14" t="s">
        <v>72</v>
      </c>
      <c r="AY179" s="239" t="s">
        <v>239</v>
      </c>
    </row>
    <row r="180" spans="1:65" s="13" customFormat="1" ht="11.25">
      <c r="B180" s="211"/>
      <c r="C180" s="212"/>
      <c r="D180" s="207" t="s">
        <v>250</v>
      </c>
      <c r="E180" s="213" t="s">
        <v>19</v>
      </c>
      <c r="F180" s="214" t="s">
        <v>2880</v>
      </c>
      <c r="G180" s="212"/>
      <c r="H180" s="215">
        <v>108.84</v>
      </c>
      <c r="I180" s="216"/>
      <c r="J180" s="212"/>
      <c r="K180" s="212"/>
      <c r="L180" s="217"/>
      <c r="M180" s="218"/>
      <c r="N180" s="219"/>
      <c r="O180" s="219"/>
      <c r="P180" s="219"/>
      <c r="Q180" s="219"/>
      <c r="R180" s="219"/>
      <c r="S180" s="219"/>
      <c r="T180" s="220"/>
      <c r="AT180" s="221" t="s">
        <v>250</v>
      </c>
      <c r="AU180" s="221" t="s">
        <v>81</v>
      </c>
      <c r="AV180" s="13" t="s">
        <v>81</v>
      </c>
      <c r="AW180" s="13" t="s">
        <v>33</v>
      </c>
      <c r="AX180" s="13" t="s">
        <v>72</v>
      </c>
      <c r="AY180" s="221" t="s">
        <v>239</v>
      </c>
    </row>
    <row r="181" spans="1:65" s="16" customFormat="1" ht="11.25">
      <c r="B181" s="263"/>
      <c r="C181" s="264"/>
      <c r="D181" s="207" t="s">
        <v>250</v>
      </c>
      <c r="E181" s="265" t="s">
        <v>19</v>
      </c>
      <c r="F181" s="266" t="s">
        <v>2078</v>
      </c>
      <c r="G181" s="264"/>
      <c r="H181" s="267">
        <v>108.84</v>
      </c>
      <c r="I181" s="268"/>
      <c r="J181" s="264"/>
      <c r="K181" s="264"/>
      <c r="L181" s="269"/>
      <c r="M181" s="270"/>
      <c r="N181" s="271"/>
      <c r="O181" s="271"/>
      <c r="P181" s="271"/>
      <c r="Q181" s="271"/>
      <c r="R181" s="271"/>
      <c r="S181" s="271"/>
      <c r="T181" s="272"/>
      <c r="AT181" s="273" t="s">
        <v>250</v>
      </c>
      <c r="AU181" s="273" t="s">
        <v>81</v>
      </c>
      <c r="AV181" s="16" t="s">
        <v>246</v>
      </c>
      <c r="AW181" s="16" t="s">
        <v>33</v>
      </c>
      <c r="AX181" s="16" t="s">
        <v>79</v>
      </c>
      <c r="AY181" s="273" t="s">
        <v>239</v>
      </c>
    </row>
    <row r="182" spans="1:65" s="2" customFormat="1" ht="16.5" customHeight="1">
      <c r="A182" s="36"/>
      <c r="B182" s="37"/>
      <c r="C182" s="194" t="s">
        <v>433</v>
      </c>
      <c r="D182" s="194" t="s">
        <v>241</v>
      </c>
      <c r="E182" s="195" t="s">
        <v>2881</v>
      </c>
      <c r="F182" s="196" t="s">
        <v>2882</v>
      </c>
      <c r="G182" s="197" t="s">
        <v>254</v>
      </c>
      <c r="H182" s="198">
        <v>5.6159999999999997</v>
      </c>
      <c r="I182" s="199"/>
      <c r="J182" s="200">
        <f>ROUND(I182*H182,2)</f>
        <v>0</v>
      </c>
      <c r="K182" s="196" t="s">
        <v>245</v>
      </c>
      <c r="L182" s="41"/>
      <c r="M182" s="201" t="s">
        <v>19</v>
      </c>
      <c r="N182" s="202" t="s">
        <v>43</v>
      </c>
      <c r="O182" s="66"/>
      <c r="P182" s="203">
        <f>O182*H182</f>
        <v>0</v>
      </c>
      <c r="Q182" s="203">
        <v>1.98</v>
      </c>
      <c r="R182" s="203">
        <f>Q182*H182</f>
        <v>11.119679999999999</v>
      </c>
      <c r="S182" s="203">
        <v>0</v>
      </c>
      <c r="T182" s="204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205" t="s">
        <v>246</v>
      </c>
      <c r="AT182" s="205" t="s">
        <v>241</v>
      </c>
      <c r="AU182" s="205" t="s">
        <v>81</v>
      </c>
      <c r="AY182" s="19" t="s">
        <v>239</v>
      </c>
      <c r="BE182" s="206">
        <f>IF(N182="základní",J182,0)</f>
        <v>0</v>
      </c>
      <c r="BF182" s="206">
        <f>IF(N182="snížená",J182,0)</f>
        <v>0</v>
      </c>
      <c r="BG182" s="206">
        <f>IF(N182="zákl. přenesená",J182,0)</f>
        <v>0</v>
      </c>
      <c r="BH182" s="206">
        <f>IF(N182="sníž. přenesená",J182,0)</f>
        <v>0</v>
      </c>
      <c r="BI182" s="206">
        <f>IF(N182="nulová",J182,0)</f>
        <v>0</v>
      </c>
      <c r="BJ182" s="19" t="s">
        <v>79</v>
      </c>
      <c r="BK182" s="206">
        <f>ROUND(I182*H182,2)</f>
        <v>0</v>
      </c>
      <c r="BL182" s="19" t="s">
        <v>246</v>
      </c>
      <c r="BM182" s="205" t="s">
        <v>2883</v>
      </c>
    </row>
    <row r="183" spans="1:65" s="2" customFormat="1" ht="11.25">
      <c r="A183" s="36"/>
      <c r="B183" s="37"/>
      <c r="C183" s="38"/>
      <c r="D183" s="207" t="s">
        <v>248</v>
      </c>
      <c r="E183" s="38"/>
      <c r="F183" s="208" t="s">
        <v>2884</v>
      </c>
      <c r="G183" s="38"/>
      <c r="H183" s="38"/>
      <c r="I183" s="117"/>
      <c r="J183" s="38"/>
      <c r="K183" s="38"/>
      <c r="L183" s="41"/>
      <c r="M183" s="209"/>
      <c r="N183" s="210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248</v>
      </c>
      <c r="AU183" s="19" t="s">
        <v>81</v>
      </c>
    </row>
    <row r="184" spans="1:65" s="2" customFormat="1" ht="19.5">
      <c r="A184" s="36"/>
      <c r="B184" s="37"/>
      <c r="C184" s="38"/>
      <c r="D184" s="207" t="s">
        <v>275</v>
      </c>
      <c r="E184" s="38"/>
      <c r="F184" s="225" t="s">
        <v>2885</v>
      </c>
      <c r="G184" s="38"/>
      <c r="H184" s="38"/>
      <c r="I184" s="117"/>
      <c r="J184" s="38"/>
      <c r="K184" s="38"/>
      <c r="L184" s="41"/>
      <c r="M184" s="209"/>
      <c r="N184" s="210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275</v>
      </c>
      <c r="AU184" s="19" t="s">
        <v>81</v>
      </c>
    </row>
    <row r="185" spans="1:65" s="13" customFormat="1" ht="11.25">
      <c r="B185" s="211"/>
      <c r="C185" s="212"/>
      <c r="D185" s="207" t="s">
        <v>250</v>
      </c>
      <c r="E185" s="213" t="s">
        <v>19</v>
      </c>
      <c r="F185" s="214" t="s">
        <v>2886</v>
      </c>
      <c r="G185" s="212"/>
      <c r="H185" s="215">
        <v>5.6159999999999997</v>
      </c>
      <c r="I185" s="216"/>
      <c r="J185" s="212"/>
      <c r="K185" s="212"/>
      <c r="L185" s="217"/>
      <c r="M185" s="218"/>
      <c r="N185" s="219"/>
      <c r="O185" s="219"/>
      <c r="P185" s="219"/>
      <c r="Q185" s="219"/>
      <c r="R185" s="219"/>
      <c r="S185" s="219"/>
      <c r="T185" s="220"/>
      <c r="AT185" s="221" t="s">
        <v>250</v>
      </c>
      <c r="AU185" s="221" t="s">
        <v>81</v>
      </c>
      <c r="AV185" s="13" t="s">
        <v>81</v>
      </c>
      <c r="AW185" s="13" t="s">
        <v>33</v>
      </c>
      <c r="AX185" s="13" t="s">
        <v>79</v>
      </c>
      <c r="AY185" s="221" t="s">
        <v>239</v>
      </c>
    </row>
    <row r="186" spans="1:65" s="2" customFormat="1" ht="16.5" customHeight="1">
      <c r="A186" s="36"/>
      <c r="B186" s="37"/>
      <c r="C186" s="194" t="s">
        <v>439</v>
      </c>
      <c r="D186" s="194" t="s">
        <v>241</v>
      </c>
      <c r="E186" s="195" t="s">
        <v>2215</v>
      </c>
      <c r="F186" s="196" t="s">
        <v>2216</v>
      </c>
      <c r="G186" s="197" t="s">
        <v>254</v>
      </c>
      <c r="H186" s="198">
        <v>26.736999999999998</v>
      </c>
      <c r="I186" s="199"/>
      <c r="J186" s="200">
        <f>ROUND(I186*H186,2)</f>
        <v>0</v>
      </c>
      <c r="K186" s="196" t="s">
        <v>245</v>
      </c>
      <c r="L186" s="41"/>
      <c r="M186" s="201" t="s">
        <v>19</v>
      </c>
      <c r="N186" s="202" t="s">
        <v>43</v>
      </c>
      <c r="O186" s="66"/>
      <c r="P186" s="203">
        <f>O186*H186</f>
        <v>0</v>
      </c>
      <c r="Q186" s="203">
        <v>0</v>
      </c>
      <c r="R186" s="203">
        <f>Q186*H186</f>
        <v>0</v>
      </c>
      <c r="S186" s="203">
        <v>0</v>
      </c>
      <c r="T186" s="204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246</v>
      </c>
      <c r="AT186" s="205" t="s">
        <v>241</v>
      </c>
      <c r="AU186" s="205" t="s">
        <v>81</v>
      </c>
      <c r="AY186" s="19" t="s">
        <v>239</v>
      </c>
      <c r="BE186" s="206">
        <f>IF(N186="základní",J186,0)</f>
        <v>0</v>
      </c>
      <c r="BF186" s="206">
        <f>IF(N186="snížená",J186,0)</f>
        <v>0</v>
      </c>
      <c r="BG186" s="206">
        <f>IF(N186="zákl. přenesená",J186,0)</f>
        <v>0</v>
      </c>
      <c r="BH186" s="206">
        <f>IF(N186="sníž. přenesená",J186,0)</f>
        <v>0</v>
      </c>
      <c r="BI186" s="206">
        <f>IF(N186="nulová",J186,0)</f>
        <v>0</v>
      </c>
      <c r="BJ186" s="19" t="s">
        <v>79</v>
      </c>
      <c r="BK186" s="206">
        <f>ROUND(I186*H186,2)</f>
        <v>0</v>
      </c>
      <c r="BL186" s="19" t="s">
        <v>246</v>
      </c>
      <c r="BM186" s="205" t="s">
        <v>2887</v>
      </c>
    </row>
    <row r="187" spans="1:65" s="2" customFormat="1" ht="11.25">
      <c r="A187" s="36"/>
      <c r="B187" s="37"/>
      <c r="C187" s="38"/>
      <c r="D187" s="207" t="s">
        <v>248</v>
      </c>
      <c r="E187" s="38"/>
      <c r="F187" s="208" t="s">
        <v>2218</v>
      </c>
      <c r="G187" s="38"/>
      <c r="H187" s="38"/>
      <c r="I187" s="117"/>
      <c r="J187" s="38"/>
      <c r="K187" s="38"/>
      <c r="L187" s="41"/>
      <c r="M187" s="209"/>
      <c r="N187" s="210"/>
      <c r="O187" s="66"/>
      <c r="P187" s="66"/>
      <c r="Q187" s="66"/>
      <c r="R187" s="66"/>
      <c r="S187" s="66"/>
      <c r="T187" s="67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T187" s="19" t="s">
        <v>248</v>
      </c>
      <c r="AU187" s="19" t="s">
        <v>81</v>
      </c>
    </row>
    <row r="188" spans="1:65" s="2" customFormat="1" ht="19.5">
      <c r="A188" s="36"/>
      <c r="B188" s="37"/>
      <c r="C188" s="38"/>
      <c r="D188" s="207" t="s">
        <v>275</v>
      </c>
      <c r="E188" s="38"/>
      <c r="F188" s="225" t="s">
        <v>2888</v>
      </c>
      <c r="G188" s="38"/>
      <c r="H188" s="38"/>
      <c r="I188" s="117"/>
      <c r="J188" s="38"/>
      <c r="K188" s="38"/>
      <c r="L188" s="41"/>
      <c r="M188" s="209"/>
      <c r="N188" s="210"/>
      <c r="O188" s="66"/>
      <c r="P188" s="66"/>
      <c r="Q188" s="66"/>
      <c r="R188" s="66"/>
      <c r="S188" s="66"/>
      <c r="T188" s="67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T188" s="19" t="s">
        <v>275</v>
      </c>
      <c r="AU188" s="19" t="s">
        <v>81</v>
      </c>
    </row>
    <row r="189" spans="1:65" s="13" customFormat="1" ht="11.25">
      <c r="B189" s="211"/>
      <c r="C189" s="212"/>
      <c r="D189" s="207" t="s">
        <v>250</v>
      </c>
      <c r="E189" s="213" t="s">
        <v>19</v>
      </c>
      <c r="F189" s="214" t="s">
        <v>2889</v>
      </c>
      <c r="G189" s="212"/>
      <c r="H189" s="215">
        <v>19.462</v>
      </c>
      <c r="I189" s="216"/>
      <c r="J189" s="212"/>
      <c r="K189" s="212"/>
      <c r="L189" s="217"/>
      <c r="M189" s="218"/>
      <c r="N189" s="219"/>
      <c r="O189" s="219"/>
      <c r="P189" s="219"/>
      <c r="Q189" s="219"/>
      <c r="R189" s="219"/>
      <c r="S189" s="219"/>
      <c r="T189" s="220"/>
      <c r="AT189" s="221" t="s">
        <v>250</v>
      </c>
      <c r="AU189" s="221" t="s">
        <v>81</v>
      </c>
      <c r="AV189" s="13" t="s">
        <v>81</v>
      </c>
      <c r="AW189" s="13" t="s">
        <v>33</v>
      </c>
      <c r="AX189" s="13" t="s">
        <v>72</v>
      </c>
      <c r="AY189" s="221" t="s">
        <v>239</v>
      </c>
    </row>
    <row r="190" spans="1:65" s="13" customFormat="1" ht="11.25">
      <c r="B190" s="211"/>
      <c r="C190" s="212"/>
      <c r="D190" s="207" t="s">
        <v>250</v>
      </c>
      <c r="E190" s="213" t="s">
        <v>19</v>
      </c>
      <c r="F190" s="214" t="s">
        <v>2890</v>
      </c>
      <c r="G190" s="212"/>
      <c r="H190" s="215">
        <v>7.2750000000000004</v>
      </c>
      <c r="I190" s="216"/>
      <c r="J190" s="212"/>
      <c r="K190" s="212"/>
      <c r="L190" s="217"/>
      <c r="M190" s="218"/>
      <c r="N190" s="219"/>
      <c r="O190" s="219"/>
      <c r="P190" s="219"/>
      <c r="Q190" s="219"/>
      <c r="R190" s="219"/>
      <c r="S190" s="219"/>
      <c r="T190" s="220"/>
      <c r="AT190" s="221" t="s">
        <v>250</v>
      </c>
      <c r="AU190" s="221" t="s">
        <v>81</v>
      </c>
      <c r="AV190" s="13" t="s">
        <v>81</v>
      </c>
      <c r="AW190" s="13" t="s">
        <v>33</v>
      </c>
      <c r="AX190" s="13" t="s">
        <v>72</v>
      </c>
      <c r="AY190" s="221" t="s">
        <v>239</v>
      </c>
    </row>
    <row r="191" spans="1:65" s="16" customFormat="1" ht="11.25">
      <c r="B191" s="263"/>
      <c r="C191" s="264"/>
      <c r="D191" s="207" t="s">
        <v>250</v>
      </c>
      <c r="E191" s="265" t="s">
        <v>19</v>
      </c>
      <c r="F191" s="266" t="s">
        <v>2078</v>
      </c>
      <c r="G191" s="264"/>
      <c r="H191" s="267">
        <v>26.736999999999998</v>
      </c>
      <c r="I191" s="268"/>
      <c r="J191" s="264"/>
      <c r="K191" s="264"/>
      <c r="L191" s="269"/>
      <c r="M191" s="270"/>
      <c r="N191" s="271"/>
      <c r="O191" s="271"/>
      <c r="P191" s="271"/>
      <c r="Q191" s="271"/>
      <c r="R191" s="271"/>
      <c r="S191" s="271"/>
      <c r="T191" s="272"/>
      <c r="AT191" s="273" t="s">
        <v>250</v>
      </c>
      <c r="AU191" s="273" t="s">
        <v>81</v>
      </c>
      <c r="AV191" s="16" t="s">
        <v>246</v>
      </c>
      <c r="AW191" s="16" t="s">
        <v>33</v>
      </c>
      <c r="AX191" s="16" t="s">
        <v>79</v>
      </c>
      <c r="AY191" s="273" t="s">
        <v>239</v>
      </c>
    </row>
    <row r="192" spans="1:65" s="2" customFormat="1" ht="16.5" customHeight="1">
      <c r="A192" s="36"/>
      <c r="B192" s="37"/>
      <c r="C192" s="194" t="s">
        <v>444</v>
      </c>
      <c r="D192" s="194" t="s">
        <v>241</v>
      </c>
      <c r="E192" s="195" t="s">
        <v>2222</v>
      </c>
      <c r="F192" s="196" t="s">
        <v>2223</v>
      </c>
      <c r="G192" s="197" t="s">
        <v>244</v>
      </c>
      <c r="H192" s="198">
        <v>26.189</v>
      </c>
      <c r="I192" s="199"/>
      <c r="J192" s="200">
        <f>ROUND(I192*H192,2)</f>
        <v>0</v>
      </c>
      <c r="K192" s="196" t="s">
        <v>245</v>
      </c>
      <c r="L192" s="41"/>
      <c r="M192" s="201" t="s">
        <v>19</v>
      </c>
      <c r="N192" s="202" t="s">
        <v>43</v>
      </c>
      <c r="O192" s="66"/>
      <c r="P192" s="203">
        <f>O192*H192</f>
        <v>0</v>
      </c>
      <c r="Q192" s="203">
        <v>1.4400000000000001E-3</v>
      </c>
      <c r="R192" s="203">
        <f>Q192*H192</f>
        <v>3.7712160000000002E-2</v>
      </c>
      <c r="S192" s="203">
        <v>0</v>
      </c>
      <c r="T192" s="204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205" t="s">
        <v>246</v>
      </c>
      <c r="AT192" s="205" t="s">
        <v>241</v>
      </c>
      <c r="AU192" s="205" t="s">
        <v>81</v>
      </c>
      <c r="AY192" s="19" t="s">
        <v>239</v>
      </c>
      <c r="BE192" s="206">
        <f>IF(N192="základní",J192,0)</f>
        <v>0</v>
      </c>
      <c r="BF192" s="206">
        <f>IF(N192="snížená",J192,0)</f>
        <v>0</v>
      </c>
      <c r="BG192" s="206">
        <f>IF(N192="zákl. přenesená",J192,0)</f>
        <v>0</v>
      </c>
      <c r="BH192" s="206">
        <f>IF(N192="sníž. přenesená",J192,0)</f>
        <v>0</v>
      </c>
      <c r="BI192" s="206">
        <f>IF(N192="nulová",J192,0)</f>
        <v>0</v>
      </c>
      <c r="BJ192" s="19" t="s">
        <v>79</v>
      </c>
      <c r="BK192" s="206">
        <f>ROUND(I192*H192,2)</f>
        <v>0</v>
      </c>
      <c r="BL192" s="19" t="s">
        <v>246</v>
      </c>
      <c r="BM192" s="205" t="s">
        <v>2891</v>
      </c>
    </row>
    <row r="193" spans="1:65" s="2" customFormat="1" ht="11.25">
      <c r="A193" s="36"/>
      <c r="B193" s="37"/>
      <c r="C193" s="38"/>
      <c r="D193" s="207" t="s">
        <v>248</v>
      </c>
      <c r="E193" s="38"/>
      <c r="F193" s="208" t="s">
        <v>2225</v>
      </c>
      <c r="G193" s="38"/>
      <c r="H193" s="38"/>
      <c r="I193" s="117"/>
      <c r="J193" s="38"/>
      <c r="K193" s="38"/>
      <c r="L193" s="41"/>
      <c r="M193" s="209"/>
      <c r="N193" s="210"/>
      <c r="O193" s="66"/>
      <c r="P193" s="66"/>
      <c r="Q193" s="66"/>
      <c r="R193" s="66"/>
      <c r="S193" s="66"/>
      <c r="T193" s="67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T193" s="19" t="s">
        <v>248</v>
      </c>
      <c r="AU193" s="19" t="s">
        <v>81</v>
      </c>
    </row>
    <row r="194" spans="1:65" s="13" customFormat="1" ht="11.25">
      <c r="B194" s="211"/>
      <c r="C194" s="212"/>
      <c r="D194" s="207" t="s">
        <v>250</v>
      </c>
      <c r="E194" s="213" t="s">
        <v>19</v>
      </c>
      <c r="F194" s="214" t="s">
        <v>2892</v>
      </c>
      <c r="G194" s="212"/>
      <c r="H194" s="215">
        <v>16.914000000000001</v>
      </c>
      <c r="I194" s="216"/>
      <c r="J194" s="212"/>
      <c r="K194" s="212"/>
      <c r="L194" s="217"/>
      <c r="M194" s="218"/>
      <c r="N194" s="219"/>
      <c r="O194" s="219"/>
      <c r="P194" s="219"/>
      <c r="Q194" s="219"/>
      <c r="R194" s="219"/>
      <c r="S194" s="219"/>
      <c r="T194" s="220"/>
      <c r="AT194" s="221" t="s">
        <v>250</v>
      </c>
      <c r="AU194" s="221" t="s">
        <v>81</v>
      </c>
      <c r="AV194" s="13" t="s">
        <v>81</v>
      </c>
      <c r="AW194" s="13" t="s">
        <v>33</v>
      </c>
      <c r="AX194" s="13" t="s">
        <v>72</v>
      </c>
      <c r="AY194" s="221" t="s">
        <v>239</v>
      </c>
    </row>
    <row r="195" spans="1:65" s="13" customFormat="1" ht="11.25">
      <c r="B195" s="211"/>
      <c r="C195" s="212"/>
      <c r="D195" s="207" t="s">
        <v>250</v>
      </c>
      <c r="E195" s="213" t="s">
        <v>19</v>
      </c>
      <c r="F195" s="214" t="s">
        <v>2893</v>
      </c>
      <c r="G195" s="212"/>
      <c r="H195" s="215">
        <v>9.2750000000000004</v>
      </c>
      <c r="I195" s="216"/>
      <c r="J195" s="212"/>
      <c r="K195" s="212"/>
      <c r="L195" s="217"/>
      <c r="M195" s="218"/>
      <c r="N195" s="219"/>
      <c r="O195" s="219"/>
      <c r="P195" s="219"/>
      <c r="Q195" s="219"/>
      <c r="R195" s="219"/>
      <c r="S195" s="219"/>
      <c r="T195" s="220"/>
      <c r="AT195" s="221" t="s">
        <v>250</v>
      </c>
      <c r="AU195" s="221" t="s">
        <v>81</v>
      </c>
      <c r="AV195" s="13" t="s">
        <v>81</v>
      </c>
      <c r="AW195" s="13" t="s">
        <v>33</v>
      </c>
      <c r="AX195" s="13" t="s">
        <v>72</v>
      </c>
      <c r="AY195" s="221" t="s">
        <v>239</v>
      </c>
    </row>
    <row r="196" spans="1:65" s="16" customFormat="1" ht="11.25">
      <c r="B196" s="263"/>
      <c r="C196" s="264"/>
      <c r="D196" s="207" t="s">
        <v>250</v>
      </c>
      <c r="E196" s="265" t="s">
        <v>19</v>
      </c>
      <c r="F196" s="266" t="s">
        <v>2078</v>
      </c>
      <c r="G196" s="264"/>
      <c r="H196" s="267">
        <v>26.189</v>
      </c>
      <c r="I196" s="268"/>
      <c r="J196" s="264"/>
      <c r="K196" s="264"/>
      <c r="L196" s="269"/>
      <c r="M196" s="270"/>
      <c r="N196" s="271"/>
      <c r="O196" s="271"/>
      <c r="P196" s="271"/>
      <c r="Q196" s="271"/>
      <c r="R196" s="271"/>
      <c r="S196" s="271"/>
      <c r="T196" s="272"/>
      <c r="AT196" s="273" t="s">
        <v>250</v>
      </c>
      <c r="AU196" s="273" t="s">
        <v>81</v>
      </c>
      <c r="AV196" s="16" t="s">
        <v>246</v>
      </c>
      <c r="AW196" s="16" t="s">
        <v>33</v>
      </c>
      <c r="AX196" s="16" t="s">
        <v>79</v>
      </c>
      <c r="AY196" s="273" t="s">
        <v>239</v>
      </c>
    </row>
    <row r="197" spans="1:65" s="2" customFormat="1" ht="16.5" customHeight="1">
      <c r="A197" s="36"/>
      <c r="B197" s="37"/>
      <c r="C197" s="194" t="s">
        <v>454</v>
      </c>
      <c r="D197" s="194" t="s">
        <v>241</v>
      </c>
      <c r="E197" s="195" t="s">
        <v>2229</v>
      </c>
      <c r="F197" s="196" t="s">
        <v>2230</v>
      </c>
      <c r="G197" s="197" t="s">
        <v>244</v>
      </c>
      <c r="H197" s="198">
        <v>26.189</v>
      </c>
      <c r="I197" s="199"/>
      <c r="J197" s="200">
        <f>ROUND(I197*H197,2)</f>
        <v>0</v>
      </c>
      <c r="K197" s="196" t="s">
        <v>245</v>
      </c>
      <c r="L197" s="41"/>
      <c r="M197" s="201" t="s">
        <v>19</v>
      </c>
      <c r="N197" s="202" t="s">
        <v>43</v>
      </c>
      <c r="O197" s="66"/>
      <c r="P197" s="203">
        <f>O197*H197</f>
        <v>0</v>
      </c>
      <c r="Q197" s="203">
        <v>4.0000000000000003E-5</v>
      </c>
      <c r="R197" s="203">
        <f>Q197*H197</f>
        <v>1.0475600000000001E-3</v>
      </c>
      <c r="S197" s="203">
        <v>0</v>
      </c>
      <c r="T197" s="204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246</v>
      </c>
      <c r="AT197" s="205" t="s">
        <v>241</v>
      </c>
      <c r="AU197" s="205" t="s">
        <v>81</v>
      </c>
      <c r="AY197" s="19" t="s">
        <v>239</v>
      </c>
      <c r="BE197" s="206">
        <f>IF(N197="základní",J197,0)</f>
        <v>0</v>
      </c>
      <c r="BF197" s="206">
        <f>IF(N197="snížená",J197,0)</f>
        <v>0</v>
      </c>
      <c r="BG197" s="206">
        <f>IF(N197="zákl. přenesená",J197,0)</f>
        <v>0</v>
      </c>
      <c r="BH197" s="206">
        <f>IF(N197="sníž. přenesená",J197,0)</f>
        <v>0</v>
      </c>
      <c r="BI197" s="206">
        <f>IF(N197="nulová",J197,0)</f>
        <v>0</v>
      </c>
      <c r="BJ197" s="19" t="s">
        <v>79</v>
      </c>
      <c r="BK197" s="206">
        <f>ROUND(I197*H197,2)</f>
        <v>0</v>
      </c>
      <c r="BL197" s="19" t="s">
        <v>246</v>
      </c>
      <c r="BM197" s="205" t="s">
        <v>2894</v>
      </c>
    </row>
    <row r="198" spans="1:65" s="2" customFormat="1" ht="11.25">
      <c r="A198" s="36"/>
      <c r="B198" s="37"/>
      <c r="C198" s="38"/>
      <c r="D198" s="207" t="s">
        <v>248</v>
      </c>
      <c r="E198" s="38"/>
      <c r="F198" s="208" t="s">
        <v>2232</v>
      </c>
      <c r="G198" s="38"/>
      <c r="H198" s="38"/>
      <c r="I198" s="117"/>
      <c r="J198" s="38"/>
      <c r="K198" s="38"/>
      <c r="L198" s="41"/>
      <c r="M198" s="209"/>
      <c r="N198" s="210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248</v>
      </c>
      <c r="AU198" s="19" t="s">
        <v>81</v>
      </c>
    </row>
    <row r="199" spans="1:65" s="2" customFormat="1" ht="16.5" customHeight="1">
      <c r="A199" s="36"/>
      <c r="B199" s="37"/>
      <c r="C199" s="194" t="s">
        <v>7</v>
      </c>
      <c r="D199" s="194" t="s">
        <v>241</v>
      </c>
      <c r="E199" s="195" t="s">
        <v>2238</v>
      </c>
      <c r="F199" s="196" t="s">
        <v>2239</v>
      </c>
      <c r="G199" s="197" t="s">
        <v>254</v>
      </c>
      <c r="H199" s="198">
        <v>3.7949999999999999</v>
      </c>
      <c r="I199" s="199"/>
      <c r="J199" s="200">
        <f>ROUND(I199*H199,2)</f>
        <v>0</v>
      </c>
      <c r="K199" s="196" t="s">
        <v>19</v>
      </c>
      <c r="L199" s="41"/>
      <c r="M199" s="201" t="s">
        <v>19</v>
      </c>
      <c r="N199" s="202" t="s">
        <v>43</v>
      </c>
      <c r="O199" s="66"/>
      <c r="P199" s="203">
        <f>O199*H199</f>
        <v>0</v>
      </c>
      <c r="Q199" s="203">
        <v>0</v>
      </c>
      <c r="R199" s="203">
        <f>Q199*H199</f>
        <v>0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246</v>
      </c>
      <c r="AT199" s="205" t="s">
        <v>241</v>
      </c>
      <c r="AU199" s="205" t="s">
        <v>81</v>
      </c>
      <c r="AY199" s="19" t="s">
        <v>239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246</v>
      </c>
      <c r="BM199" s="205" t="s">
        <v>2895</v>
      </c>
    </row>
    <row r="200" spans="1:65" s="2" customFormat="1" ht="11.25">
      <c r="A200" s="36"/>
      <c r="B200" s="37"/>
      <c r="C200" s="38"/>
      <c r="D200" s="207" t="s">
        <v>248</v>
      </c>
      <c r="E200" s="38"/>
      <c r="F200" s="208" t="s">
        <v>2241</v>
      </c>
      <c r="G200" s="38"/>
      <c r="H200" s="38"/>
      <c r="I200" s="117"/>
      <c r="J200" s="38"/>
      <c r="K200" s="38"/>
      <c r="L200" s="41"/>
      <c r="M200" s="209"/>
      <c r="N200" s="210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248</v>
      </c>
      <c r="AU200" s="19" t="s">
        <v>81</v>
      </c>
    </row>
    <row r="201" spans="1:65" s="2" customFormat="1" ht="19.5">
      <c r="A201" s="36"/>
      <c r="B201" s="37"/>
      <c r="C201" s="38"/>
      <c r="D201" s="207" t="s">
        <v>275</v>
      </c>
      <c r="E201" s="38"/>
      <c r="F201" s="225" t="s">
        <v>2896</v>
      </c>
      <c r="G201" s="38"/>
      <c r="H201" s="38"/>
      <c r="I201" s="117"/>
      <c r="J201" s="38"/>
      <c r="K201" s="38"/>
      <c r="L201" s="41"/>
      <c r="M201" s="209"/>
      <c r="N201" s="210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275</v>
      </c>
      <c r="AU201" s="19" t="s">
        <v>81</v>
      </c>
    </row>
    <row r="202" spans="1:65" s="13" customFormat="1" ht="11.25">
      <c r="B202" s="211"/>
      <c r="C202" s="212"/>
      <c r="D202" s="207" t="s">
        <v>250</v>
      </c>
      <c r="E202" s="213" t="s">
        <v>19</v>
      </c>
      <c r="F202" s="214" t="s">
        <v>2897</v>
      </c>
      <c r="G202" s="212"/>
      <c r="H202" s="215">
        <v>3.7949999999999999</v>
      </c>
      <c r="I202" s="216"/>
      <c r="J202" s="212"/>
      <c r="K202" s="212"/>
      <c r="L202" s="217"/>
      <c r="M202" s="218"/>
      <c r="N202" s="219"/>
      <c r="O202" s="219"/>
      <c r="P202" s="219"/>
      <c r="Q202" s="219"/>
      <c r="R202" s="219"/>
      <c r="S202" s="219"/>
      <c r="T202" s="220"/>
      <c r="AT202" s="221" t="s">
        <v>250</v>
      </c>
      <c r="AU202" s="221" t="s">
        <v>81</v>
      </c>
      <c r="AV202" s="13" t="s">
        <v>81</v>
      </c>
      <c r="AW202" s="13" t="s">
        <v>33</v>
      </c>
      <c r="AX202" s="13" t="s">
        <v>79</v>
      </c>
      <c r="AY202" s="221" t="s">
        <v>239</v>
      </c>
    </row>
    <row r="203" spans="1:65" s="12" customFormat="1" ht="22.9" customHeight="1">
      <c r="B203" s="178"/>
      <c r="C203" s="179"/>
      <c r="D203" s="180" t="s">
        <v>71</v>
      </c>
      <c r="E203" s="192" t="s">
        <v>101</v>
      </c>
      <c r="F203" s="192" t="s">
        <v>2253</v>
      </c>
      <c r="G203" s="179"/>
      <c r="H203" s="179"/>
      <c r="I203" s="182"/>
      <c r="J203" s="193">
        <f>BK203</f>
        <v>0</v>
      </c>
      <c r="K203" s="179"/>
      <c r="L203" s="184"/>
      <c r="M203" s="185"/>
      <c r="N203" s="186"/>
      <c r="O203" s="186"/>
      <c r="P203" s="187">
        <f>SUM(P204:P270)</f>
        <v>0</v>
      </c>
      <c r="Q203" s="186"/>
      <c r="R203" s="187">
        <f>SUM(R204:R270)</f>
        <v>59.101008619999995</v>
      </c>
      <c r="S203" s="186"/>
      <c r="T203" s="188">
        <f>SUM(T204:T270)</f>
        <v>0</v>
      </c>
      <c r="AR203" s="189" t="s">
        <v>79</v>
      </c>
      <c r="AT203" s="190" t="s">
        <v>71</v>
      </c>
      <c r="AU203" s="190" t="s">
        <v>79</v>
      </c>
      <c r="AY203" s="189" t="s">
        <v>239</v>
      </c>
      <c r="BK203" s="191">
        <f>SUM(BK204:BK270)</f>
        <v>0</v>
      </c>
    </row>
    <row r="204" spans="1:65" s="2" customFormat="1" ht="16.5" customHeight="1">
      <c r="A204" s="36"/>
      <c r="B204" s="37"/>
      <c r="C204" s="194" t="s">
        <v>466</v>
      </c>
      <c r="D204" s="194" t="s">
        <v>241</v>
      </c>
      <c r="E204" s="195" t="s">
        <v>2254</v>
      </c>
      <c r="F204" s="196" t="s">
        <v>2255</v>
      </c>
      <c r="G204" s="197" t="s">
        <v>254</v>
      </c>
      <c r="H204" s="198">
        <v>6.9459999999999997</v>
      </c>
      <c r="I204" s="199"/>
      <c r="J204" s="200">
        <f>ROUND(I204*H204,2)</f>
        <v>0</v>
      </c>
      <c r="K204" s="196" t="s">
        <v>245</v>
      </c>
      <c r="L204" s="41"/>
      <c r="M204" s="201" t="s">
        <v>19</v>
      </c>
      <c r="N204" s="202" t="s">
        <v>43</v>
      </c>
      <c r="O204" s="66"/>
      <c r="P204" s="203">
        <f>O204*H204</f>
        <v>0</v>
      </c>
      <c r="Q204" s="203">
        <v>0</v>
      </c>
      <c r="R204" s="203">
        <f>Q204*H204</f>
        <v>0</v>
      </c>
      <c r="S204" s="203">
        <v>0</v>
      </c>
      <c r="T204" s="204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205" t="s">
        <v>246</v>
      </c>
      <c r="AT204" s="205" t="s">
        <v>241</v>
      </c>
      <c r="AU204" s="205" t="s">
        <v>81</v>
      </c>
      <c r="AY204" s="19" t="s">
        <v>239</v>
      </c>
      <c r="BE204" s="206">
        <f>IF(N204="základní",J204,0)</f>
        <v>0</v>
      </c>
      <c r="BF204" s="206">
        <f>IF(N204="snížená",J204,0)</f>
        <v>0</v>
      </c>
      <c r="BG204" s="206">
        <f>IF(N204="zákl. přenesená",J204,0)</f>
        <v>0</v>
      </c>
      <c r="BH204" s="206">
        <f>IF(N204="sníž. přenesená",J204,0)</f>
        <v>0</v>
      </c>
      <c r="BI204" s="206">
        <f>IF(N204="nulová",J204,0)</f>
        <v>0</v>
      </c>
      <c r="BJ204" s="19" t="s">
        <v>79</v>
      </c>
      <c r="BK204" s="206">
        <f>ROUND(I204*H204,2)</f>
        <v>0</v>
      </c>
      <c r="BL204" s="19" t="s">
        <v>246</v>
      </c>
      <c r="BM204" s="205" t="s">
        <v>2898</v>
      </c>
    </row>
    <row r="205" spans="1:65" s="2" customFormat="1" ht="11.25">
      <c r="A205" s="36"/>
      <c r="B205" s="37"/>
      <c r="C205" s="38"/>
      <c r="D205" s="207" t="s">
        <v>248</v>
      </c>
      <c r="E205" s="38"/>
      <c r="F205" s="208" t="s">
        <v>2257</v>
      </c>
      <c r="G205" s="38"/>
      <c r="H205" s="38"/>
      <c r="I205" s="117"/>
      <c r="J205" s="38"/>
      <c r="K205" s="38"/>
      <c r="L205" s="41"/>
      <c r="M205" s="209"/>
      <c r="N205" s="210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248</v>
      </c>
      <c r="AU205" s="19" t="s">
        <v>81</v>
      </c>
    </row>
    <row r="206" spans="1:65" s="13" customFormat="1" ht="11.25">
      <c r="B206" s="211"/>
      <c r="C206" s="212"/>
      <c r="D206" s="207" t="s">
        <v>250</v>
      </c>
      <c r="E206" s="213" t="s">
        <v>19</v>
      </c>
      <c r="F206" s="214" t="s">
        <v>2899</v>
      </c>
      <c r="G206" s="212"/>
      <c r="H206" s="215">
        <v>4.5339999999999998</v>
      </c>
      <c r="I206" s="216"/>
      <c r="J206" s="212"/>
      <c r="K206" s="212"/>
      <c r="L206" s="217"/>
      <c r="M206" s="218"/>
      <c r="N206" s="219"/>
      <c r="O206" s="219"/>
      <c r="P206" s="219"/>
      <c r="Q206" s="219"/>
      <c r="R206" s="219"/>
      <c r="S206" s="219"/>
      <c r="T206" s="220"/>
      <c r="AT206" s="221" t="s">
        <v>250</v>
      </c>
      <c r="AU206" s="221" t="s">
        <v>81</v>
      </c>
      <c r="AV206" s="13" t="s">
        <v>81</v>
      </c>
      <c r="AW206" s="13" t="s">
        <v>33</v>
      </c>
      <c r="AX206" s="13" t="s">
        <v>72</v>
      </c>
      <c r="AY206" s="221" t="s">
        <v>239</v>
      </c>
    </row>
    <row r="207" spans="1:65" s="13" customFormat="1" ht="11.25">
      <c r="B207" s="211"/>
      <c r="C207" s="212"/>
      <c r="D207" s="207" t="s">
        <v>250</v>
      </c>
      <c r="E207" s="213" t="s">
        <v>19</v>
      </c>
      <c r="F207" s="214" t="s">
        <v>2900</v>
      </c>
      <c r="G207" s="212"/>
      <c r="H207" s="215">
        <v>8.4000000000000005E-2</v>
      </c>
      <c r="I207" s="216"/>
      <c r="J207" s="212"/>
      <c r="K207" s="212"/>
      <c r="L207" s="217"/>
      <c r="M207" s="218"/>
      <c r="N207" s="219"/>
      <c r="O207" s="219"/>
      <c r="P207" s="219"/>
      <c r="Q207" s="219"/>
      <c r="R207" s="219"/>
      <c r="S207" s="219"/>
      <c r="T207" s="220"/>
      <c r="AT207" s="221" t="s">
        <v>250</v>
      </c>
      <c r="AU207" s="221" t="s">
        <v>81</v>
      </c>
      <c r="AV207" s="13" t="s">
        <v>81</v>
      </c>
      <c r="AW207" s="13" t="s">
        <v>33</v>
      </c>
      <c r="AX207" s="13" t="s">
        <v>72</v>
      </c>
      <c r="AY207" s="221" t="s">
        <v>239</v>
      </c>
    </row>
    <row r="208" spans="1:65" s="13" customFormat="1" ht="11.25">
      <c r="B208" s="211"/>
      <c r="C208" s="212"/>
      <c r="D208" s="207" t="s">
        <v>250</v>
      </c>
      <c r="E208" s="213" t="s">
        <v>19</v>
      </c>
      <c r="F208" s="214" t="s">
        <v>2901</v>
      </c>
      <c r="G208" s="212"/>
      <c r="H208" s="215">
        <v>2.3279999999999998</v>
      </c>
      <c r="I208" s="216"/>
      <c r="J208" s="212"/>
      <c r="K208" s="212"/>
      <c r="L208" s="217"/>
      <c r="M208" s="218"/>
      <c r="N208" s="219"/>
      <c r="O208" s="219"/>
      <c r="P208" s="219"/>
      <c r="Q208" s="219"/>
      <c r="R208" s="219"/>
      <c r="S208" s="219"/>
      <c r="T208" s="220"/>
      <c r="AT208" s="221" t="s">
        <v>250</v>
      </c>
      <c r="AU208" s="221" t="s">
        <v>81</v>
      </c>
      <c r="AV208" s="13" t="s">
        <v>81</v>
      </c>
      <c r="AW208" s="13" t="s">
        <v>33</v>
      </c>
      <c r="AX208" s="13" t="s">
        <v>72</v>
      </c>
      <c r="AY208" s="221" t="s">
        <v>239</v>
      </c>
    </row>
    <row r="209" spans="1:65" s="16" customFormat="1" ht="11.25">
      <c r="B209" s="263"/>
      <c r="C209" s="264"/>
      <c r="D209" s="207" t="s">
        <v>250</v>
      </c>
      <c r="E209" s="265" t="s">
        <v>19</v>
      </c>
      <c r="F209" s="266" t="s">
        <v>2078</v>
      </c>
      <c r="G209" s="264"/>
      <c r="H209" s="267">
        <v>6.9459999999999997</v>
      </c>
      <c r="I209" s="268"/>
      <c r="J209" s="264"/>
      <c r="K209" s="264"/>
      <c r="L209" s="269"/>
      <c r="M209" s="270"/>
      <c r="N209" s="271"/>
      <c r="O209" s="271"/>
      <c r="P209" s="271"/>
      <c r="Q209" s="271"/>
      <c r="R209" s="271"/>
      <c r="S209" s="271"/>
      <c r="T209" s="272"/>
      <c r="AT209" s="273" t="s">
        <v>250</v>
      </c>
      <c r="AU209" s="273" t="s">
        <v>81</v>
      </c>
      <c r="AV209" s="16" t="s">
        <v>246</v>
      </c>
      <c r="AW209" s="16" t="s">
        <v>33</v>
      </c>
      <c r="AX209" s="16" t="s">
        <v>79</v>
      </c>
      <c r="AY209" s="273" t="s">
        <v>239</v>
      </c>
    </row>
    <row r="210" spans="1:65" s="2" customFormat="1" ht="16.5" customHeight="1">
      <c r="A210" s="36"/>
      <c r="B210" s="37"/>
      <c r="C210" s="194" t="s">
        <v>472</v>
      </c>
      <c r="D210" s="194" t="s">
        <v>241</v>
      </c>
      <c r="E210" s="195" t="s">
        <v>2261</v>
      </c>
      <c r="F210" s="196" t="s">
        <v>2262</v>
      </c>
      <c r="G210" s="197" t="s">
        <v>244</v>
      </c>
      <c r="H210" s="198">
        <v>25.64</v>
      </c>
      <c r="I210" s="199"/>
      <c r="J210" s="200">
        <f>ROUND(I210*H210,2)</f>
        <v>0</v>
      </c>
      <c r="K210" s="196" t="s">
        <v>245</v>
      </c>
      <c r="L210" s="41"/>
      <c r="M210" s="201" t="s">
        <v>19</v>
      </c>
      <c r="N210" s="202" t="s">
        <v>43</v>
      </c>
      <c r="O210" s="66"/>
      <c r="P210" s="203">
        <f>O210*H210</f>
        <v>0</v>
      </c>
      <c r="Q210" s="203">
        <v>4.1739999999999999E-2</v>
      </c>
      <c r="R210" s="203">
        <f>Q210*H210</f>
        <v>1.0702136</v>
      </c>
      <c r="S210" s="203">
        <v>0</v>
      </c>
      <c r="T210" s="204">
        <f>S210*H210</f>
        <v>0</v>
      </c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R210" s="205" t="s">
        <v>246</v>
      </c>
      <c r="AT210" s="205" t="s">
        <v>241</v>
      </c>
      <c r="AU210" s="205" t="s">
        <v>81</v>
      </c>
      <c r="AY210" s="19" t="s">
        <v>239</v>
      </c>
      <c r="BE210" s="206">
        <f>IF(N210="základní",J210,0)</f>
        <v>0</v>
      </c>
      <c r="BF210" s="206">
        <f>IF(N210="snížená",J210,0)</f>
        <v>0</v>
      </c>
      <c r="BG210" s="206">
        <f>IF(N210="zákl. přenesená",J210,0)</f>
        <v>0</v>
      </c>
      <c r="BH210" s="206">
        <f>IF(N210="sníž. přenesená",J210,0)</f>
        <v>0</v>
      </c>
      <c r="BI210" s="206">
        <f>IF(N210="nulová",J210,0)</f>
        <v>0</v>
      </c>
      <c r="BJ210" s="19" t="s">
        <v>79</v>
      </c>
      <c r="BK210" s="206">
        <f>ROUND(I210*H210,2)</f>
        <v>0</v>
      </c>
      <c r="BL210" s="19" t="s">
        <v>246</v>
      </c>
      <c r="BM210" s="205" t="s">
        <v>2902</v>
      </c>
    </row>
    <row r="211" spans="1:65" s="2" customFormat="1" ht="11.25">
      <c r="A211" s="36"/>
      <c r="B211" s="37"/>
      <c r="C211" s="38"/>
      <c r="D211" s="207" t="s">
        <v>248</v>
      </c>
      <c r="E211" s="38"/>
      <c r="F211" s="208" t="s">
        <v>2264</v>
      </c>
      <c r="G211" s="38"/>
      <c r="H211" s="38"/>
      <c r="I211" s="117"/>
      <c r="J211" s="38"/>
      <c r="K211" s="38"/>
      <c r="L211" s="41"/>
      <c r="M211" s="209"/>
      <c r="N211" s="210"/>
      <c r="O211" s="66"/>
      <c r="P211" s="66"/>
      <c r="Q211" s="66"/>
      <c r="R211" s="66"/>
      <c r="S211" s="66"/>
      <c r="T211" s="67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T211" s="19" t="s">
        <v>248</v>
      </c>
      <c r="AU211" s="19" t="s">
        <v>81</v>
      </c>
    </row>
    <row r="212" spans="1:65" s="13" customFormat="1" ht="11.25">
      <c r="B212" s="211"/>
      <c r="C212" s="212"/>
      <c r="D212" s="207" t="s">
        <v>250</v>
      </c>
      <c r="E212" s="213" t="s">
        <v>19</v>
      </c>
      <c r="F212" s="214" t="s">
        <v>2903</v>
      </c>
      <c r="G212" s="212"/>
      <c r="H212" s="215">
        <v>16.294</v>
      </c>
      <c r="I212" s="216"/>
      <c r="J212" s="212"/>
      <c r="K212" s="212"/>
      <c r="L212" s="217"/>
      <c r="M212" s="218"/>
      <c r="N212" s="219"/>
      <c r="O212" s="219"/>
      <c r="P212" s="219"/>
      <c r="Q212" s="219"/>
      <c r="R212" s="219"/>
      <c r="S212" s="219"/>
      <c r="T212" s="220"/>
      <c r="AT212" s="221" t="s">
        <v>250</v>
      </c>
      <c r="AU212" s="221" t="s">
        <v>81</v>
      </c>
      <c r="AV212" s="13" t="s">
        <v>81</v>
      </c>
      <c r="AW212" s="13" t="s">
        <v>33</v>
      </c>
      <c r="AX212" s="13" t="s">
        <v>72</v>
      </c>
      <c r="AY212" s="221" t="s">
        <v>239</v>
      </c>
    </row>
    <row r="213" spans="1:65" s="13" customFormat="1" ht="11.25">
      <c r="B213" s="211"/>
      <c r="C213" s="212"/>
      <c r="D213" s="207" t="s">
        <v>250</v>
      </c>
      <c r="E213" s="213" t="s">
        <v>19</v>
      </c>
      <c r="F213" s="214" t="s">
        <v>2904</v>
      </c>
      <c r="G213" s="212"/>
      <c r="H213" s="215">
        <v>0.98</v>
      </c>
      <c r="I213" s="216"/>
      <c r="J213" s="212"/>
      <c r="K213" s="212"/>
      <c r="L213" s="217"/>
      <c r="M213" s="218"/>
      <c r="N213" s="219"/>
      <c r="O213" s="219"/>
      <c r="P213" s="219"/>
      <c r="Q213" s="219"/>
      <c r="R213" s="219"/>
      <c r="S213" s="219"/>
      <c r="T213" s="220"/>
      <c r="AT213" s="221" t="s">
        <v>250</v>
      </c>
      <c r="AU213" s="221" t="s">
        <v>81</v>
      </c>
      <c r="AV213" s="13" t="s">
        <v>81</v>
      </c>
      <c r="AW213" s="13" t="s">
        <v>33</v>
      </c>
      <c r="AX213" s="13" t="s">
        <v>72</v>
      </c>
      <c r="AY213" s="221" t="s">
        <v>239</v>
      </c>
    </row>
    <row r="214" spans="1:65" s="13" customFormat="1" ht="11.25">
      <c r="B214" s="211"/>
      <c r="C214" s="212"/>
      <c r="D214" s="207" t="s">
        <v>250</v>
      </c>
      <c r="E214" s="213" t="s">
        <v>19</v>
      </c>
      <c r="F214" s="214" t="s">
        <v>2905</v>
      </c>
      <c r="G214" s="212"/>
      <c r="H214" s="215">
        <v>8.3659999999999997</v>
      </c>
      <c r="I214" s="216"/>
      <c r="J214" s="212"/>
      <c r="K214" s="212"/>
      <c r="L214" s="217"/>
      <c r="M214" s="218"/>
      <c r="N214" s="219"/>
      <c r="O214" s="219"/>
      <c r="P214" s="219"/>
      <c r="Q214" s="219"/>
      <c r="R214" s="219"/>
      <c r="S214" s="219"/>
      <c r="T214" s="220"/>
      <c r="AT214" s="221" t="s">
        <v>250</v>
      </c>
      <c r="AU214" s="221" t="s">
        <v>81</v>
      </c>
      <c r="AV214" s="13" t="s">
        <v>81</v>
      </c>
      <c r="AW214" s="13" t="s">
        <v>33</v>
      </c>
      <c r="AX214" s="13" t="s">
        <v>72</v>
      </c>
      <c r="AY214" s="221" t="s">
        <v>239</v>
      </c>
    </row>
    <row r="215" spans="1:65" s="16" customFormat="1" ht="11.25">
      <c r="B215" s="263"/>
      <c r="C215" s="264"/>
      <c r="D215" s="207" t="s">
        <v>250</v>
      </c>
      <c r="E215" s="265" t="s">
        <v>19</v>
      </c>
      <c r="F215" s="266" t="s">
        <v>2078</v>
      </c>
      <c r="G215" s="264"/>
      <c r="H215" s="267">
        <v>25.64</v>
      </c>
      <c r="I215" s="268"/>
      <c r="J215" s="264"/>
      <c r="K215" s="264"/>
      <c r="L215" s="269"/>
      <c r="M215" s="270"/>
      <c r="N215" s="271"/>
      <c r="O215" s="271"/>
      <c r="P215" s="271"/>
      <c r="Q215" s="271"/>
      <c r="R215" s="271"/>
      <c r="S215" s="271"/>
      <c r="T215" s="272"/>
      <c r="AT215" s="273" t="s">
        <v>250</v>
      </c>
      <c r="AU215" s="273" t="s">
        <v>81</v>
      </c>
      <c r="AV215" s="16" t="s">
        <v>246</v>
      </c>
      <c r="AW215" s="16" t="s">
        <v>33</v>
      </c>
      <c r="AX215" s="16" t="s">
        <v>79</v>
      </c>
      <c r="AY215" s="273" t="s">
        <v>239</v>
      </c>
    </row>
    <row r="216" spans="1:65" s="2" customFormat="1" ht="16.5" customHeight="1">
      <c r="A216" s="36"/>
      <c r="B216" s="37"/>
      <c r="C216" s="194" t="s">
        <v>478</v>
      </c>
      <c r="D216" s="194" t="s">
        <v>241</v>
      </c>
      <c r="E216" s="195" t="s">
        <v>2268</v>
      </c>
      <c r="F216" s="196" t="s">
        <v>2269</v>
      </c>
      <c r="G216" s="197" t="s">
        <v>244</v>
      </c>
      <c r="H216" s="198">
        <v>25.64</v>
      </c>
      <c r="I216" s="199"/>
      <c r="J216" s="200">
        <f>ROUND(I216*H216,2)</f>
        <v>0</v>
      </c>
      <c r="K216" s="196" t="s">
        <v>245</v>
      </c>
      <c r="L216" s="41"/>
      <c r="M216" s="201" t="s">
        <v>19</v>
      </c>
      <c r="N216" s="202" t="s">
        <v>43</v>
      </c>
      <c r="O216" s="66"/>
      <c r="P216" s="203">
        <f>O216*H216</f>
        <v>0</v>
      </c>
      <c r="Q216" s="203">
        <v>2.0000000000000002E-5</v>
      </c>
      <c r="R216" s="203">
        <f>Q216*H216</f>
        <v>5.128000000000001E-4</v>
      </c>
      <c r="S216" s="203">
        <v>0</v>
      </c>
      <c r="T216" s="204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205" t="s">
        <v>246</v>
      </c>
      <c r="AT216" s="205" t="s">
        <v>241</v>
      </c>
      <c r="AU216" s="205" t="s">
        <v>81</v>
      </c>
      <c r="AY216" s="19" t="s">
        <v>239</v>
      </c>
      <c r="BE216" s="206">
        <f>IF(N216="základní",J216,0)</f>
        <v>0</v>
      </c>
      <c r="BF216" s="206">
        <f>IF(N216="snížená",J216,0)</f>
        <v>0</v>
      </c>
      <c r="BG216" s="206">
        <f>IF(N216="zákl. přenesená",J216,0)</f>
        <v>0</v>
      </c>
      <c r="BH216" s="206">
        <f>IF(N216="sníž. přenesená",J216,0)</f>
        <v>0</v>
      </c>
      <c r="BI216" s="206">
        <f>IF(N216="nulová",J216,0)</f>
        <v>0</v>
      </c>
      <c r="BJ216" s="19" t="s">
        <v>79</v>
      </c>
      <c r="BK216" s="206">
        <f>ROUND(I216*H216,2)</f>
        <v>0</v>
      </c>
      <c r="BL216" s="19" t="s">
        <v>246</v>
      </c>
      <c r="BM216" s="205" t="s">
        <v>2906</v>
      </c>
    </row>
    <row r="217" spans="1:65" s="2" customFormat="1" ht="11.25">
      <c r="A217" s="36"/>
      <c r="B217" s="37"/>
      <c r="C217" s="38"/>
      <c r="D217" s="207" t="s">
        <v>248</v>
      </c>
      <c r="E217" s="38"/>
      <c r="F217" s="208" t="s">
        <v>2271</v>
      </c>
      <c r="G217" s="38"/>
      <c r="H217" s="38"/>
      <c r="I217" s="117"/>
      <c r="J217" s="38"/>
      <c r="K217" s="38"/>
      <c r="L217" s="41"/>
      <c r="M217" s="209"/>
      <c r="N217" s="210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248</v>
      </c>
      <c r="AU217" s="19" t="s">
        <v>81</v>
      </c>
    </row>
    <row r="218" spans="1:65" s="2" customFormat="1" ht="16.5" customHeight="1">
      <c r="A218" s="36"/>
      <c r="B218" s="37"/>
      <c r="C218" s="194" t="s">
        <v>484</v>
      </c>
      <c r="D218" s="194" t="s">
        <v>241</v>
      </c>
      <c r="E218" s="195" t="s">
        <v>2278</v>
      </c>
      <c r="F218" s="196" t="s">
        <v>2279</v>
      </c>
      <c r="G218" s="197" t="s">
        <v>265</v>
      </c>
      <c r="H218" s="198">
        <v>0.89500000000000002</v>
      </c>
      <c r="I218" s="199"/>
      <c r="J218" s="200">
        <f>ROUND(I218*H218,2)</f>
        <v>0</v>
      </c>
      <c r="K218" s="196" t="s">
        <v>245</v>
      </c>
      <c r="L218" s="41"/>
      <c r="M218" s="201" t="s">
        <v>19</v>
      </c>
      <c r="N218" s="202" t="s">
        <v>43</v>
      </c>
      <c r="O218" s="66"/>
      <c r="P218" s="203">
        <f>O218*H218</f>
        <v>0</v>
      </c>
      <c r="Q218" s="203">
        <v>1.04877</v>
      </c>
      <c r="R218" s="203">
        <f>Q218*H218</f>
        <v>0.93864915000000004</v>
      </c>
      <c r="S218" s="203">
        <v>0</v>
      </c>
      <c r="T218" s="204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246</v>
      </c>
      <c r="AT218" s="205" t="s">
        <v>241</v>
      </c>
      <c r="AU218" s="205" t="s">
        <v>81</v>
      </c>
      <c r="AY218" s="19" t="s">
        <v>239</v>
      </c>
      <c r="BE218" s="206">
        <f>IF(N218="základní",J218,0)</f>
        <v>0</v>
      </c>
      <c r="BF218" s="206">
        <f>IF(N218="snížená",J218,0)</f>
        <v>0</v>
      </c>
      <c r="BG218" s="206">
        <f>IF(N218="zákl. přenesená",J218,0)</f>
        <v>0</v>
      </c>
      <c r="BH218" s="206">
        <f>IF(N218="sníž. přenesená",J218,0)</f>
        <v>0</v>
      </c>
      <c r="BI218" s="206">
        <f>IF(N218="nulová",J218,0)</f>
        <v>0</v>
      </c>
      <c r="BJ218" s="19" t="s">
        <v>79</v>
      </c>
      <c r="BK218" s="206">
        <f>ROUND(I218*H218,2)</f>
        <v>0</v>
      </c>
      <c r="BL218" s="19" t="s">
        <v>246</v>
      </c>
      <c r="BM218" s="205" t="s">
        <v>2907</v>
      </c>
    </row>
    <row r="219" spans="1:65" s="2" customFormat="1" ht="11.25">
      <c r="A219" s="36"/>
      <c r="B219" s="37"/>
      <c r="C219" s="38"/>
      <c r="D219" s="207" t="s">
        <v>248</v>
      </c>
      <c r="E219" s="38"/>
      <c r="F219" s="208" t="s">
        <v>2281</v>
      </c>
      <c r="G219" s="38"/>
      <c r="H219" s="38"/>
      <c r="I219" s="117"/>
      <c r="J219" s="38"/>
      <c r="K219" s="38"/>
      <c r="L219" s="41"/>
      <c r="M219" s="209"/>
      <c r="N219" s="210"/>
      <c r="O219" s="66"/>
      <c r="P219" s="66"/>
      <c r="Q219" s="66"/>
      <c r="R219" s="66"/>
      <c r="S219" s="66"/>
      <c r="T219" s="67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T219" s="19" t="s">
        <v>248</v>
      </c>
      <c r="AU219" s="19" t="s">
        <v>81</v>
      </c>
    </row>
    <row r="220" spans="1:65" s="13" customFormat="1" ht="11.25">
      <c r="B220" s="211"/>
      <c r="C220" s="212"/>
      <c r="D220" s="207" t="s">
        <v>250</v>
      </c>
      <c r="E220" s="213" t="s">
        <v>19</v>
      </c>
      <c r="F220" s="214" t="s">
        <v>2908</v>
      </c>
      <c r="G220" s="212"/>
      <c r="H220" s="215">
        <v>0.59099999999999997</v>
      </c>
      <c r="I220" s="216"/>
      <c r="J220" s="212"/>
      <c r="K220" s="212"/>
      <c r="L220" s="217"/>
      <c r="M220" s="218"/>
      <c r="N220" s="219"/>
      <c r="O220" s="219"/>
      <c r="P220" s="219"/>
      <c r="Q220" s="219"/>
      <c r="R220" s="219"/>
      <c r="S220" s="219"/>
      <c r="T220" s="220"/>
      <c r="AT220" s="221" t="s">
        <v>250</v>
      </c>
      <c r="AU220" s="221" t="s">
        <v>81</v>
      </c>
      <c r="AV220" s="13" t="s">
        <v>81</v>
      </c>
      <c r="AW220" s="13" t="s">
        <v>33</v>
      </c>
      <c r="AX220" s="13" t="s">
        <v>72</v>
      </c>
      <c r="AY220" s="221" t="s">
        <v>239</v>
      </c>
    </row>
    <row r="221" spans="1:65" s="13" customFormat="1" ht="11.25">
      <c r="B221" s="211"/>
      <c r="C221" s="212"/>
      <c r="D221" s="207" t="s">
        <v>250</v>
      </c>
      <c r="E221" s="213" t="s">
        <v>19</v>
      </c>
      <c r="F221" s="214" t="s">
        <v>2909</v>
      </c>
      <c r="G221" s="212"/>
      <c r="H221" s="215">
        <v>0.30399999999999999</v>
      </c>
      <c r="I221" s="216"/>
      <c r="J221" s="212"/>
      <c r="K221" s="212"/>
      <c r="L221" s="217"/>
      <c r="M221" s="218"/>
      <c r="N221" s="219"/>
      <c r="O221" s="219"/>
      <c r="P221" s="219"/>
      <c r="Q221" s="219"/>
      <c r="R221" s="219"/>
      <c r="S221" s="219"/>
      <c r="T221" s="220"/>
      <c r="AT221" s="221" t="s">
        <v>250</v>
      </c>
      <c r="AU221" s="221" t="s">
        <v>81</v>
      </c>
      <c r="AV221" s="13" t="s">
        <v>81</v>
      </c>
      <c r="AW221" s="13" t="s">
        <v>33</v>
      </c>
      <c r="AX221" s="13" t="s">
        <v>72</v>
      </c>
      <c r="AY221" s="221" t="s">
        <v>239</v>
      </c>
    </row>
    <row r="222" spans="1:65" s="16" customFormat="1" ht="11.25">
      <c r="B222" s="263"/>
      <c r="C222" s="264"/>
      <c r="D222" s="207" t="s">
        <v>250</v>
      </c>
      <c r="E222" s="265" t="s">
        <v>19</v>
      </c>
      <c r="F222" s="266" t="s">
        <v>2078</v>
      </c>
      <c r="G222" s="264"/>
      <c r="H222" s="267">
        <v>0.89500000000000002</v>
      </c>
      <c r="I222" s="268"/>
      <c r="J222" s="264"/>
      <c r="K222" s="264"/>
      <c r="L222" s="269"/>
      <c r="M222" s="270"/>
      <c r="N222" s="271"/>
      <c r="O222" s="271"/>
      <c r="P222" s="271"/>
      <c r="Q222" s="271"/>
      <c r="R222" s="271"/>
      <c r="S222" s="271"/>
      <c r="T222" s="272"/>
      <c r="AT222" s="273" t="s">
        <v>250</v>
      </c>
      <c r="AU222" s="273" t="s">
        <v>81</v>
      </c>
      <c r="AV222" s="16" t="s">
        <v>246</v>
      </c>
      <c r="AW222" s="16" t="s">
        <v>33</v>
      </c>
      <c r="AX222" s="16" t="s">
        <v>79</v>
      </c>
      <c r="AY222" s="273" t="s">
        <v>239</v>
      </c>
    </row>
    <row r="223" spans="1:65" s="2" customFormat="1" ht="16.5" customHeight="1">
      <c r="A223" s="36"/>
      <c r="B223" s="37"/>
      <c r="C223" s="194" t="s">
        <v>490</v>
      </c>
      <c r="D223" s="194" t="s">
        <v>241</v>
      </c>
      <c r="E223" s="195" t="s">
        <v>2910</v>
      </c>
      <c r="F223" s="196" t="s">
        <v>2911</v>
      </c>
      <c r="G223" s="197" t="s">
        <v>327</v>
      </c>
      <c r="H223" s="198">
        <v>3.1</v>
      </c>
      <c r="I223" s="199"/>
      <c r="J223" s="200">
        <f>ROUND(I223*H223,2)</f>
        <v>0</v>
      </c>
      <c r="K223" s="196" t="s">
        <v>245</v>
      </c>
      <c r="L223" s="41"/>
      <c r="M223" s="201" t="s">
        <v>19</v>
      </c>
      <c r="N223" s="202" t="s">
        <v>43</v>
      </c>
      <c r="O223" s="66"/>
      <c r="P223" s="203">
        <f>O223*H223</f>
        <v>0</v>
      </c>
      <c r="Q223" s="203">
        <v>1.9000000000000001E-4</v>
      </c>
      <c r="R223" s="203">
        <f>Q223*H223</f>
        <v>5.8900000000000001E-4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246</v>
      </c>
      <c r="AT223" s="205" t="s">
        <v>241</v>
      </c>
      <c r="AU223" s="205" t="s">
        <v>81</v>
      </c>
      <c r="AY223" s="19" t="s">
        <v>239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246</v>
      </c>
      <c r="BM223" s="205" t="s">
        <v>2912</v>
      </c>
    </row>
    <row r="224" spans="1:65" s="2" customFormat="1" ht="11.25">
      <c r="A224" s="36"/>
      <c r="B224" s="37"/>
      <c r="C224" s="38"/>
      <c r="D224" s="207" t="s">
        <v>248</v>
      </c>
      <c r="E224" s="38"/>
      <c r="F224" s="208" t="s">
        <v>2913</v>
      </c>
      <c r="G224" s="38"/>
      <c r="H224" s="38"/>
      <c r="I224" s="117"/>
      <c r="J224" s="38"/>
      <c r="K224" s="38"/>
      <c r="L224" s="41"/>
      <c r="M224" s="209"/>
      <c r="N224" s="210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248</v>
      </c>
      <c r="AU224" s="19" t="s">
        <v>81</v>
      </c>
    </row>
    <row r="225" spans="1:65" s="2" customFormat="1" ht="19.5">
      <c r="A225" s="36"/>
      <c r="B225" s="37"/>
      <c r="C225" s="38"/>
      <c r="D225" s="207" t="s">
        <v>275</v>
      </c>
      <c r="E225" s="38"/>
      <c r="F225" s="225" t="s">
        <v>2914</v>
      </c>
      <c r="G225" s="38"/>
      <c r="H225" s="38"/>
      <c r="I225" s="117"/>
      <c r="J225" s="38"/>
      <c r="K225" s="38"/>
      <c r="L225" s="41"/>
      <c r="M225" s="209"/>
      <c r="N225" s="210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275</v>
      </c>
      <c r="AU225" s="19" t="s">
        <v>81</v>
      </c>
    </row>
    <row r="226" spans="1:65" s="13" customFormat="1" ht="11.25">
      <c r="B226" s="211"/>
      <c r="C226" s="212"/>
      <c r="D226" s="207" t="s">
        <v>250</v>
      </c>
      <c r="E226" s="213" t="s">
        <v>19</v>
      </c>
      <c r="F226" s="214" t="s">
        <v>2915</v>
      </c>
      <c r="G226" s="212"/>
      <c r="H226" s="215">
        <v>3.1</v>
      </c>
      <c r="I226" s="216"/>
      <c r="J226" s="212"/>
      <c r="K226" s="212"/>
      <c r="L226" s="217"/>
      <c r="M226" s="218"/>
      <c r="N226" s="219"/>
      <c r="O226" s="219"/>
      <c r="P226" s="219"/>
      <c r="Q226" s="219"/>
      <c r="R226" s="219"/>
      <c r="S226" s="219"/>
      <c r="T226" s="220"/>
      <c r="AT226" s="221" t="s">
        <v>250</v>
      </c>
      <c r="AU226" s="221" t="s">
        <v>81</v>
      </c>
      <c r="AV226" s="13" t="s">
        <v>81</v>
      </c>
      <c r="AW226" s="13" t="s">
        <v>33</v>
      </c>
      <c r="AX226" s="13" t="s">
        <v>79</v>
      </c>
      <c r="AY226" s="221" t="s">
        <v>239</v>
      </c>
    </row>
    <row r="227" spans="1:65" s="2" customFormat="1" ht="16.5" customHeight="1">
      <c r="A227" s="36"/>
      <c r="B227" s="37"/>
      <c r="C227" s="194" t="s">
        <v>497</v>
      </c>
      <c r="D227" s="194" t="s">
        <v>241</v>
      </c>
      <c r="E227" s="195" t="s">
        <v>2916</v>
      </c>
      <c r="F227" s="196" t="s">
        <v>2917</v>
      </c>
      <c r="G227" s="197" t="s">
        <v>254</v>
      </c>
      <c r="H227" s="198">
        <v>21.736000000000001</v>
      </c>
      <c r="I227" s="199"/>
      <c r="J227" s="200">
        <f>ROUND(I227*H227,2)</f>
        <v>0</v>
      </c>
      <c r="K227" s="196" t="s">
        <v>245</v>
      </c>
      <c r="L227" s="41"/>
      <c r="M227" s="201" t="s">
        <v>19</v>
      </c>
      <c r="N227" s="202" t="s">
        <v>43</v>
      </c>
      <c r="O227" s="66"/>
      <c r="P227" s="203">
        <f>O227*H227</f>
        <v>0</v>
      </c>
      <c r="Q227" s="203">
        <v>2.3115399999999999</v>
      </c>
      <c r="R227" s="203">
        <f>Q227*H227</f>
        <v>50.243633439999996</v>
      </c>
      <c r="S227" s="203">
        <v>0</v>
      </c>
      <c r="T227" s="204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205" t="s">
        <v>246</v>
      </c>
      <c r="AT227" s="205" t="s">
        <v>241</v>
      </c>
      <c r="AU227" s="205" t="s">
        <v>81</v>
      </c>
      <c r="AY227" s="19" t="s">
        <v>239</v>
      </c>
      <c r="BE227" s="206">
        <f>IF(N227="základní",J227,0)</f>
        <v>0</v>
      </c>
      <c r="BF227" s="206">
        <f>IF(N227="snížená",J227,0)</f>
        <v>0</v>
      </c>
      <c r="BG227" s="206">
        <f>IF(N227="zákl. přenesená",J227,0)</f>
        <v>0</v>
      </c>
      <c r="BH227" s="206">
        <f>IF(N227="sníž. přenesená",J227,0)</f>
        <v>0</v>
      </c>
      <c r="BI227" s="206">
        <f>IF(N227="nulová",J227,0)</f>
        <v>0</v>
      </c>
      <c r="BJ227" s="19" t="s">
        <v>79</v>
      </c>
      <c r="BK227" s="206">
        <f>ROUND(I227*H227,2)</f>
        <v>0</v>
      </c>
      <c r="BL227" s="19" t="s">
        <v>246</v>
      </c>
      <c r="BM227" s="205" t="s">
        <v>2918</v>
      </c>
    </row>
    <row r="228" spans="1:65" s="2" customFormat="1" ht="19.5">
      <c r="A228" s="36"/>
      <c r="B228" s="37"/>
      <c r="C228" s="38"/>
      <c r="D228" s="207" t="s">
        <v>248</v>
      </c>
      <c r="E228" s="38"/>
      <c r="F228" s="208" t="s">
        <v>2919</v>
      </c>
      <c r="G228" s="38"/>
      <c r="H228" s="38"/>
      <c r="I228" s="117"/>
      <c r="J228" s="38"/>
      <c r="K228" s="38"/>
      <c r="L228" s="41"/>
      <c r="M228" s="209"/>
      <c r="N228" s="210"/>
      <c r="O228" s="66"/>
      <c r="P228" s="66"/>
      <c r="Q228" s="66"/>
      <c r="R228" s="66"/>
      <c r="S228" s="66"/>
      <c r="T228" s="67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T228" s="19" t="s">
        <v>248</v>
      </c>
      <c r="AU228" s="19" t="s">
        <v>81</v>
      </c>
    </row>
    <row r="229" spans="1:65" s="2" customFormat="1" ht="39">
      <c r="A229" s="36"/>
      <c r="B229" s="37"/>
      <c r="C229" s="38"/>
      <c r="D229" s="207" t="s">
        <v>275</v>
      </c>
      <c r="E229" s="38"/>
      <c r="F229" s="225" t="s">
        <v>2920</v>
      </c>
      <c r="G229" s="38"/>
      <c r="H229" s="38"/>
      <c r="I229" s="117"/>
      <c r="J229" s="38"/>
      <c r="K229" s="38"/>
      <c r="L229" s="41"/>
      <c r="M229" s="209"/>
      <c r="N229" s="210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275</v>
      </c>
      <c r="AU229" s="19" t="s">
        <v>81</v>
      </c>
    </row>
    <row r="230" spans="1:65" s="13" customFormat="1" ht="11.25">
      <c r="B230" s="211"/>
      <c r="C230" s="212"/>
      <c r="D230" s="207" t="s">
        <v>250</v>
      </c>
      <c r="E230" s="213" t="s">
        <v>19</v>
      </c>
      <c r="F230" s="214" t="s">
        <v>2921</v>
      </c>
      <c r="G230" s="212"/>
      <c r="H230" s="215">
        <v>5.2359999999999998</v>
      </c>
      <c r="I230" s="216"/>
      <c r="J230" s="212"/>
      <c r="K230" s="212"/>
      <c r="L230" s="217"/>
      <c r="M230" s="218"/>
      <c r="N230" s="219"/>
      <c r="O230" s="219"/>
      <c r="P230" s="219"/>
      <c r="Q230" s="219"/>
      <c r="R230" s="219"/>
      <c r="S230" s="219"/>
      <c r="T230" s="220"/>
      <c r="AT230" s="221" t="s">
        <v>250</v>
      </c>
      <c r="AU230" s="221" t="s">
        <v>81</v>
      </c>
      <c r="AV230" s="13" t="s">
        <v>81</v>
      </c>
      <c r="AW230" s="13" t="s">
        <v>33</v>
      </c>
      <c r="AX230" s="13" t="s">
        <v>72</v>
      </c>
      <c r="AY230" s="221" t="s">
        <v>239</v>
      </c>
    </row>
    <row r="231" spans="1:65" s="13" customFormat="1" ht="11.25">
      <c r="B231" s="211"/>
      <c r="C231" s="212"/>
      <c r="D231" s="207" t="s">
        <v>250</v>
      </c>
      <c r="E231" s="213" t="s">
        <v>19</v>
      </c>
      <c r="F231" s="214" t="s">
        <v>2922</v>
      </c>
      <c r="G231" s="212"/>
      <c r="H231" s="215">
        <v>16.5</v>
      </c>
      <c r="I231" s="216"/>
      <c r="J231" s="212"/>
      <c r="K231" s="212"/>
      <c r="L231" s="217"/>
      <c r="M231" s="218"/>
      <c r="N231" s="219"/>
      <c r="O231" s="219"/>
      <c r="P231" s="219"/>
      <c r="Q231" s="219"/>
      <c r="R231" s="219"/>
      <c r="S231" s="219"/>
      <c r="T231" s="220"/>
      <c r="AT231" s="221" t="s">
        <v>250</v>
      </c>
      <c r="AU231" s="221" t="s">
        <v>81</v>
      </c>
      <c r="AV231" s="13" t="s">
        <v>81</v>
      </c>
      <c r="AW231" s="13" t="s">
        <v>33</v>
      </c>
      <c r="AX231" s="13" t="s">
        <v>72</v>
      </c>
      <c r="AY231" s="221" t="s">
        <v>239</v>
      </c>
    </row>
    <row r="232" spans="1:65" s="16" customFormat="1" ht="11.25">
      <c r="B232" s="263"/>
      <c r="C232" s="264"/>
      <c r="D232" s="207" t="s">
        <v>250</v>
      </c>
      <c r="E232" s="265" t="s">
        <v>19</v>
      </c>
      <c r="F232" s="266" t="s">
        <v>2078</v>
      </c>
      <c r="G232" s="264"/>
      <c r="H232" s="267">
        <v>21.736000000000001</v>
      </c>
      <c r="I232" s="268"/>
      <c r="J232" s="264"/>
      <c r="K232" s="264"/>
      <c r="L232" s="269"/>
      <c r="M232" s="270"/>
      <c r="N232" s="271"/>
      <c r="O232" s="271"/>
      <c r="P232" s="271"/>
      <c r="Q232" s="271"/>
      <c r="R232" s="271"/>
      <c r="S232" s="271"/>
      <c r="T232" s="272"/>
      <c r="AT232" s="273" t="s">
        <v>250</v>
      </c>
      <c r="AU232" s="273" t="s">
        <v>81</v>
      </c>
      <c r="AV232" s="16" t="s">
        <v>246</v>
      </c>
      <c r="AW232" s="16" t="s">
        <v>33</v>
      </c>
      <c r="AX232" s="16" t="s">
        <v>79</v>
      </c>
      <c r="AY232" s="273" t="s">
        <v>239</v>
      </c>
    </row>
    <row r="233" spans="1:65" s="2" customFormat="1" ht="16.5" customHeight="1">
      <c r="A233" s="36"/>
      <c r="B233" s="37"/>
      <c r="C233" s="194" t="s">
        <v>503</v>
      </c>
      <c r="D233" s="194" t="s">
        <v>241</v>
      </c>
      <c r="E233" s="195" t="s">
        <v>2923</v>
      </c>
      <c r="F233" s="196" t="s">
        <v>2924</v>
      </c>
      <c r="G233" s="197" t="s">
        <v>254</v>
      </c>
      <c r="H233" s="198">
        <v>42.432000000000002</v>
      </c>
      <c r="I233" s="199"/>
      <c r="J233" s="200">
        <f>ROUND(I233*H233,2)</f>
        <v>0</v>
      </c>
      <c r="K233" s="196" t="s">
        <v>245</v>
      </c>
      <c r="L233" s="41"/>
      <c r="M233" s="201" t="s">
        <v>19</v>
      </c>
      <c r="N233" s="202" t="s">
        <v>43</v>
      </c>
      <c r="O233" s="66"/>
      <c r="P233" s="203">
        <f>O233*H233</f>
        <v>0</v>
      </c>
      <c r="Q233" s="203">
        <v>0</v>
      </c>
      <c r="R233" s="203">
        <f>Q233*H233</f>
        <v>0</v>
      </c>
      <c r="S233" s="203">
        <v>0</v>
      </c>
      <c r="T233" s="204">
        <f>S233*H233</f>
        <v>0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R233" s="205" t="s">
        <v>246</v>
      </c>
      <c r="AT233" s="205" t="s">
        <v>241</v>
      </c>
      <c r="AU233" s="205" t="s">
        <v>81</v>
      </c>
      <c r="AY233" s="19" t="s">
        <v>239</v>
      </c>
      <c r="BE233" s="206">
        <f>IF(N233="základní",J233,0)</f>
        <v>0</v>
      </c>
      <c r="BF233" s="206">
        <f>IF(N233="snížená",J233,0)</f>
        <v>0</v>
      </c>
      <c r="BG233" s="206">
        <f>IF(N233="zákl. přenesená",J233,0)</f>
        <v>0</v>
      </c>
      <c r="BH233" s="206">
        <f>IF(N233="sníž. přenesená",J233,0)</f>
        <v>0</v>
      </c>
      <c r="BI233" s="206">
        <f>IF(N233="nulová",J233,0)</f>
        <v>0</v>
      </c>
      <c r="BJ233" s="19" t="s">
        <v>79</v>
      </c>
      <c r="BK233" s="206">
        <f>ROUND(I233*H233,2)</f>
        <v>0</v>
      </c>
      <c r="BL233" s="19" t="s">
        <v>246</v>
      </c>
      <c r="BM233" s="205" t="s">
        <v>2925</v>
      </c>
    </row>
    <row r="234" spans="1:65" s="2" customFormat="1" ht="11.25">
      <c r="A234" s="36"/>
      <c r="B234" s="37"/>
      <c r="C234" s="38"/>
      <c r="D234" s="207" t="s">
        <v>248</v>
      </c>
      <c r="E234" s="38"/>
      <c r="F234" s="208" t="s">
        <v>2926</v>
      </c>
      <c r="G234" s="38"/>
      <c r="H234" s="38"/>
      <c r="I234" s="117"/>
      <c r="J234" s="38"/>
      <c r="K234" s="38"/>
      <c r="L234" s="41"/>
      <c r="M234" s="209"/>
      <c r="N234" s="210"/>
      <c r="O234" s="66"/>
      <c r="P234" s="66"/>
      <c r="Q234" s="66"/>
      <c r="R234" s="66"/>
      <c r="S234" s="66"/>
      <c r="T234" s="67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T234" s="19" t="s">
        <v>248</v>
      </c>
      <c r="AU234" s="19" t="s">
        <v>81</v>
      </c>
    </row>
    <row r="235" spans="1:65" s="2" customFormat="1" ht="19.5">
      <c r="A235" s="36"/>
      <c r="B235" s="37"/>
      <c r="C235" s="38"/>
      <c r="D235" s="207" t="s">
        <v>275</v>
      </c>
      <c r="E235" s="38"/>
      <c r="F235" s="225" t="s">
        <v>2927</v>
      </c>
      <c r="G235" s="38"/>
      <c r="H235" s="38"/>
      <c r="I235" s="117"/>
      <c r="J235" s="38"/>
      <c r="K235" s="38"/>
      <c r="L235" s="41"/>
      <c r="M235" s="209"/>
      <c r="N235" s="210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275</v>
      </c>
      <c r="AU235" s="19" t="s">
        <v>81</v>
      </c>
    </row>
    <row r="236" spans="1:65" s="13" customFormat="1" ht="11.25">
      <c r="B236" s="211"/>
      <c r="C236" s="212"/>
      <c r="D236" s="207" t="s">
        <v>250</v>
      </c>
      <c r="E236" s="213" t="s">
        <v>19</v>
      </c>
      <c r="F236" s="214" t="s">
        <v>2928</v>
      </c>
      <c r="G236" s="212"/>
      <c r="H236" s="215">
        <v>29.620999999999999</v>
      </c>
      <c r="I236" s="216"/>
      <c r="J236" s="212"/>
      <c r="K236" s="212"/>
      <c r="L236" s="217"/>
      <c r="M236" s="218"/>
      <c r="N236" s="219"/>
      <c r="O236" s="219"/>
      <c r="P236" s="219"/>
      <c r="Q236" s="219"/>
      <c r="R236" s="219"/>
      <c r="S236" s="219"/>
      <c r="T236" s="220"/>
      <c r="AT236" s="221" t="s">
        <v>250</v>
      </c>
      <c r="AU236" s="221" t="s">
        <v>81</v>
      </c>
      <c r="AV236" s="13" t="s">
        <v>81</v>
      </c>
      <c r="AW236" s="13" t="s">
        <v>33</v>
      </c>
      <c r="AX236" s="13" t="s">
        <v>72</v>
      </c>
      <c r="AY236" s="221" t="s">
        <v>239</v>
      </c>
    </row>
    <row r="237" spans="1:65" s="13" customFormat="1" ht="11.25">
      <c r="B237" s="211"/>
      <c r="C237" s="212"/>
      <c r="D237" s="207" t="s">
        <v>250</v>
      </c>
      <c r="E237" s="213" t="s">
        <v>19</v>
      </c>
      <c r="F237" s="214" t="s">
        <v>2929</v>
      </c>
      <c r="G237" s="212"/>
      <c r="H237" s="215">
        <v>0.72899999999999998</v>
      </c>
      <c r="I237" s="216"/>
      <c r="J237" s="212"/>
      <c r="K237" s="212"/>
      <c r="L237" s="217"/>
      <c r="M237" s="218"/>
      <c r="N237" s="219"/>
      <c r="O237" s="219"/>
      <c r="P237" s="219"/>
      <c r="Q237" s="219"/>
      <c r="R237" s="219"/>
      <c r="S237" s="219"/>
      <c r="T237" s="220"/>
      <c r="AT237" s="221" t="s">
        <v>250</v>
      </c>
      <c r="AU237" s="221" t="s">
        <v>81</v>
      </c>
      <c r="AV237" s="13" t="s">
        <v>81</v>
      </c>
      <c r="AW237" s="13" t="s">
        <v>33</v>
      </c>
      <c r="AX237" s="13" t="s">
        <v>72</v>
      </c>
      <c r="AY237" s="221" t="s">
        <v>239</v>
      </c>
    </row>
    <row r="238" spans="1:65" s="13" customFormat="1" ht="11.25">
      <c r="B238" s="211"/>
      <c r="C238" s="212"/>
      <c r="D238" s="207" t="s">
        <v>250</v>
      </c>
      <c r="E238" s="213" t="s">
        <v>19</v>
      </c>
      <c r="F238" s="214" t="s">
        <v>2930</v>
      </c>
      <c r="G238" s="212"/>
      <c r="H238" s="215">
        <v>12.082000000000001</v>
      </c>
      <c r="I238" s="216"/>
      <c r="J238" s="212"/>
      <c r="K238" s="212"/>
      <c r="L238" s="217"/>
      <c r="M238" s="218"/>
      <c r="N238" s="219"/>
      <c r="O238" s="219"/>
      <c r="P238" s="219"/>
      <c r="Q238" s="219"/>
      <c r="R238" s="219"/>
      <c r="S238" s="219"/>
      <c r="T238" s="220"/>
      <c r="AT238" s="221" t="s">
        <v>250</v>
      </c>
      <c r="AU238" s="221" t="s">
        <v>81</v>
      </c>
      <c r="AV238" s="13" t="s">
        <v>81</v>
      </c>
      <c r="AW238" s="13" t="s">
        <v>33</v>
      </c>
      <c r="AX238" s="13" t="s">
        <v>72</v>
      </c>
      <c r="AY238" s="221" t="s">
        <v>239</v>
      </c>
    </row>
    <row r="239" spans="1:65" s="16" customFormat="1" ht="11.25">
      <c r="B239" s="263"/>
      <c r="C239" s="264"/>
      <c r="D239" s="207" t="s">
        <v>250</v>
      </c>
      <c r="E239" s="265" t="s">
        <v>19</v>
      </c>
      <c r="F239" s="266" t="s">
        <v>2078</v>
      </c>
      <c r="G239" s="264"/>
      <c r="H239" s="267">
        <v>42.432000000000002</v>
      </c>
      <c r="I239" s="268"/>
      <c r="J239" s="264"/>
      <c r="K239" s="264"/>
      <c r="L239" s="269"/>
      <c r="M239" s="270"/>
      <c r="N239" s="271"/>
      <c r="O239" s="271"/>
      <c r="P239" s="271"/>
      <c r="Q239" s="271"/>
      <c r="R239" s="271"/>
      <c r="S239" s="271"/>
      <c r="T239" s="272"/>
      <c r="AT239" s="273" t="s">
        <v>250</v>
      </c>
      <c r="AU239" s="273" t="s">
        <v>81</v>
      </c>
      <c r="AV239" s="16" t="s">
        <v>246</v>
      </c>
      <c r="AW239" s="16" t="s">
        <v>33</v>
      </c>
      <c r="AX239" s="16" t="s">
        <v>79</v>
      </c>
      <c r="AY239" s="273" t="s">
        <v>239</v>
      </c>
    </row>
    <row r="240" spans="1:65" s="2" customFormat="1" ht="16.5" customHeight="1">
      <c r="A240" s="36"/>
      <c r="B240" s="37"/>
      <c r="C240" s="194" t="s">
        <v>510</v>
      </c>
      <c r="D240" s="194" t="s">
        <v>241</v>
      </c>
      <c r="E240" s="195" t="s">
        <v>2931</v>
      </c>
      <c r="F240" s="196" t="s">
        <v>2932</v>
      </c>
      <c r="G240" s="197" t="s">
        <v>244</v>
      </c>
      <c r="H240" s="198">
        <v>181.37799999999999</v>
      </c>
      <c r="I240" s="199"/>
      <c r="J240" s="200">
        <f>ROUND(I240*H240,2)</f>
        <v>0</v>
      </c>
      <c r="K240" s="196" t="s">
        <v>245</v>
      </c>
      <c r="L240" s="41"/>
      <c r="M240" s="201" t="s">
        <v>19</v>
      </c>
      <c r="N240" s="202" t="s">
        <v>43</v>
      </c>
      <c r="O240" s="66"/>
      <c r="P240" s="203">
        <f>O240*H240</f>
        <v>0</v>
      </c>
      <c r="Q240" s="203">
        <v>2.5100000000000001E-3</v>
      </c>
      <c r="R240" s="203">
        <f>Q240*H240</f>
        <v>0.45525877999999997</v>
      </c>
      <c r="S240" s="203">
        <v>0</v>
      </c>
      <c r="T240" s="204">
        <f>S240*H240</f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205" t="s">
        <v>246</v>
      </c>
      <c r="AT240" s="205" t="s">
        <v>241</v>
      </c>
      <c r="AU240" s="205" t="s">
        <v>81</v>
      </c>
      <c r="AY240" s="19" t="s">
        <v>239</v>
      </c>
      <c r="BE240" s="206">
        <f>IF(N240="základní",J240,0)</f>
        <v>0</v>
      </c>
      <c r="BF240" s="206">
        <f>IF(N240="snížená",J240,0)</f>
        <v>0</v>
      </c>
      <c r="BG240" s="206">
        <f>IF(N240="zákl. přenesená",J240,0)</f>
        <v>0</v>
      </c>
      <c r="BH240" s="206">
        <f>IF(N240="sníž. přenesená",J240,0)</f>
        <v>0</v>
      </c>
      <c r="BI240" s="206">
        <f>IF(N240="nulová",J240,0)</f>
        <v>0</v>
      </c>
      <c r="BJ240" s="19" t="s">
        <v>79</v>
      </c>
      <c r="BK240" s="206">
        <f>ROUND(I240*H240,2)</f>
        <v>0</v>
      </c>
      <c r="BL240" s="19" t="s">
        <v>246</v>
      </c>
      <c r="BM240" s="205" t="s">
        <v>2933</v>
      </c>
    </row>
    <row r="241" spans="1:65" s="2" customFormat="1" ht="11.25">
      <c r="A241" s="36"/>
      <c r="B241" s="37"/>
      <c r="C241" s="38"/>
      <c r="D241" s="207" t="s">
        <v>248</v>
      </c>
      <c r="E241" s="38"/>
      <c r="F241" s="208" t="s">
        <v>2934</v>
      </c>
      <c r="G241" s="38"/>
      <c r="H241" s="38"/>
      <c r="I241" s="117"/>
      <c r="J241" s="38"/>
      <c r="K241" s="38"/>
      <c r="L241" s="41"/>
      <c r="M241" s="209"/>
      <c r="N241" s="210"/>
      <c r="O241" s="66"/>
      <c r="P241" s="66"/>
      <c r="Q241" s="66"/>
      <c r="R241" s="66"/>
      <c r="S241" s="66"/>
      <c r="T241" s="67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T241" s="19" t="s">
        <v>248</v>
      </c>
      <c r="AU241" s="19" t="s">
        <v>81</v>
      </c>
    </row>
    <row r="242" spans="1:65" s="13" customFormat="1" ht="11.25">
      <c r="B242" s="211"/>
      <c r="C242" s="212"/>
      <c r="D242" s="207" t="s">
        <v>250</v>
      </c>
      <c r="E242" s="213" t="s">
        <v>19</v>
      </c>
      <c r="F242" s="214" t="s">
        <v>2935</v>
      </c>
      <c r="G242" s="212"/>
      <c r="H242" s="215">
        <v>122.669</v>
      </c>
      <c r="I242" s="216"/>
      <c r="J242" s="212"/>
      <c r="K242" s="212"/>
      <c r="L242" s="217"/>
      <c r="M242" s="218"/>
      <c r="N242" s="219"/>
      <c r="O242" s="219"/>
      <c r="P242" s="219"/>
      <c r="Q242" s="219"/>
      <c r="R242" s="219"/>
      <c r="S242" s="219"/>
      <c r="T242" s="220"/>
      <c r="AT242" s="221" t="s">
        <v>250</v>
      </c>
      <c r="AU242" s="221" t="s">
        <v>81</v>
      </c>
      <c r="AV242" s="13" t="s">
        <v>81</v>
      </c>
      <c r="AW242" s="13" t="s">
        <v>33</v>
      </c>
      <c r="AX242" s="13" t="s">
        <v>72</v>
      </c>
      <c r="AY242" s="221" t="s">
        <v>239</v>
      </c>
    </row>
    <row r="243" spans="1:65" s="13" customFormat="1" ht="11.25">
      <c r="B243" s="211"/>
      <c r="C243" s="212"/>
      <c r="D243" s="207" t="s">
        <v>250</v>
      </c>
      <c r="E243" s="213" t="s">
        <v>19</v>
      </c>
      <c r="F243" s="214" t="s">
        <v>2936</v>
      </c>
      <c r="G243" s="212"/>
      <c r="H243" s="215">
        <v>4.8600000000000003</v>
      </c>
      <c r="I243" s="216"/>
      <c r="J243" s="212"/>
      <c r="K243" s="212"/>
      <c r="L243" s="217"/>
      <c r="M243" s="218"/>
      <c r="N243" s="219"/>
      <c r="O243" s="219"/>
      <c r="P243" s="219"/>
      <c r="Q243" s="219"/>
      <c r="R243" s="219"/>
      <c r="S243" s="219"/>
      <c r="T243" s="220"/>
      <c r="AT243" s="221" t="s">
        <v>250</v>
      </c>
      <c r="AU243" s="221" t="s">
        <v>81</v>
      </c>
      <c r="AV243" s="13" t="s">
        <v>81</v>
      </c>
      <c r="AW243" s="13" t="s">
        <v>33</v>
      </c>
      <c r="AX243" s="13" t="s">
        <v>72</v>
      </c>
      <c r="AY243" s="221" t="s">
        <v>239</v>
      </c>
    </row>
    <row r="244" spans="1:65" s="13" customFormat="1" ht="11.25">
      <c r="B244" s="211"/>
      <c r="C244" s="212"/>
      <c r="D244" s="207" t="s">
        <v>250</v>
      </c>
      <c r="E244" s="213" t="s">
        <v>19</v>
      </c>
      <c r="F244" s="214" t="s">
        <v>2937</v>
      </c>
      <c r="G244" s="212"/>
      <c r="H244" s="215">
        <v>2.2000000000000002</v>
      </c>
      <c r="I244" s="216"/>
      <c r="J244" s="212"/>
      <c r="K244" s="212"/>
      <c r="L244" s="217"/>
      <c r="M244" s="218"/>
      <c r="N244" s="219"/>
      <c r="O244" s="219"/>
      <c r="P244" s="219"/>
      <c r="Q244" s="219"/>
      <c r="R244" s="219"/>
      <c r="S244" s="219"/>
      <c r="T244" s="220"/>
      <c r="AT244" s="221" t="s">
        <v>250</v>
      </c>
      <c r="AU244" s="221" t="s">
        <v>81</v>
      </c>
      <c r="AV244" s="13" t="s">
        <v>81</v>
      </c>
      <c r="AW244" s="13" t="s">
        <v>33</v>
      </c>
      <c r="AX244" s="13" t="s">
        <v>72</v>
      </c>
      <c r="AY244" s="221" t="s">
        <v>239</v>
      </c>
    </row>
    <row r="245" spans="1:65" s="13" customFormat="1" ht="11.25">
      <c r="B245" s="211"/>
      <c r="C245" s="212"/>
      <c r="D245" s="207" t="s">
        <v>250</v>
      </c>
      <c r="E245" s="213" t="s">
        <v>19</v>
      </c>
      <c r="F245" s="214" t="s">
        <v>2938</v>
      </c>
      <c r="G245" s="212"/>
      <c r="H245" s="215">
        <v>51.649000000000001</v>
      </c>
      <c r="I245" s="216"/>
      <c r="J245" s="212"/>
      <c r="K245" s="212"/>
      <c r="L245" s="217"/>
      <c r="M245" s="218"/>
      <c r="N245" s="219"/>
      <c r="O245" s="219"/>
      <c r="P245" s="219"/>
      <c r="Q245" s="219"/>
      <c r="R245" s="219"/>
      <c r="S245" s="219"/>
      <c r="T245" s="220"/>
      <c r="AT245" s="221" t="s">
        <v>250</v>
      </c>
      <c r="AU245" s="221" t="s">
        <v>81</v>
      </c>
      <c r="AV245" s="13" t="s">
        <v>81</v>
      </c>
      <c r="AW245" s="13" t="s">
        <v>33</v>
      </c>
      <c r="AX245" s="13" t="s">
        <v>72</v>
      </c>
      <c r="AY245" s="221" t="s">
        <v>239</v>
      </c>
    </row>
    <row r="246" spans="1:65" s="16" customFormat="1" ht="11.25">
      <c r="B246" s="263"/>
      <c r="C246" s="264"/>
      <c r="D246" s="207" t="s">
        <v>250</v>
      </c>
      <c r="E246" s="265" t="s">
        <v>19</v>
      </c>
      <c r="F246" s="266" t="s">
        <v>2078</v>
      </c>
      <c r="G246" s="264"/>
      <c r="H246" s="267">
        <v>181.37799999999999</v>
      </c>
      <c r="I246" s="268"/>
      <c r="J246" s="264"/>
      <c r="K246" s="264"/>
      <c r="L246" s="269"/>
      <c r="M246" s="270"/>
      <c r="N246" s="271"/>
      <c r="O246" s="271"/>
      <c r="P246" s="271"/>
      <c r="Q246" s="271"/>
      <c r="R246" s="271"/>
      <c r="S246" s="271"/>
      <c r="T246" s="272"/>
      <c r="AT246" s="273" t="s">
        <v>250</v>
      </c>
      <c r="AU246" s="273" t="s">
        <v>81</v>
      </c>
      <c r="AV246" s="16" t="s">
        <v>246</v>
      </c>
      <c r="AW246" s="16" t="s">
        <v>33</v>
      </c>
      <c r="AX246" s="16" t="s">
        <v>79</v>
      </c>
      <c r="AY246" s="273" t="s">
        <v>239</v>
      </c>
    </row>
    <row r="247" spans="1:65" s="2" customFormat="1" ht="16.5" customHeight="1">
      <c r="A247" s="36"/>
      <c r="B247" s="37"/>
      <c r="C247" s="194" t="s">
        <v>518</v>
      </c>
      <c r="D247" s="194" t="s">
        <v>241</v>
      </c>
      <c r="E247" s="195" t="s">
        <v>2939</v>
      </c>
      <c r="F247" s="196" t="s">
        <v>2940</v>
      </c>
      <c r="G247" s="197" t="s">
        <v>244</v>
      </c>
      <c r="H247" s="198">
        <v>181.37799999999999</v>
      </c>
      <c r="I247" s="199"/>
      <c r="J247" s="200">
        <f>ROUND(I247*H247,2)</f>
        <v>0</v>
      </c>
      <c r="K247" s="196" t="s">
        <v>245</v>
      </c>
      <c r="L247" s="41"/>
      <c r="M247" s="201" t="s">
        <v>19</v>
      </c>
      <c r="N247" s="202" t="s">
        <v>43</v>
      </c>
      <c r="O247" s="66"/>
      <c r="P247" s="203">
        <f>O247*H247</f>
        <v>0</v>
      </c>
      <c r="Q247" s="203">
        <v>0</v>
      </c>
      <c r="R247" s="203">
        <f>Q247*H247</f>
        <v>0</v>
      </c>
      <c r="S247" s="203">
        <v>0</v>
      </c>
      <c r="T247" s="204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205" t="s">
        <v>246</v>
      </c>
      <c r="AT247" s="205" t="s">
        <v>241</v>
      </c>
      <c r="AU247" s="205" t="s">
        <v>81</v>
      </c>
      <c r="AY247" s="19" t="s">
        <v>239</v>
      </c>
      <c r="BE247" s="206">
        <f>IF(N247="základní",J247,0)</f>
        <v>0</v>
      </c>
      <c r="BF247" s="206">
        <f>IF(N247="snížená",J247,0)</f>
        <v>0</v>
      </c>
      <c r="BG247" s="206">
        <f>IF(N247="zákl. přenesená",J247,0)</f>
        <v>0</v>
      </c>
      <c r="BH247" s="206">
        <f>IF(N247="sníž. přenesená",J247,0)</f>
        <v>0</v>
      </c>
      <c r="BI247" s="206">
        <f>IF(N247="nulová",J247,0)</f>
        <v>0</v>
      </c>
      <c r="BJ247" s="19" t="s">
        <v>79</v>
      </c>
      <c r="BK247" s="206">
        <f>ROUND(I247*H247,2)</f>
        <v>0</v>
      </c>
      <c r="BL247" s="19" t="s">
        <v>246</v>
      </c>
      <c r="BM247" s="205" t="s">
        <v>2941</v>
      </c>
    </row>
    <row r="248" spans="1:65" s="2" customFormat="1" ht="11.25">
      <c r="A248" s="36"/>
      <c r="B248" s="37"/>
      <c r="C248" s="38"/>
      <c r="D248" s="207" t="s">
        <v>248</v>
      </c>
      <c r="E248" s="38"/>
      <c r="F248" s="208" t="s">
        <v>2942</v>
      </c>
      <c r="G248" s="38"/>
      <c r="H248" s="38"/>
      <c r="I248" s="117"/>
      <c r="J248" s="38"/>
      <c r="K248" s="38"/>
      <c r="L248" s="41"/>
      <c r="M248" s="209"/>
      <c r="N248" s="210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248</v>
      </c>
      <c r="AU248" s="19" t="s">
        <v>81</v>
      </c>
    </row>
    <row r="249" spans="1:65" s="2" customFormat="1" ht="16.5" customHeight="1">
      <c r="A249" s="36"/>
      <c r="B249" s="37"/>
      <c r="C249" s="194" t="s">
        <v>524</v>
      </c>
      <c r="D249" s="194" t="s">
        <v>241</v>
      </c>
      <c r="E249" s="195" t="s">
        <v>2943</v>
      </c>
      <c r="F249" s="196" t="s">
        <v>2944</v>
      </c>
      <c r="G249" s="197" t="s">
        <v>265</v>
      </c>
      <c r="H249" s="198">
        <v>6.0460000000000003</v>
      </c>
      <c r="I249" s="199"/>
      <c r="J249" s="200">
        <f>ROUND(I249*H249,2)</f>
        <v>0</v>
      </c>
      <c r="K249" s="196" t="s">
        <v>245</v>
      </c>
      <c r="L249" s="41"/>
      <c r="M249" s="201" t="s">
        <v>19</v>
      </c>
      <c r="N249" s="202" t="s">
        <v>43</v>
      </c>
      <c r="O249" s="66"/>
      <c r="P249" s="203">
        <f>O249*H249</f>
        <v>0</v>
      </c>
      <c r="Q249" s="203">
        <v>1.04331</v>
      </c>
      <c r="R249" s="203">
        <f>Q249*H249</f>
        <v>6.3078522599999998</v>
      </c>
      <c r="S249" s="203">
        <v>0</v>
      </c>
      <c r="T249" s="204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205" t="s">
        <v>246</v>
      </c>
      <c r="AT249" s="205" t="s">
        <v>241</v>
      </c>
      <c r="AU249" s="205" t="s">
        <v>81</v>
      </c>
      <c r="AY249" s="19" t="s">
        <v>239</v>
      </c>
      <c r="BE249" s="206">
        <f>IF(N249="základní",J249,0)</f>
        <v>0</v>
      </c>
      <c r="BF249" s="206">
        <f>IF(N249="snížená",J249,0)</f>
        <v>0</v>
      </c>
      <c r="BG249" s="206">
        <f>IF(N249="zákl. přenesená",J249,0)</f>
        <v>0</v>
      </c>
      <c r="BH249" s="206">
        <f>IF(N249="sníž. přenesená",J249,0)</f>
        <v>0</v>
      </c>
      <c r="BI249" s="206">
        <f>IF(N249="nulová",J249,0)</f>
        <v>0</v>
      </c>
      <c r="BJ249" s="19" t="s">
        <v>79</v>
      </c>
      <c r="BK249" s="206">
        <f>ROUND(I249*H249,2)</f>
        <v>0</v>
      </c>
      <c r="BL249" s="19" t="s">
        <v>246</v>
      </c>
      <c r="BM249" s="205" t="s">
        <v>2945</v>
      </c>
    </row>
    <row r="250" spans="1:65" s="2" customFormat="1" ht="11.25">
      <c r="A250" s="36"/>
      <c r="B250" s="37"/>
      <c r="C250" s="38"/>
      <c r="D250" s="207" t="s">
        <v>248</v>
      </c>
      <c r="E250" s="38"/>
      <c r="F250" s="208" t="s">
        <v>2946</v>
      </c>
      <c r="G250" s="38"/>
      <c r="H250" s="38"/>
      <c r="I250" s="117"/>
      <c r="J250" s="38"/>
      <c r="K250" s="38"/>
      <c r="L250" s="41"/>
      <c r="M250" s="209"/>
      <c r="N250" s="210"/>
      <c r="O250" s="66"/>
      <c r="P250" s="66"/>
      <c r="Q250" s="66"/>
      <c r="R250" s="66"/>
      <c r="S250" s="66"/>
      <c r="T250" s="67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T250" s="19" t="s">
        <v>248</v>
      </c>
      <c r="AU250" s="19" t="s">
        <v>81</v>
      </c>
    </row>
    <row r="251" spans="1:65" s="13" customFormat="1" ht="11.25">
      <c r="B251" s="211"/>
      <c r="C251" s="212"/>
      <c r="D251" s="207" t="s">
        <v>250</v>
      </c>
      <c r="E251" s="213" t="s">
        <v>19</v>
      </c>
      <c r="F251" s="214" t="s">
        <v>2947</v>
      </c>
      <c r="G251" s="212"/>
      <c r="H251" s="215">
        <v>4.3789999999999996</v>
      </c>
      <c r="I251" s="216"/>
      <c r="J251" s="212"/>
      <c r="K251" s="212"/>
      <c r="L251" s="217"/>
      <c r="M251" s="218"/>
      <c r="N251" s="219"/>
      <c r="O251" s="219"/>
      <c r="P251" s="219"/>
      <c r="Q251" s="219"/>
      <c r="R251" s="219"/>
      <c r="S251" s="219"/>
      <c r="T251" s="220"/>
      <c r="AT251" s="221" t="s">
        <v>250</v>
      </c>
      <c r="AU251" s="221" t="s">
        <v>81</v>
      </c>
      <c r="AV251" s="13" t="s">
        <v>81</v>
      </c>
      <c r="AW251" s="13" t="s">
        <v>33</v>
      </c>
      <c r="AX251" s="13" t="s">
        <v>72</v>
      </c>
      <c r="AY251" s="221" t="s">
        <v>239</v>
      </c>
    </row>
    <row r="252" spans="1:65" s="13" customFormat="1" ht="11.25">
      <c r="B252" s="211"/>
      <c r="C252" s="212"/>
      <c r="D252" s="207" t="s">
        <v>250</v>
      </c>
      <c r="E252" s="213" t="s">
        <v>19</v>
      </c>
      <c r="F252" s="214" t="s">
        <v>2948</v>
      </c>
      <c r="G252" s="212"/>
      <c r="H252" s="215">
        <v>1.667</v>
      </c>
      <c r="I252" s="216"/>
      <c r="J252" s="212"/>
      <c r="K252" s="212"/>
      <c r="L252" s="217"/>
      <c r="M252" s="218"/>
      <c r="N252" s="219"/>
      <c r="O252" s="219"/>
      <c r="P252" s="219"/>
      <c r="Q252" s="219"/>
      <c r="R252" s="219"/>
      <c r="S252" s="219"/>
      <c r="T252" s="220"/>
      <c r="AT252" s="221" t="s">
        <v>250</v>
      </c>
      <c r="AU252" s="221" t="s">
        <v>81</v>
      </c>
      <c r="AV252" s="13" t="s">
        <v>81</v>
      </c>
      <c r="AW252" s="13" t="s">
        <v>33</v>
      </c>
      <c r="AX252" s="13" t="s">
        <v>72</v>
      </c>
      <c r="AY252" s="221" t="s">
        <v>239</v>
      </c>
    </row>
    <row r="253" spans="1:65" s="16" customFormat="1" ht="11.25">
      <c r="B253" s="263"/>
      <c r="C253" s="264"/>
      <c r="D253" s="207" t="s">
        <v>250</v>
      </c>
      <c r="E253" s="265" t="s">
        <v>19</v>
      </c>
      <c r="F253" s="266" t="s">
        <v>2078</v>
      </c>
      <c r="G253" s="264"/>
      <c r="H253" s="267">
        <v>6.0460000000000003</v>
      </c>
      <c r="I253" s="268"/>
      <c r="J253" s="264"/>
      <c r="K253" s="264"/>
      <c r="L253" s="269"/>
      <c r="M253" s="270"/>
      <c r="N253" s="271"/>
      <c r="O253" s="271"/>
      <c r="P253" s="271"/>
      <c r="Q253" s="271"/>
      <c r="R253" s="271"/>
      <c r="S253" s="271"/>
      <c r="T253" s="272"/>
      <c r="AT253" s="273" t="s">
        <v>250</v>
      </c>
      <c r="AU253" s="273" t="s">
        <v>81</v>
      </c>
      <c r="AV253" s="16" t="s">
        <v>246</v>
      </c>
      <c r="AW253" s="16" t="s">
        <v>33</v>
      </c>
      <c r="AX253" s="16" t="s">
        <v>79</v>
      </c>
      <c r="AY253" s="273" t="s">
        <v>239</v>
      </c>
    </row>
    <row r="254" spans="1:65" s="2" customFormat="1" ht="16.5" customHeight="1">
      <c r="A254" s="36"/>
      <c r="B254" s="37"/>
      <c r="C254" s="194" t="s">
        <v>530</v>
      </c>
      <c r="D254" s="194" t="s">
        <v>241</v>
      </c>
      <c r="E254" s="195" t="s">
        <v>2331</v>
      </c>
      <c r="F254" s="196" t="s">
        <v>2332</v>
      </c>
      <c r="G254" s="197" t="s">
        <v>285</v>
      </c>
      <c r="H254" s="198">
        <v>3</v>
      </c>
      <c r="I254" s="199"/>
      <c r="J254" s="200">
        <f>ROUND(I254*H254,2)</f>
        <v>0</v>
      </c>
      <c r="K254" s="196" t="s">
        <v>245</v>
      </c>
      <c r="L254" s="41"/>
      <c r="M254" s="201" t="s">
        <v>19</v>
      </c>
      <c r="N254" s="202" t="s">
        <v>43</v>
      </c>
      <c r="O254" s="66"/>
      <c r="P254" s="203">
        <f>O254*H254</f>
        <v>0</v>
      </c>
      <c r="Q254" s="203">
        <v>8.3999999999999995E-3</v>
      </c>
      <c r="R254" s="203">
        <f>Q254*H254</f>
        <v>2.52E-2</v>
      </c>
      <c r="S254" s="203">
        <v>0</v>
      </c>
      <c r="T254" s="204">
        <f>S254*H254</f>
        <v>0</v>
      </c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R254" s="205" t="s">
        <v>246</v>
      </c>
      <c r="AT254" s="205" t="s">
        <v>241</v>
      </c>
      <c r="AU254" s="205" t="s">
        <v>81</v>
      </c>
      <c r="AY254" s="19" t="s">
        <v>239</v>
      </c>
      <c r="BE254" s="206">
        <f>IF(N254="základní",J254,0)</f>
        <v>0</v>
      </c>
      <c r="BF254" s="206">
        <f>IF(N254="snížená",J254,0)</f>
        <v>0</v>
      </c>
      <c r="BG254" s="206">
        <f>IF(N254="zákl. přenesená",J254,0)</f>
        <v>0</v>
      </c>
      <c r="BH254" s="206">
        <f>IF(N254="sníž. přenesená",J254,0)</f>
        <v>0</v>
      </c>
      <c r="BI254" s="206">
        <f>IF(N254="nulová",J254,0)</f>
        <v>0</v>
      </c>
      <c r="BJ254" s="19" t="s">
        <v>79</v>
      </c>
      <c r="BK254" s="206">
        <f>ROUND(I254*H254,2)</f>
        <v>0</v>
      </c>
      <c r="BL254" s="19" t="s">
        <v>246</v>
      </c>
      <c r="BM254" s="205" t="s">
        <v>2949</v>
      </c>
    </row>
    <row r="255" spans="1:65" s="2" customFormat="1" ht="11.25">
      <c r="A255" s="36"/>
      <c r="B255" s="37"/>
      <c r="C255" s="38"/>
      <c r="D255" s="207" t="s">
        <v>248</v>
      </c>
      <c r="E255" s="38"/>
      <c r="F255" s="208" t="s">
        <v>2332</v>
      </c>
      <c r="G255" s="38"/>
      <c r="H255" s="38"/>
      <c r="I255" s="117"/>
      <c r="J255" s="38"/>
      <c r="K255" s="38"/>
      <c r="L255" s="41"/>
      <c r="M255" s="209"/>
      <c r="N255" s="210"/>
      <c r="O255" s="66"/>
      <c r="P255" s="66"/>
      <c r="Q255" s="66"/>
      <c r="R255" s="66"/>
      <c r="S255" s="66"/>
      <c r="T255" s="67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T255" s="19" t="s">
        <v>248</v>
      </c>
      <c r="AU255" s="19" t="s">
        <v>81</v>
      </c>
    </row>
    <row r="256" spans="1:65" s="13" customFormat="1" ht="11.25">
      <c r="B256" s="211"/>
      <c r="C256" s="212"/>
      <c r="D256" s="207" t="s">
        <v>250</v>
      </c>
      <c r="E256" s="213" t="s">
        <v>19</v>
      </c>
      <c r="F256" s="214" t="s">
        <v>2950</v>
      </c>
      <c r="G256" s="212"/>
      <c r="H256" s="215">
        <v>3</v>
      </c>
      <c r="I256" s="216"/>
      <c r="J256" s="212"/>
      <c r="K256" s="212"/>
      <c r="L256" s="217"/>
      <c r="M256" s="218"/>
      <c r="N256" s="219"/>
      <c r="O256" s="219"/>
      <c r="P256" s="219"/>
      <c r="Q256" s="219"/>
      <c r="R256" s="219"/>
      <c r="S256" s="219"/>
      <c r="T256" s="220"/>
      <c r="AT256" s="221" t="s">
        <v>250</v>
      </c>
      <c r="AU256" s="221" t="s">
        <v>81</v>
      </c>
      <c r="AV256" s="13" t="s">
        <v>81</v>
      </c>
      <c r="AW256" s="13" t="s">
        <v>33</v>
      </c>
      <c r="AX256" s="13" t="s">
        <v>79</v>
      </c>
      <c r="AY256" s="221" t="s">
        <v>239</v>
      </c>
    </row>
    <row r="257" spans="1:65" s="2" customFormat="1" ht="16.5" customHeight="1">
      <c r="A257" s="36"/>
      <c r="B257" s="37"/>
      <c r="C257" s="194" t="s">
        <v>536</v>
      </c>
      <c r="D257" s="194" t="s">
        <v>241</v>
      </c>
      <c r="E257" s="195" t="s">
        <v>2383</v>
      </c>
      <c r="F257" s="196" t="s">
        <v>2384</v>
      </c>
      <c r="G257" s="197" t="s">
        <v>327</v>
      </c>
      <c r="H257" s="198">
        <v>35.838999999999999</v>
      </c>
      <c r="I257" s="199"/>
      <c r="J257" s="200">
        <f>ROUND(I257*H257,2)</f>
        <v>0</v>
      </c>
      <c r="K257" s="196" t="s">
        <v>245</v>
      </c>
      <c r="L257" s="41"/>
      <c r="M257" s="201" t="s">
        <v>19</v>
      </c>
      <c r="N257" s="202" t="s">
        <v>43</v>
      </c>
      <c r="O257" s="66"/>
      <c r="P257" s="203">
        <f>O257*H257</f>
        <v>0</v>
      </c>
      <c r="Q257" s="203">
        <v>8.0999999999999996E-4</v>
      </c>
      <c r="R257" s="203">
        <f>Q257*H257</f>
        <v>2.9029589999999997E-2</v>
      </c>
      <c r="S257" s="203">
        <v>0</v>
      </c>
      <c r="T257" s="204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205" t="s">
        <v>246</v>
      </c>
      <c r="AT257" s="205" t="s">
        <v>241</v>
      </c>
      <c r="AU257" s="205" t="s">
        <v>81</v>
      </c>
      <c r="AY257" s="19" t="s">
        <v>239</v>
      </c>
      <c r="BE257" s="206">
        <f>IF(N257="základní",J257,0)</f>
        <v>0</v>
      </c>
      <c r="BF257" s="206">
        <f>IF(N257="snížená",J257,0)</f>
        <v>0</v>
      </c>
      <c r="BG257" s="206">
        <f>IF(N257="zákl. přenesená",J257,0)</f>
        <v>0</v>
      </c>
      <c r="BH257" s="206">
        <f>IF(N257="sníž. přenesená",J257,0)</f>
        <v>0</v>
      </c>
      <c r="BI257" s="206">
        <f>IF(N257="nulová",J257,0)</f>
        <v>0</v>
      </c>
      <c r="BJ257" s="19" t="s">
        <v>79</v>
      </c>
      <c r="BK257" s="206">
        <f>ROUND(I257*H257,2)</f>
        <v>0</v>
      </c>
      <c r="BL257" s="19" t="s">
        <v>246</v>
      </c>
      <c r="BM257" s="205" t="s">
        <v>2951</v>
      </c>
    </row>
    <row r="258" spans="1:65" s="2" customFormat="1" ht="11.25">
      <c r="A258" s="36"/>
      <c r="B258" s="37"/>
      <c r="C258" s="38"/>
      <c r="D258" s="207" t="s">
        <v>248</v>
      </c>
      <c r="E258" s="38"/>
      <c r="F258" s="208" t="s">
        <v>2386</v>
      </c>
      <c r="G258" s="38"/>
      <c r="H258" s="38"/>
      <c r="I258" s="117"/>
      <c r="J258" s="38"/>
      <c r="K258" s="38"/>
      <c r="L258" s="41"/>
      <c r="M258" s="209"/>
      <c r="N258" s="210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248</v>
      </c>
      <c r="AU258" s="19" t="s">
        <v>81</v>
      </c>
    </row>
    <row r="259" spans="1:65" s="2" customFormat="1" ht="19.5">
      <c r="A259" s="36"/>
      <c r="B259" s="37"/>
      <c r="C259" s="38"/>
      <c r="D259" s="207" t="s">
        <v>275</v>
      </c>
      <c r="E259" s="38"/>
      <c r="F259" s="225" t="s">
        <v>2952</v>
      </c>
      <c r="G259" s="38"/>
      <c r="H259" s="38"/>
      <c r="I259" s="117"/>
      <c r="J259" s="38"/>
      <c r="K259" s="38"/>
      <c r="L259" s="41"/>
      <c r="M259" s="209"/>
      <c r="N259" s="210"/>
      <c r="O259" s="66"/>
      <c r="P259" s="66"/>
      <c r="Q259" s="66"/>
      <c r="R259" s="66"/>
      <c r="S259" s="66"/>
      <c r="T259" s="67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T259" s="19" t="s">
        <v>275</v>
      </c>
      <c r="AU259" s="19" t="s">
        <v>81</v>
      </c>
    </row>
    <row r="260" spans="1:65" s="13" customFormat="1" ht="11.25">
      <c r="B260" s="211"/>
      <c r="C260" s="212"/>
      <c r="D260" s="207" t="s">
        <v>250</v>
      </c>
      <c r="E260" s="213" t="s">
        <v>19</v>
      </c>
      <c r="F260" s="214" t="s">
        <v>2953</v>
      </c>
      <c r="G260" s="212"/>
      <c r="H260" s="215">
        <v>21.439</v>
      </c>
      <c r="I260" s="216"/>
      <c r="J260" s="212"/>
      <c r="K260" s="212"/>
      <c r="L260" s="217"/>
      <c r="M260" s="218"/>
      <c r="N260" s="219"/>
      <c r="O260" s="219"/>
      <c r="P260" s="219"/>
      <c r="Q260" s="219"/>
      <c r="R260" s="219"/>
      <c r="S260" s="219"/>
      <c r="T260" s="220"/>
      <c r="AT260" s="221" t="s">
        <v>250</v>
      </c>
      <c r="AU260" s="221" t="s">
        <v>81</v>
      </c>
      <c r="AV260" s="13" t="s">
        <v>81</v>
      </c>
      <c r="AW260" s="13" t="s">
        <v>33</v>
      </c>
      <c r="AX260" s="13" t="s">
        <v>72</v>
      </c>
      <c r="AY260" s="221" t="s">
        <v>239</v>
      </c>
    </row>
    <row r="261" spans="1:65" s="13" customFormat="1" ht="11.25">
      <c r="B261" s="211"/>
      <c r="C261" s="212"/>
      <c r="D261" s="207" t="s">
        <v>250</v>
      </c>
      <c r="E261" s="213" t="s">
        <v>19</v>
      </c>
      <c r="F261" s="214" t="s">
        <v>2954</v>
      </c>
      <c r="G261" s="212"/>
      <c r="H261" s="215">
        <v>14.4</v>
      </c>
      <c r="I261" s="216"/>
      <c r="J261" s="212"/>
      <c r="K261" s="212"/>
      <c r="L261" s="217"/>
      <c r="M261" s="218"/>
      <c r="N261" s="219"/>
      <c r="O261" s="219"/>
      <c r="P261" s="219"/>
      <c r="Q261" s="219"/>
      <c r="R261" s="219"/>
      <c r="S261" s="219"/>
      <c r="T261" s="220"/>
      <c r="AT261" s="221" t="s">
        <v>250</v>
      </c>
      <c r="AU261" s="221" t="s">
        <v>81</v>
      </c>
      <c r="AV261" s="13" t="s">
        <v>81</v>
      </c>
      <c r="AW261" s="13" t="s">
        <v>33</v>
      </c>
      <c r="AX261" s="13" t="s">
        <v>72</v>
      </c>
      <c r="AY261" s="221" t="s">
        <v>239</v>
      </c>
    </row>
    <row r="262" spans="1:65" s="16" customFormat="1" ht="11.25">
      <c r="B262" s="263"/>
      <c r="C262" s="264"/>
      <c r="D262" s="207" t="s">
        <v>250</v>
      </c>
      <c r="E262" s="265" t="s">
        <v>19</v>
      </c>
      <c r="F262" s="266" t="s">
        <v>2078</v>
      </c>
      <c r="G262" s="264"/>
      <c r="H262" s="267">
        <v>35.838999999999999</v>
      </c>
      <c r="I262" s="268"/>
      <c r="J262" s="264"/>
      <c r="K262" s="264"/>
      <c r="L262" s="269"/>
      <c r="M262" s="270"/>
      <c r="N262" s="271"/>
      <c r="O262" s="271"/>
      <c r="P262" s="271"/>
      <c r="Q262" s="271"/>
      <c r="R262" s="271"/>
      <c r="S262" s="271"/>
      <c r="T262" s="272"/>
      <c r="AT262" s="273" t="s">
        <v>250</v>
      </c>
      <c r="AU262" s="273" t="s">
        <v>81</v>
      </c>
      <c r="AV262" s="16" t="s">
        <v>246</v>
      </c>
      <c r="AW262" s="16" t="s">
        <v>33</v>
      </c>
      <c r="AX262" s="16" t="s">
        <v>79</v>
      </c>
      <c r="AY262" s="273" t="s">
        <v>239</v>
      </c>
    </row>
    <row r="263" spans="1:65" s="2" customFormat="1" ht="16.5" customHeight="1">
      <c r="A263" s="36"/>
      <c r="B263" s="37"/>
      <c r="C263" s="194" t="s">
        <v>543</v>
      </c>
      <c r="D263" s="194" t="s">
        <v>241</v>
      </c>
      <c r="E263" s="195" t="s">
        <v>2389</v>
      </c>
      <c r="F263" s="196" t="s">
        <v>2390</v>
      </c>
      <c r="G263" s="197" t="s">
        <v>285</v>
      </c>
      <c r="H263" s="198">
        <v>1</v>
      </c>
      <c r="I263" s="199"/>
      <c r="J263" s="200">
        <f>ROUND(I263*H263,2)</f>
        <v>0</v>
      </c>
      <c r="K263" s="196" t="s">
        <v>19</v>
      </c>
      <c r="L263" s="41"/>
      <c r="M263" s="201" t="s">
        <v>19</v>
      </c>
      <c r="N263" s="202" t="s">
        <v>43</v>
      </c>
      <c r="O263" s="66"/>
      <c r="P263" s="203">
        <f>O263*H263</f>
        <v>0</v>
      </c>
      <c r="Q263" s="203">
        <v>1E-4</v>
      </c>
      <c r="R263" s="203">
        <f>Q263*H263</f>
        <v>1E-4</v>
      </c>
      <c r="S263" s="203">
        <v>0</v>
      </c>
      <c r="T263" s="204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205" t="s">
        <v>246</v>
      </c>
      <c r="AT263" s="205" t="s">
        <v>241</v>
      </c>
      <c r="AU263" s="205" t="s">
        <v>81</v>
      </c>
      <c r="AY263" s="19" t="s">
        <v>239</v>
      </c>
      <c r="BE263" s="206">
        <f>IF(N263="základní",J263,0)</f>
        <v>0</v>
      </c>
      <c r="BF263" s="206">
        <f>IF(N263="snížená",J263,0)</f>
        <v>0</v>
      </c>
      <c r="BG263" s="206">
        <f>IF(N263="zákl. přenesená",J263,0)</f>
        <v>0</v>
      </c>
      <c r="BH263" s="206">
        <f>IF(N263="sníž. přenesená",J263,0)</f>
        <v>0</v>
      </c>
      <c r="BI263" s="206">
        <f>IF(N263="nulová",J263,0)</f>
        <v>0</v>
      </c>
      <c r="BJ263" s="19" t="s">
        <v>79</v>
      </c>
      <c r="BK263" s="206">
        <f>ROUND(I263*H263,2)</f>
        <v>0</v>
      </c>
      <c r="BL263" s="19" t="s">
        <v>246</v>
      </c>
      <c r="BM263" s="205" t="s">
        <v>2955</v>
      </c>
    </row>
    <row r="264" spans="1:65" s="2" customFormat="1" ht="11.25">
      <c r="A264" s="36"/>
      <c r="B264" s="37"/>
      <c r="C264" s="38"/>
      <c r="D264" s="207" t="s">
        <v>248</v>
      </c>
      <c r="E264" s="38"/>
      <c r="F264" s="208" t="s">
        <v>2956</v>
      </c>
      <c r="G264" s="38"/>
      <c r="H264" s="38"/>
      <c r="I264" s="117"/>
      <c r="J264" s="38"/>
      <c r="K264" s="38"/>
      <c r="L264" s="41"/>
      <c r="M264" s="209"/>
      <c r="N264" s="210"/>
      <c r="O264" s="66"/>
      <c r="P264" s="66"/>
      <c r="Q264" s="66"/>
      <c r="R264" s="66"/>
      <c r="S264" s="66"/>
      <c r="T264" s="67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T264" s="19" t="s">
        <v>248</v>
      </c>
      <c r="AU264" s="19" t="s">
        <v>81</v>
      </c>
    </row>
    <row r="265" spans="1:65" s="2" customFormat="1" ht="19.5">
      <c r="A265" s="36"/>
      <c r="B265" s="37"/>
      <c r="C265" s="38"/>
      <c r="D265" s="207" t="s">
        <v>275</v>
      </c>
      <c r="E265" s="38"/>
      <c r="F265" s="225" t="s">
        <v>2392</v>
      </c>
      <c r="G265" s="38"/>
      <c r="H265" s="38"/>
      <c r="I265" s="117"/>
      <c r="J265" s="38"/>
      <c r="K265" s="38"/>
      <c r="L265" s="41"/>
      <c r="M265" s="209"/>
      <c r="N265" s="210"/>
      <c r="O265" s="66"/>
      <c r="P265" s="66"/>
      <c r="Q265" s="66"/>
      <c r="R265" s="66"/>
      <c r="S265" s="66"/>
      <c r="T265" s="67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T265" s="19" t="s">
        <v>275</v>
      </c>
      <c r="AU265" s="19" t="s">
        <v>81</v>
      </c>
    </row>
    <row r="266" spans="1:65" s="13" customFormat="1" ht="11.25">
      <c r="B266" s="211"/>
      <c r="C266" s="212"/>
      <c r="D266" s="207" t="s">
        <v>250</v>
      </c>
      <c r="E266" s="213" t="s">
        <v>19</v>
      </c>
      <c r="F266" s="214" t="s">
        <v>2957</v>
      </c>
      <c r="G266" s="212"/>
      <c r="H266" s="215">
        <v>1</v>
      </c>
      <c r="I266" s="216"/>
      <c r="J266" s="212"/>
      <c r="K266" s="212"/>
      <c r="L266" s="217"/>
      <c r="M266" s="218"/>
      <c r="N266" s="219"/>
      <c r="O266" s="219"/>
      <c r="P266" s="219"/>
      <c r="Q266" s="219"/>
      <c r="R266" s="219"/>
      <c r="S266" s="219"/>
      <c r="T266" s="220"/>
      <c r="AT266" s="221" t="s">
        <v>250</v>
      </c>
      <c r="AU266" s="221" t="s">
        <v>81</v>
      </c>
      <c r="AV266" s="13" t="s">
        <v>81</v>
      </c>
      <c r="AW266" s="13" t="s">
        <v>33</v>
      </c>
      <c r="AX266" s="13" t="s">
        <v>79</v>
      </c>
      <c r="AY266" s="221" t="s">
        <v>239</v>
      </c>
    </row>
    <row r="267" spans="1:65" s="2" customFormat="1" ht="16.5" customHeight="1">
      <c r="A267" s="36"/>
      <c r="B267" s="37"/>
      <c r="C267" s="194" t="s">
        <v>549</v>
      </c>
      <c r="D267" s="194" t="s">
        <v>241</v>
      </c>
      <c r="E267" s="195" t="s">
        <v>2395</v>
      </c>
      <c r="F267" s="196" t="s">
        <v>2396</v>
      </c>
      <c r="G267" s="197" t="s">
        <v>327</v>
      </c>
      <c r="H267" s="198">
        <v>37</v>
      </c>
      <c r="I267" s="199"/>
      <c r="J267" s="200">
        <f>ROUND(I267*H267,2)</f>
        <v>0</v>
      </c>
      <c r="K267" s="196" t="s">
        <v>19</v>
      </c>
      <c r="L267" s="41"/>
      <c r="M267" s="201" t="s">
        <v>19</v>
      </c>
      <c r="N267" s="202" t="s">
        <v>43</v>
      </c>
      <c r="O267" s="66"/>
      <c r="P267" s="203">
        <f>O267*H267</f>
        <v>0</v>
      </c>
      <c r="Q267" s="203">
        <v>8.0999999999999996E-4</v>
      </c>
      <c r="R267" s="203">
        <f>Q267*H267</f>
        <v>2.9969999999999997E-2</v>
      </c>
      <c r="S267" s="203">
        <v>0</v>
      </c>
      <c r="T267" s="204">
        <f>S267*H267</f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205" t="s">
        <v>246</v>
      </c>
      <c r="AT267" s="205" t="s">
        <v>241</v>
      </c>
      <c r="AU267" s="205" t="s">
        <v>81</v>
      </c>
      <c r="AY267" s="19" t="s">
        <v>239</v>
      </c>
      <c r="BE267" s="206">
        <f>IF(N267="základní",J267,0)</f>
        <v>0</v>
      </c>
      <c r="BF267" s="206">
        <f>IF(N267="snížená",J267,0)</f>
        <v>0</v>
      </c>
      <c r="BG267" s="206">
        <f>IF(N267="zákl. přenesená",J267,0)</f>
        <v>0</v>
      </c>
      <c r="BH267" s="206">
        <f>IF(N267="sníž. přenesená",J267,0)</f>
        <v>0</v>
      </c>
      <c r="BI267" s="206">
        <f>IF(N267="nulová",J267,0)</f>
        <v>0</v>
      </c>
      <c r="BJ267" s="19" t="s">
        <v>79</v>
      </c>
      <c r="BK267" s="206">
        <f>ROUND(I267*H267,2)</f>
        <v>0</v>
      </c>
      <c r="BL267" s="19" t="s">
        <v>246</v>
      </c>
      <c r="BM267" s="205" t="s">
        <v>2958</v>
      </c>
    </row>
    <row r="268" spans="1:65" s="2" customFormat="1" ht="11.25">
      <c r="A268" s="36"/>
      <c r="B268" s="37"/>
      <c r="C268" s="38"/>
      <c r="D268" s="207" t="s">
        <v>248</v>
      </c>
      <c r="E268" s="38"/>
      <c r="F268" s="208" t="s">
        <v>2959</v>
      </c>
      <c r="G268" s="38"/>
      <c r="H268" s="38"/>
      <c r="I268" s="117"/>
      <c r="J268" s="38"/>
      <c r="K268" s="38"/>
      <c r="L268" s="41"/>
      <c r="M268" s="209"/>
      <c r="N268" s="210"/>
      <c r="O268" s="66"/>
      <c r="P268" s="66"/>
      <c r="Q268" s="66"/>
      <c r="R268" s="66"/>
      <c r="S268" s="66"/>
      <c r="T268" s="67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T268" s="19" t="s">
        <v>248</v>
      </c>
      <c r="AU268" s="19" t="s">
        <v>81</v>
      </c>
    </row>
    <row r="269" spans="1:65" s="2" customFormat="1" ht="19.5">
      <c r="A269" s="36"/>
      <c r="B269" s="37"/>
      <c r="C269" s="38"/>
      <c r="D269" s="207" t="s">
        <v>275</v>
      </c>
      <c r="E269" s="38"/>
      <c r="F269" s="225" t="s">
        <v>2398</v>
      </c>
      <c r="G269" s="38"/>
      <c r="H269" s="38"/>
      <c r="I269" s="117"/>
      <c r="J269" s="38"/>
      <c r="K269" s="38"/>
      <c r="L269" s="41"/>
      <c r="M269" s="209"/>
      <c r="N269" s="210"/>
      <c r="O269" s="66"/>
      <c r="P269" s="66"/>
      <c r="Q269" s="66"/>
      <c r="R269" s="66"/>
      <c r="S269" s="66"/>
      <c r="T269" s="67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T269" s="19" t="s">
        <v>275</v>
      </c>
      <c r="AU269" s="19" t="s">
        <v>81</v>
      </c>
    </row>
    <row r="270" spans="1:65" s="13" customFormat="1" ht="11.25">
      <c r="B270" s="211"/>
      <c r="C270" s="212"/>
      <c r="D270" s="207" t="s">
        <v>250</v>
      </c>
      <c r="E270" s="213" t="s">
        <v>19</v>
      </c>
      <c r="F270" s="214" t="s">
        <v>2960</v>
      </c>
      <c r="G270" s="212"/>
      <c r="H270" s="215">
        <v>37</v>
      </c>
      <c r="I270" s="216"/>
      <c r="J270" s="212"/>
      <c r="K270" s="212"/>
      <c r="L270" s="217"/>
      <c r="M270" s="218"/>
      <c r="N270" s="219"/>
      <c r="O270" s="219"/>
      <c r="P270" s="219"/>
      <c r="Q270" s="219"/>
      <c r="R270" s="219"/>
      <c r="S270" s="219"/>
      <c r="T270" s="220"/>
      <c r="AT270" s="221" t="s">
        <v>250</v>
      </c>
      <c r="AU270" s="221" t="s">
        <v>81</v>
      </c>
      <c r="AV270" s="13" t="s">
        <v>81</v>
      </c>
      <c r="AW270" s="13" t="s">
        <v>33</v>
      </c>
      <c r="AX270" s="13" t="s">
        <v>79</v>
      </c>
      <c r="AY270" s="221" t="s">
        <v>239</v>
      </c>
    </row>
    <row r="271" spans="1:65" s="12" customFormat="1" ht="22.9" customHeight="1">
      <c r="B271" s="178"/>
      <c r="C271" s="179"/>
      <c r="D271" s="180" t="s">
        <v>71</v>
      </c>
      <c r="E271" s="192" t="s">
        <v>246</v>
      </c>
      <c r="F271" s="192" t="s">
        <v>1618</v>
      </c>
      <c r="G271" s="179"/>
      <c r="H271" s="179"/>
      <c r="I271" s="182"/>
      <c r="J271" s="193">
        <f>BK271</f>
        <v>0</v>
      </c>
      <c r="K271" s="179"/>
      <c r="L271" s="184"/>
      <c r="M271" s="185"/>
      <c r="N271" s="186"/>
      <c r="O271" s="186"/>
      <c r="P271" s="187">
        <f>SUM(P272:P291)</f>
        <v>0</v>
      </c>
      <c r="Q271" s="186"/>
      <c r="R271" s="187">
        <f>SUM(R272:R291)</f>
        <v>145.27704999999997</v>
      </c>
      <c r="S271" s="186"/>
      <c r="T271" s="188">
        <f>SUM(T272:T291)</f>
        <v>0</v>
      </c>
      <c r="AR271" s="189" t="s">
        <v>79</v>
      </c>
      <c r="AT271" s="190" t="s">
        <v>71</v>
      </c>
      <c r="AU271" s="190" t="s">
        <v>79</v>
      </c>
      <c r="AY271" s="189" t="s">
        <v>239</v>
      </c>
      <c r="BK271" s="191">
        <f>SUM(BK272:BK291)</f>
        <v>0</v>
      </c>
    </row>
    <row r="272" spans="1:65" s="2" customFormat="1" ht="16.5" customHeight="1">
      <c r="A272" s="36"/>
      <c r="B272" s="37"/>
      <c r="C272" s="194" t="s">
        <v>558</v>
      </c>
      <c r="D272" s="194" t="s">
        <v>241</v>
      </c>
      <c r="E272" s="195" t="s">
        <v>2421</v>
      </c>
      <c r="F272" s="196" t="s">
        <v>2422</v>
      </c>
      <c r="G272" s="197" t="s">
        <v>244</v>
      </c>
      <c r="H272" s="198">
        <v>60.9</v>
      </c>
      <c r="I272" s="199"/>
      <c r="J272" s="200">
        <f>ROUND(I272*H272,2)</f>
        <v>0</v>
      </c>
      <c r="K272" s="196" t="s">
        <v>19</v>
      </c>
      <c r="L272" s="41"/>
      <c r="M272" s="201" t="s">
        <v>19</v>
      </c>
      <c r="N272" s="202" t="s">
        <v>43</v>
      </c>
      <c r="O272" s="66"/>
      <c r="P272" s="203">
        <f>O272*H272</f>
        <v>0</v>
      </c>
      <c r="Q272" s="203">
        <v>0</v>
      </c>
      <c r="R272" s="203">
        <f>Q272*H272</f>
        <v>0</v>
      </c>
      <c r="S272" s="203">
        <v>0</v>
      </c>
      <c r="T272" s="204">
        <f>S272*H272</f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205" t="s">
        <v>246</v>
      </c>
      <c r="AT272" s="205" t="s">
        <v>241</v>
      </c>
      <c r="AU272" s="205" t="s">
        <v>81</v>
      </c>
      <c r="AY272" s="19" t="s">
        <v>239</v>
      </c>
      <c r="BE272" s="206">
        <f>IF(N272="základní",J272,0)</f>
        <v>0</v>
      </c>
      <c r="BF272" s="206">
        <f>IF(N272="snížená",J272,0)</f>
        <v>0</v>
      </c>
      <c r="BG272" s="206">
        <f>IF(N272="zákl. přenesená",J272,0)</f>
        <v>0</v>
      </c>
      <c r="BH272" s="206">
        <f>IF(N272="sníž. přenesená",J272,0)</f>
        <v>0</v>
      </c>
      <c r="BI272" s="206">
        <f>IF(N272="nulová",J272,0)</f>
        <v>0</v>
      </c>
      <c r="BJ272" s="19" t="s">
        <v>79</v>
      </c>
      <c r="BK272" s="206">
        <f>ROUND(I272*H272,2)</f>
        <v>0</v>
      </c>
      <c r="BL272" s="19" t="s">
        <v>246</v>
      </c>
      <c r="BM272" s="205" t="s">
        <v>2961</v>
      </c>
    </row>
    <row r="273" spans="1:65" s="2" customFormat="1" ht="11.25">
      <c r="A273" s="36"/>
      <c r="B273" s="37"/>
      <c r="C273" s="38"/>
      <c r="D273" s="207" t="s">
        <v>248</v>
      </c>
      <c r="E273" s="38"/>
      <c r="F273" s="208" t="s">
        <v>2424</v>
      </c>
      <c r="G273" s="38"/>
      <c r="H273" s="38"/>
      <c r="I273" s="117"/>
      <c r="J273" s="38"/>
      <c r="K273" s="38"/>
      <c r="L273" s="41"/>
      <c r="M273" s="209"/>
      <c r="N273" s="210"/>
      <c r="O273" s="66"/>
      <c r="P273" s="66"/>
      <c r="Q273" s="66"/>
      <c r="R273" s="66"/>
      <c r="S273" s="66"/>
      <c r="T273" s="67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T273" s="19" t="s">
        <v>248</v>
      </c>
      <c r="AU273" s="19" t="s">
        <v>81</v>
      </c>
    </row>
    <row r="274" spans="1:65" s="2" customFormat="1" ht="19.5">
      <c r="A274" s="36"/>
      <c r="B274" s="37"/>
      <c r="C274" s="38"/>
      <c r="D274" s="207" t="s">
        <v>275</v>
      </c>
      <c r="E274" s="38"/>
      <c r="F274" s="225" t="s">
        <v>2962</v>
      </c>
      <c r="G274" s="38"/>
      <c r="H274" s="38"/>
      <c r="I274" s="117"/>
      <c r="J274" s="38"/>
      <c r="K274" s="38"/>
      <c r="L274" s="41"/>
      <c r="M274" s="209"/>
      <c r="N274" s="210"/>
      <c r="O274" s="66"/>
      <c r="P274" s="66"/>
      <c r="Q274" s="66"/>
      <c r="R274" s="66"/>
      <c r="S274" s="66"/>
      <c r="T274" s="67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T274" s="19" t="s">
        <v>275</v>
      </c>
      <c r="AU274" s="19" t="s">
        <v>81</v>
      </c>
    </row>
    <row r="275" spans="1:65" s="13" customFormat="1" ht="11.25">
      <c r="B275" s="211"/>
      <c r="C275" s="212"/>
      <c r="D275" s="207" t="s">
        <v>250</v>
      </c>
      <c r="E275" s="213" t="s">
        <v>19</v>
      </c>
      <c r="F275" s="214" t="s">
        <v>2963</v>
      </c>
      <c r="G275" s="212"/>
      <c r="H275" s="215">
        <v>44.1</v>
      </c>
      <c r="I275" s="216"/>
      <c r="J275" s="212"/>
      <c r="K275" s="212"/>
      <c r="L275" s="217"/>
      <c r="M275" s="218"/>
      <c r="N275" s="219"/>
      <c r="O275" s="219"/>
      <c r="P275" s="219"/>
      <c r="Q275" s="219"/>
      <c r="R275" s="219"/>
      <c r="S275" s="219"/>
      <c r="T275" s="220"/>
      <c r="AT275" s="221" t="s">
        <v>250</v>
      </c>
      <c r="AU275" s="221" t="s">
        <v>81</v>
      </c>
      <c r="AV275" s="13" t="s">
        <v>81</v>
      </c>
      <c r="AW275" s="13" t="s">
        <v>33</v>
      </c>
      <c r="AX275" s="13" t="s">
        <v>72</v>
      </c>
      <c r="AY275" s="221" t="s">
        <v>239</v>
      </c>
    </row>
    <row r="276" spans="1:65" s="13" customFormat="1" ht="11.25">
      <c r="B276" s="211"/>
      <c r="C276" s="212"/>
      <c r="D276" s="207" t="s">
        <v>250</v>
      </c>
      <c r="E276" s="213" t="s">
        <v>19</v>
      </c>
      <c r="F276" s="214" t="s">
        <v>2964</v>
      </c>
      <c r="G276" s="212"/>
      <c r="H276" s="215">
        <v>16.8</v>
      </c>
      <c r="I276" s="216"/>
      <c r="J276" s="212"/>
      <c r="K276" s="212"/>
      <c r="L276" s="217"/>
      <c r="M276" s="218"/>
      <c r="N276" s="219"/>
      <c r="O276" s="219"/>
      <c r="P276" s="219"/>
      <c r="Q276" s="219"/>
      <c r="R276" s="219"/>
      <c r="S276" s="219"/>
      <c r="T276" s="220"/>
      <c r="AT276" s="221" t="s">
        <v>250</v>
      </c>
      <c r="AU276" s="221" t="s">
        <v>81</v>
      </c>
      <c r="AV276" s="13" t="s">
        <v>81</v>
      </c>
      <c r="AW276" s="13" t="s">
        <v>33</v>
      </c>
      <c r="AX276" s="13" t="s">
        <v>72</v>
      </c>
      <c r="AY276" s="221" t="s">
        <v>239</v>
      </c>
    </row>
    <row r="277" spans="1:65" s="16" customFormat="1" ht="11.25">
      <c r="B277" s="263"/>
      <c r="C277" s="264"/>
      <c r="D277" s="207" t="s">
        <v>250</v>
      </c>
      <c r="E277" s="265" t="s">
        <v>19</v>
      </c>
      <c r="F277" s="266" t="s">
        <v>2078</v>
      </c>
      <c r="G277" s="264"/>
      <c r="H277" s="267">
        <v>60.9</v>
      </c>
      <c r="I277" s="268"/>
      <c r="J277" s="264"/>
      <c r="K277" s="264"/>
      <c r="L277" s="269"/>
      <c r="M277" s="270"/>
      <c r="N277" s="271"/>
      <c r="O277" s="271"/>
      <c r="P277" s="271"/>
      <c r="Q277" s="271"/>
      <c r="R277" s="271"/>
      <c r="S277" s="271"/>
      <c r="T277" s="272"/>
      <c r="AT277" s="273" t="s">
        <v>250</v>
      </c>
      <c r="AU277" s="273" t="s">
        <v>81</v>
      </c>
      <c r="AV277" s="16" t="s">
        <v>246</v>
      </c>
      <c r="AW277" s="16" t="s">
        <v>33</v>
      </c>
      <c r="AX277" s="16" t="s">
        <v>79</v>
      </c>
      <c r="AY277" s="273" t="s">
        <v>239</v>
      </c>
    </row>
    <row r="278" spans="1:65" s="2" customFormat="1" ht="16.5" customHeight="1">
      <c r="A278" s="36"/>
      <c r="B278" s="37"/>
      <c r="C278" s="194" t="s">
        <v>566</v>
      </c>
      <c r="D278" s="194" t="s">
        <v>241</v>
      </c>
      <c r="E278" s="195" t="s">
        <v>2441</v>
      </c>
      <c r="F278" s="196" t="s">
        <v>2442</v>
      </c>
      <c r="G278" s="197" t="s">
        <v>254</v>
      </c>
      <c r="H278" s="198">
        <v>54.348999999999997</v>
      </c>
      <c r="I278" s="199"/>
      <c r="J278" s="200">
        <f>ROUND(I278*H278,2)</f>
        <v>0</v>
      </c>
      <c r="K278" s="196" t="s">
        <v>245</v>
      </c>
      <c r="L278" s="41"/>
      <c r="M278" s="201" t="s">
        <v>19</v>
      </c>
      <c r="N278" s="202" t="s">
        <v>43</v>
      </c>
      <c r="O278" s="66"/>
      <c r="P278" s="203">
        <f>O278*H278</f>
        <v>0</v>
      </c>
      <c r="Q278" s="203">
        <v>2.4500000000000002</v>
      </c>
      <c r="R278" s="203">
        <f>Q278*H278</f>
        <v>133.15504999999999</v>
      </c>
      <c r="S278" s="203">
        <v>0</v>
      </c>
      <c r="T278" s="204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205" t="s">
        <v>246</v>
      </c>
      <c r="AT278" s="205" t="s">
        <v>241</v>
      </c>
      <c r="AU278" s="205" t="s">
        <v>81</v>
      </c>
      <c r="AY278" s="19" t="s">
        <v>239</v>
      </c>
      <c r="BE278" s="206">
        <f>IF(N278="základní",J278,0)</f>
        <v>0</v>
      </c>
      <c r="BF278" s="206">
        <f>IF(N278="snížená",J278,0)</f>
        <v>0</v>
      </c>
      <c r="BG278" s="206">
        <f>IF(N278="zákl. přenesená",J278,0)</f>
        <v>0</v>
      </c>
      <c r="BH278" s="206">
        <f>IF(N278="sníž. přenesená",J278,0)</f>
        <v>0</v>
      </c>
      <c r="BI278" s="206">
        <f>IF(N278="nulová",J278,0)</f>
        <v>0</v>
      </c>
      <c r="BJ278" s="19" t="s">
        <v>79</v>
      </c>
      <c r="BK278" s="206">
        <f>ROUND(I278*H278,2)</f>
        <v>0</v>
      </c>
      <c r="BL278" s="19" t="s">
        <v>246</v>
      </c>
      <c r="BM278" s="205" t="s">
        <v>2965</v>
      </c>
    </row>
    <row r="279" spans="1:65" s="2" customFormat="1" ht="11.25">
      <c r="A279" s="36"/>
      <c r="B279" s="37"/>
      <c r="C279" s="38"/>
      <c r="D279" s="207" t="s">
        <v>248</v>
      </c>
      <c r="E279" s="38"/>
      <c r="F279" s="208" t="s">
        <v>2444</v>
      </c>
      <c r="G279" s="38"/>
      <c r="H279" s="38"/>
      <c r="I279" s="117"/>
      <c r="J279" s="38"/>
      <c r="K279" s="38"/>
      <c r="L279" s="41"/>
      <c r="M279" s="209"/>
      <c r="N279" s="210"/>
      <c r="O279" s="66"/>
      <c r="P279" s="66"/>
      <c r="Q279" s="66"/>
      <c r="R279" s="66"/>
      <c r="S279" s="66"/>
      <c r="T279" s="67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T279" s="19" t="s">
        <v>248</v>
      </c>
      <c r="AU279" s="19" t="s">
        <v>81</v>
      </c>
    </row>
    <row r="280" spans="1:65" s="2" customFormat="1" ht="29.25">
      <c r="A280" s="36"/>
      <c r="B280" s="37"/>
      <c r="C280" s="38"/>
      <c r="D280" s="207" t="s">
        <v>275</v>
      </c>
      <c r="E280" s="38"/>
      <c r="F280" s="225" t="s">
        <v>2966</v>
      </c>
      <c r="G280" s="38"/>
      <c r="H280" s="38"/>
      <c r="I280" s="117"/>
      <c r="J280" s="38"/>
      <c r="K280" s="38"/>
      <c r="L280" s="41"/>
      <c r="M280" s="209"/>
      <c r="N280" s="210"/>
      <c r="O280" s="66"/>
      <c r="P280" s="66"/>
      <c r="Q280" s="66"/>
      <c r="R280" s="66"/>
      <c r="S280" s="66"/>
      <c r="T280" s="67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T280" s="19" t="s">
        <v>275</v>
      </c>
      <c r="AU280" s="19" t="s">
        <v>81</v>
      </c>
    </row>
    <row r="281" spans="1:65" s="13" customFormat="1" ht="11.25">
      <c r="B281" s="211"/>
      <c r="C281" s="212"/>
      <c r="D281" s="207" t="s">
        <v>250</v>
      </c>
      <c r="E281" s="213" t="s">
        <v>19</v>
      </c>
      <c r="F281" s="214" t="s">
        <v>2967</v>
      </c>
      <c r="G281" s="212"/>
      <c r="H281" s="215">
        <v>38.667999999999999</v>
      </c>
      <c r="I281" s="216"/>
      <c r="J281" s="212"/>
      <c r="K281" s="212"/>
      <c r="L281" s="217"/>
      <c r="M281" s="218"/>
      <c r="N281" s="219"/>
      <c r="O281" s="219"/>
      <c r="P281" s="219"/>
      <c r="Q281" s="219"/>
      <c r="R281" s="219"/>
      <c r="S281" s="219"/>
      <c r="T281" s="220"/>
      <c r="AT281" s="221" t="s">
        <v>250</v>
      </c>
      <c r="AU281" s="221" t="s">
        <v>81</v>
      </c>
      <c r="AV281" s="13" t="s">
        <v>81</v>
      </c>
      <c r="AW281" s="13" t="s">
        <v>33</v>
      </c>
      <c r="AX281" s="13" t="s">
        <v>72</v>
      </c>
      <c r="AY281" s="221" t="s">
        <v>239</v>
      </c>
    </row>
    <row r="282" spans="1:65" s="13" customFormat="1" ht="11.25">
      <c r="B282" s="211"/>
      <c r="C282" s="212"/>
      <c r="D282" s="207" t="s">
        <v>250</v>
      </c>
      <c r="E282" s="213" t="s">
        <v>19</v>
      </c>
      <c r="F282" s="214" t="s">
        <v>2968</v>
      </c>
      <c r="G282" s="212"/>
      <c r="H282" s="215">
        <v>15.680999999999999</v>
      </c>
      <c r="I282" s="216"/>
      <c r="J282" s="212"/>
      <c r="K282" s="212"/>
      <c r="L282" s="217"/>
      <c r="M282" s="218"/>
      <c r="N282" s="219"/>
      <c r="O282" s="219"/>
      <c r="P282" s="219"/>
      <c r="Q282" s="219"/>
      <c r="R282" s="219"/>
      <c r="S282" s="219"/>
      <c r="T282" s="220"/>
      <c r="AT282" s="221" t="s">
        <v>250</v>
      </c>
      <c r="AU282" s="221" t="s">
        <v>81</v>
      </c>
      <c r="AV282" s="13" t="s">
        <v>81</v>
      </c>
      <c r="AW282" s="13" t="s">
        <v>33</v>
      </c>
      <c r="AX282" s="13" t="s">
        <v>72</v>
      </c>
      <c r="AY282" s="221" t="s">
        <v>239</v>
      </c>
    </row>
    <row r="283" spans="1:65" s="16" customFormat="1" ht="11.25">
      <c r="B283" s="263"/>
      <c r="C283" s="264"/>
      <c r="D283" s="207" t="s">
        <v>250</v>
      </c>
      <c r="E283" s="265" t="s">
        <v>19</v>
      </c>
      <c r="F283" s="266" t="s">
        <v>2078</v>
      </c>
      <c r="G283" s="264"/>
      <c r="H283" s="267">
        <v>54.348999999999997</v>
      </c>
      <c r="I283" s="268"/>
      <c r="J283" s="264"/>
      <c r="K283" s="264"/>
      <c r="L283" s="269"/>
      <c r="M283" s="270"/>
      <c r="N283" s="271"/>
      <c r="O283" s="271"/>
      <c r="P283" s="271"/>
      <c r="Q283" s="271"/>
      <c r="R283" s="271"/>
      <c r="S283" s="271"/>
      <c r="T283" s="272"/>
      <c r="AT283" s="273" t="s">
        <v>250</v>
      </c>
      <c r="AU283" s="273" t="s">
        <v>81</v>
      </c>
      <c r="AV283" s="16" t="s">
        <v>246</v>
      </c>
      <c r="AW283" s="16" t="s">
        <v>33</v>
      </c>
      <c r="AX283" s="16" t="s">
        <v>79</v>
      </c>
      <c r="AY283" s="273" t="s">
        <v>239</v>
      </c>
    </row>
    <row r="284" spans="1:65" s="2" customFormat="1" ht="16.5" customHeight="1">
      <c r="A284" s="36"/>
      <c r="B284" s="37"/>
      <c r="C284" s="194" t="s">
        <v>571</v>
      </c>
      <c r="D284" s="194" t="s">
        <v>241</v>
      </c>
      <c r="E284" s="195" t="s">
        <v>2449</v>
      </c>
      <c r="F284" s="196" t="s">
        <v>2450</v>
      </c>
      <c r="G284" s="197" t="s">
        <v>254</v>
      </c>
      <c r="H284" s="198">
        <v>5.4020000000000001</v>
      </c>
      <c r="I284" s="199"/>
      <c r="J284" s="200">
        <f>ROUND(I284*H284,2)</f>
        <v>0</v>
      </c>
      <c r="K284" s="196" t="s">
        <v>245</v>
      </c>
      <c r="L284" s="41"/>
      <c r="M284" s="201" t="s">
        <v>19</v>
      </c>
      <c r="N284" s="202" t="s">
        <v>43</v>
      </c>
      <c r="O284" s="66"/>
      <c r="P284" s="203">
        <f>O284*H284</f>
        <v>0</v>
      </c>
      <c r="Q284" s="203">
        <v>0</v>
      </c>
      <c r="R284" s="203">
        <f>Q284*H284</f>
        <v>0</v>
      </c>
      <c r="S284" s="203">
        <v>0</v>
      </c>
      <c r="T284" s="204">
        <f>S284*H284</f>
        <v>0</v>
      </c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R284" s="205" t="s">
        <v>246</v>
      </c>
      <c r="AT284" s="205" t="s">
        <v>241</v>
      </c>
      <c r="AU284" s="205" t="s">
        <v>81</v>
      </c>
      <c r="AY284" s="19" t="s">
        <v>239</v>
      </c>
      <c r="BE284" s="206">
        <f>IF(N284="základní",J284,0)</f>
        <v>0</v>
      </c>
      <c r="BF284" s="206">
        <f>IF(N284="snížená",J284,0)</f>
        <v>0</v>
      </c>
      <c r="BG284" s="206">
        <f>IF(N284="zákl. přenesená",J284,0)</f>
        <v>0</v>
      </c>
      <c r="BH284" s="206">
        <f>IF(N284="sníž. přenesená",J284,0)</f>
        <v>0</v>
      </c>
      <c r="BI284" s="206">
        <f>IF(N284="nulová",J284,0)</f>
        <v>0</v>
      </c>
      <c r="BJ284" s="19" t="s">
        <v>79</v>
      </c>
      <c r="BK284" s="206">
        <f>ROUND(I284*H284,2)</f>
        <v>0</v>
      </c>
      <c r="BL284" s="19" t="s">
        <v>246</v>
      </c>
      <c r="BM284" s="205" t="s">
        <v>2969</v>
      </c>
    </row>
    <row r="285" spans="1:65" s="2" customFormat="1" ht="11.25">
      <c r="A285" s="36"/>
      <c r="B285" s="37"/>
      <c r="C285" s="38"/>
      <c r="D285" s="207" t="s">
        <v>248</v>
      </c>
      <c r="E285" s="38"/>
      <c r="F285" s="208" t="s">
        <v>2452</v>
      </c>
      <c r="G285" s="38"/>
      <c r="H285" s="38"/>
      <c r="I285" s="117"/>
      <c r="J285" s="38"/>
      <c r="K285" s="38"/>
      <c r="L285" s="41"/>
      <c r="M285" s="209"/>
      <c r="N285" s="210"/>
      <c r="O285" s="66"/>
      <c r="P285" s="66"/>
      <c r="Q285" s="66"/>
      <c r="R285" s="66"/>
      <c r="S285" s="66"/>
      <c r="T285" s="67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T285" s="19" t="s">
        <v>248</v>
      </c>
      <c r="AU285" s="19" t="s">
        <v>81</v>
      </c>
    </row>
    <row r="286" spans="1:65" s="2" customFormat="1" ht="19.5">
      <c r="A286" s="36"/>
      <c r="B286" s="37"/>
      <c r="C286" s="38"/>
      <c r="D286" s="207" t="s">
        <v>275</v>
      </c>
      <c r="E286" s="38"/>
      <c r="F286" s="225" t="s">
        <v>2970</v>
      </c>
      <c r="G286" s="38"/>
      <c r="H286" s="38"/>
      <c r="I286" s="117"/>
      <c r="J286" s="38"/>
      <c r="K286" s="38"/>
      <c r="L286" s="41"/>
      <c r="M286" s="209"/>
      <c r="N286" s="210"/>
      <c r="O286" s="66"/>
      <c r="P286" s="66"/>
      <c r="Q286" s="66"/>
      <c r="R286" s="66"/>
      <c r="S286" s="66"/>
      <c r="T286" s="67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T286" s="19" t="s">
        <v>275</v>
      </c>
      <c r="AU286" s="19" t="s">
        <v>81</v>
      </c>
    </row>
    <row r="287" spans="1:65" s="13" customFormat="1" ht="11.25">
      <c r="B287" s="211"/>
      <c r="C287" s="212"/>
      <c r="D287" s="207" t="s">
        <v>250</v>
      </c>
      <c r="E287" s="213" t="s">
        <v>19</v>
      </c>
      <c r="F287" s="214" t="s">
        <v>2971</v>
      </c>
      <c r="G287" s="212"/>
      <c r="H287" s="215">
        <v>5.4020000000000001</v>
      </c>
      <c r="I287" s="216"/>
      <c r="J287" s="212"/>
      <c r="K287" s="212"/>
      <c r="L287" s="217"/>
      <c r="M287" s="218"/>
      <c r="N287" s="219"/>
      <c r="O287" s="219"/>
      <c r="P287" s="219"/>
      <c r="Q287" s="219"/>
      <c r="R287" s="219"/>
      <c r="S287" s="219"/>
      <c r="T287" s="220"/>
      <c r="AT287" s="221" t="s">
        <v>250</v>
      </c>
      <c r="AU287" s="221" t="s">
        <v>81</v>
      </c>
      <c r="AV287" s="13" t="s">
        <v>81</v>
      </c>
      <c r="AW287" s="13" t="s">
        <v>33</v>
      </c>
      <c r="AX287" s="13" t="s">
        <v>79</v>
      </c>
      <c r="AY287" s="221" t="s">
        <v>239</v>
      </c>
    </row>
    <row r="288" spans="1:65" s="2" customFormat="1" ht="16.5" customHeight="1">
      <c r="A288" s="36"/>
      <c r="B288" s="37"/>
      <c r="C288" s="240" t="s">
        <v>575</v>
      </c>
      <c r="D288" s="240" t="s">
        <v>653</v>
      </c>
      <c r="E288" s="241" t="s">
        <v>2456</v>
      </c>
      <c r="F288" s="242" t="s">
        <v>2457</v>
      </c>
      <c r="G288" s="243" t="s">
        <v>265</v>
      </c>
      <c r="H288" s="244">
        <v>12.122</v>
      </c>
      <c r="I288" s="245"/>
      <c r="J288" s="246">
        <f>ROUND(I288*H288,2)</f>
        <v>0</v>
      </c>
      <c r="K288" s="242" t="s">
        <v>245</v>
      </c>
      <c r="L288" s="247"/>
      <c r="M288" s="248" t="s">
        <v>19</v>
      </c>
      <c r="N288" s="249" t="s">
        <v>43</v>
      </c>
      <c r="O288" s="66"/>
      <c r="P288" s="203">
        <f>O288*H288</f>
        <v>0</v>
      </c>
      <c r="Q288" s="203">
        <v>1</v>
      </c>
      <c r="R288" s="203">
        <f>Q288*H288</f>
        <v>12.122</v>
      </c>
      <c r="S288" s="203">
        <v>0</v>
      </c>
      <c r="T288" s="204">
        <f>S288*H288</f>
        <v>0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R288" s="205" t="s">
        <v>314</v>
      </c>
      <c r="AT288" s="205" t="s">
        <v>653</v>
      </c>
      <c r="AU288" s="205" t="s">
        <v>81</v>
      </c>
      <c r="AY288" s="19" t="s">
        <v>239</v>
      </c>
      <c r="BE288" s="206">
        <f>IF(N288="základní",J288,0)</f>
        <v>0</v>
      </c>
      <c r="BF288" s="206">
        <f>IF(N288="snížená",J288,0)</f>
        <v>0</v>
      </c>
      <c r="BG288" s="206">
        <f>IF(N288="zákl. přenesená",J288,0)</f>
        <v>0</v>
      </c>
      <c r="BH288" s="206">
        <f>IF(N288="sníž. přenesená",J288,0)</f>
        <v>0</v>
      </c>
      <c r="BI288" s="206">
        <f>IF(N288="nulová",J288,0)</f>
        <v>0</v>
      </c>
      <c r="BJ288" s="19" t="s">
        <v>79</v>
      </c>
      <c r="BK288" s="206">
        <f>ROUND(I288*H288,2)</f>
        <v>0</v>
      </c>
      <c r="BL288" s="19" t="s">
        <v>246</v>
      </c>
      <c r="BM288" s="205" t="s">
        <v>2972</v>
      </c>
    </row>
    <row r="289" spans="1:65" s="2" customFormat="1" ht="11.25">
      <c r="A289" s="36"/>
      <c r="B289" s="37"/>
      <c r="C289" s="38"/>
      <c r="D289" s="207" t="s">
        <v>248</v>
      </c>
      <c r="E289" s="38"/>
      <c r="F289" s="208" t="s">
        <v>2457</v>
      </c>
      <c r="G289" s="38"/>
      <c r="H289" s="38"/>
      <c r="I289" s="117"/>
      <c r="J289" s="38"/>
      <c r="K289" s="38"/>
      <c r="L289" s="41"/>
      <c r="M289" s="209"/>
      <c r="N289" s="210"/>
      <c r="O289" s="66"/>
      <c r="P289" s="66"/>
      <c r="Q289" s="66"/>
      <c r="R289" s="66"/>
      <c r="S289" s="66"/>
      <c r="T289" s="67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T289" s="19" t="s">
        <v>248</v>
      </c>
      <c r="AU289" s="19" t="s">
        <v>81</v>
      </c>
    </row>
    <row r="290" spans="1:65" s="2" customFormat="1" ht="19.5">
      <c r="A290" s="36"/>
      <c r="B290" s="37"/>
      <c r="C290" s="38"/>
      <c r="D290" s="207" t="s">
        <v>275</v>
      </c>
      <c r="E290" s="38"/>
      <c r="F290" s="225" t="s">
        <v>2459</v>
      </c>
      <c r="G290" s="38"/>
      <c r="H290" s="38"/>
      <c r="I290" s="117"/>
      <c r="J290" s="38"/>
      <c r="K290" s="38"/>
      <c r="L290" s="41"/>
      <c r="M290" s="209"/>
      <c r="N290" s="210"/>
      <c r="O290" s="66"/>
      <c r="P290" s="66"/>
      <c r="Q290" s="66"/>
      <c r="R290" s="66"/>
      <c r="S290" s="66"/>
      <c r="T290" s="67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T290" s="19" t="s">
        <v>275</v>
      </c>
      <c r="AU290" s="19" t="s">
        <v>81</v>
      </c>
    </row>
    <row r="291" spans="1:65" s="13" customFormat="1" ht="11.25">
      <c r="B291" s="211"/>
      <c r="C291" s="212"/>
      <c r="D291" s="207" t="s">
        <v>250</v>
      </c>
      <c r="E291" s="212"/>
      <c r="F291" s="214" t="s">
        <v>2973</v>
      </c>
      <c r="G291" s="212"/>
      <c r="H291" s="215">
        <v>12.122</v>
      </c>
      <c r="I291" s="216"/>
      <c r="J291" s="212"/>
      <c r="K291" s="212"/>
      <c r="L291" s="217"/>
      <c r="M291" s="218"/>
      <c r="N291" s="219"/>
      <c r="O291" s="219"/>
      <c r="P291" s="219"/>
      <c r="Q291" s="219"/>
      <c r="R291" s="219"/>
      <c r="S291" s="219"/>
      <c r="T291" s="220"/>
      <c r="AT291" s="221" t="s">
        <v>250</v>
      </c>
      <c r="AU291" s="221" t="s">
        <v>81</v>
      </c>
      <c r="AV291" s="13" t="s">
        <v>81</v>
      </c>
      <c r="AW291" s="13" t="s">
        <v>4</v>
      </c>
      <c r="AX291" s="13" t="s">
        <v>79</v>
      </c>
      <c r="AY291" s="221" t="s">
        <v>239</v>
      </c>
    </row>
    <row r="292" spans="1:65" s="12" customFormat="1" ht="22.9" customHeight="1">
      <c r="B292" s="178"/>
      <c r="C292" s="179"/>
      <c r="D292" s="180" t="s">
        <v>71</v>
      </c>
      <c r="E292" s="192" t="s">
        <v>295</v>
      </c>
      <c r="F292" s="192" t="s">
        <v>1913</v>
      </c>
      <c r="G292" s="179"/>
      <c r="H292" s="179"/>
      <c r="I292" s="182"/>
      <c r="J292" s="193">
        <f>BK292</f>
        <v>0</v>
      </c>
      <c r="K292" s="179"/>
      <c r="L292" s="184"/>
      <c r="M292" s="185"/>
      <c r="N292" s="186"/>
      <c r="O292" s="186"/>
      <c r="P292" s="187">
        <f>SUM(P293:P296)</f>
        <v>0</v>
      </c>
      <c r="Q292" s="186"/>
      <c r="R292" s="187">
        <f>SUM(R293:R296)</f>
        <v>2.6019863999999999</v>
      </c>
      <c r="S292" s="186"/>
      <c r="T292" s="188">
        <f>SUM(T293:T296)</f>
        <v>0</v>
      </c>
      <c r="AR292" s="189" t="s">
        <v>79</v>
      </c>
      <c r="AT292" s="190" t="s">
        <v>71</v>
      </c>
      <c r="AU292" s="190" t="s">
        <v>79</v>
      </c>
      <c r="AY292" s="189" t="s">
        <v>239</v>
      </c>
      <c r="BK292" s="191">
        <f>SUM(BK293:BK296)</f>
        <v>0</v>
      </c>
    </row>
    <row r="293" spans="1:65" s="2" customFormat="1" ht="16.5" customHeight="1">
      <c r="A293" s="36"/>
      <c r="B293" s="37"/>
      <c r="C293" s="194" t="s">
        <v>581</v>
      </c>
      <c r="D293" s="194" t="s">
        <v>241</v>
      </c>
      <c r="E293" s="195" t="s">
        <v>2974</v>
      </c>
      <c r="F293" s="196" t="s">
        <v>2975</v>
      </c>
      <c r="G293" s="197" t="s">
        <v>244</v>
      </c>
      <c r="H293" s="198">
        <v>9.36</v>
      </c>
      <c r="I293" s="199"/>
      <c r="J293" s="200">
        <f>ROUND(I293*H293,2)</f>
        <v>0</v>
      </c>
      <c r="K293" s="196" t="s">
        <v>245</v>
      </c>
      <c r="L293" s="41"/>
      <c r="M293" s="201" t="s">
        <v>19</v>
      </c>
      <c r="N293" s="202" t="s">
        <v>43</v>
      </c>
      <c r="O293" s="66"/>
      <c r="P293" s="203">
        <f>O293*H293</f>
        <v>0</v>
      </c>
      <c r="Q293" s="203">
        <v>0.27799000000000001</v>
      </c>
      <c r="R293" s="203">
        <f>Q293*H293</f>
        <v>2.6019863999999999</v>
      </c>
      <c r="S293" s="203">
        <v>0</v>
      </c>
      <c r="T293" s="204">
        <f>S293*H293</f>
        <v>0</v>
      </c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R293" s="205" t="s">
        <v>246</v>
      </c>
      <c r="AT293" s="205" t="s">
        <v>241</v>
      </c>
      <c r="AU293" s="205" t="s">
        <v>81</v>
      </c>
      <c r="AY293" s="19" t="s">
        <v>239</v>
      </c>
      <c r="BE293" s="206">
        <f>IF(N293="základní",J293,0)</f>
        <v>0</v>
      </c>
      <c r="BF293" s="206">
        <f>IF(N293="snížená",J293,0)</f>
        <v>0</v>
      </c>
      <c r="BG293" s="206">
        <f>IF(N293="zákl. přenesená",J293,0)</f>
        <v>0</v>
      </c>
      <c r="BH293" s="206">
        <f>IF(N293="sníž. přenesená",J293,0)</f>
        <v>0</v>
      </c>
      <c r="BI293" s="206">
        <f>IF(N293="nulová",J293,0)</f>
        <v>0</v>
      </c>
      <c r="BJ293" s="19" t="s">
        <v>79</v>
      </c>
      <c r="BK293" s="206">
        <f>ROUND(I293*H293,2)</f>
        <v>0</v>
      </c>
      <c r="BL293" s="19" t="s">
        <v>246</v>
      </c>
      <c r="BM293" s="205" t="s">
        <v>2976</v>
      </c>
    </row>
    <row r="294" spans="1:65" s="2" customFormat="1" ht="11.25">
      <c r="A294" s="36"/>
      <c r="B294" s="37"/>
      <c r="C294" s="38"/>
      <c r="D294" s="207" t="s">
        <v>248</v>
      </c>
      <c r="E294" s="38"/>
      <c r="F294" s="208" t="s">
        <v>2977</v>
      </c>
      <c r="G294" s="38"/>
      <c r="H294" s="38"/>
      <c r="I294" s="117"/>
      <c r="J294" s="38"/>
      <c r="K294" s="38"/>
      <c r="L294" s="41"/>
      <c r="M294" s="209"/>
      <c r="N294" s="210"/>
      <c r="O294" s="66"/>
      <c r="P294" s="66"/>
      <c r="Q294" s="66"/>
      <c r="R294" s="66"/>
      <c r="S294" s="66"/>
      <c r="T294" s="67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T294" s="19" t="s">
        <v>248</v>
      </c>
      <c r="AU294" s="19" t="s">
        <v>81</v>
      </c>
    </row>
    <row r="295" spans="1:65" s="2" customFormat="1" ht="19.5">
      <c r="A295" s="36"/>
      <c r="B295" s="37"/>
      <c r="C295" s="38"/>
      <c r="D295" s="207" t="s">
        <v>275</v>
      </c>
      <c r="E295" s="38"/>
      <c r="F295" s="225" t="s">
        <v>2978</v>
      </c>
      <c r="G295" s="38"/>
      <c r="H295" s="38"/>
      <c r="I295" s="117"/>
      <c r="J295" s="38"/>
      <c r="K295" s="38"/>
      <c r="L295" s="41"/>
      <c r="M295" s="209"/>
      <c r="N295" s="210"/>
      <c r="O295" s="66"/>
      <c r="P295" s="66"/>
      <c r="Q295" s="66"/>
      <c r="R295" s="66"/>
      <c r="S295" s="66"/>
      <c r="T295" s="67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T295" s="19" t="s">
        <v>275</v>
      </c>
      <c r="AU295" s="19" t="s">
        <v>81</v>
      </c>
    </row>
    <row r="296" spans="1:65" s="13" customFormat="1" ht="11.25">
      <c r="B296" s="211"/>
      <c r="C296" s="212"/>
      <c r="D296" s="207" t="s">
        <v>250</v>
      </c>
      <c r="E296" s="213" t="s">
        <v>19</v>
      </c>
      <c r="F296" s="214" t="s">
        <v>2979</v>
      </c>
      <c r="G296" s="212"/>
      <c r="H296" s="215">
        <v>9.36</v>
      </c>
      <c r="I296" s="216"/>
      <c r="J296" s="212"/>
      <c r="K296" s="212"/>
      <c r="L296" s="217"/>
      <c r="M296" s="218"/>
      <c r="N296" s="219"/>
      <c r="O296" s="219"/>
      <c r="P296" s="219"/>
      <c r="Q296" s="219"/>
      <c r="R296" s="219"/>
      <c r="S296" s="219"/>
      <c r="T296" s="220"/>
      <c r="AT296" s="221" t="s">
        <v>250</v>
      </c>
      <c r="AU296" s="221" t="s">
        <v>81</v>
      </c>
      <c r="AV296" s="13" t="s">
        <v>81</v>
      </c>
      <c r="AW296" s="13" t="s">
        <v>33</v>
      </c>
      <c r="AX296" s="13" t="s">
        <v>79</v>
      </c>
      <c r="AY296" s="221" t="s">
        <v>239</v>
      </c>
    </row>
    <row r="297" spans="1:65" s="12" customFormat="1" ht="22.9" customHeight="1">
      <c r="B297" s="178"/>
      <c r="C297" s="179"/>
      <c r="D297" s="180" t="s">
        <v>71</v>
      </c>
      <c r="E297" s="192" t="s">
        <v>301</v>
      </c>
      <c r="F297" s="192" t="s">
        <v>2477</v>
      </c>
      <c r="G297" s="179"/>
      <c r="H297" s="179"/>
      <c r="I297" s="182"/>
      <c r="J297" s="193">
        <f>BK297</f>
        <v>0</v>
      </c>
      <c r="K297" s="179"/>
      <c r="L297" s="184"/>
      <c r="M297" s="185"/>
      <c r="N297" s="186"/>
      <c r="O297" s="186"/>
      <c r="P297" s="187">
        <f>SUM(P298:P306)</f>
        <v>0</v>
      </c>
      <c r="Q297" s="186"/>
      <c r="R297" s="187">
        <f>SUM(R298:R306)</f>
        <v>2.922922E-2</v>
      </c>
      <c r="S297" s="186"/>
      <c r="T297" s="188">
        <f>SUM(T298:T306)</f>
        <v>0</v>
      </c>
      <c r="AR297" s="189" t="s">
        <v>79</v>
      </c>
      <c r="AT297" s="190" t="s">
        <v>71</v>
      </c>
      <c r="AU297" s="190" t="s">
        <v>79</v>
      </c>
      <c r="AY297" s="189" t="s">
        <v>239</v>
      </c>
      <c r="BK297" s="191">
        <f>SUM(BK298:BK306)</f>
        <v>0</v>
      </c>
    </row>
    <row r="298" spans="1:65" s="2" customFormat="1" ht="16.5" customHeight="1">
      <c r="A298" s="36"/>
      <c r="B298" s="37"/>
      <c r="C298" s="194" t="s">
        <v>587</v>
      </c>
      <c r="D298" s="194" t="s">
        <v>241</v>
      </c>
      <c r="E298" s="195" t="s">
        <v>2490</v>
      </c>
      <c r="F298" s="196" t="s">
        <v>2491</v>
      </c>
      <c r="G298" s="197" t="s">
        <v>244</v>
      </c>
      <c r="H298" s="198">
        <v>33.238</v>
      </c>
      <c r="I298" s="199"/>
      <c r="J298" s="200">
        <f>ROUND(I298*H298,2)</f>
        <v>0</v>
      </c>
      <c r="K298" s="196" t="s">
        <v>245</v>
      </c>
      <c r="L298" s="41"/>
      <c r="M298" s="201" t="s">
        <v>19</v>
      </c>
      <c r="N298" s="202" t="s">
        <v>43</v>
      </c>
      <c r="O298" s="66"/>
      <c r="P298" s="203">
        <f>O298*H298</f>
        <v>0</v>
      </c>
      <c r="Q298" s="203">
        <v>4.2000000000000002E-4</v>
      </c>
      <c r="R298" s="203">
        <f>Q298*H298</f>
        <v>1.395996E-2</v>
      </c>
      <c r="S298" s="203">
        <v>0</v>
      </c>
      <c r="T298" s="204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205" t="s">
        <v>246</v>
      </c>
      <c r="AT298" s="205" t="s">
        <v>241</v>
      </c>
      <c r="AU298" s="205" t="s">
        <v>81</v>
      </c>
      <c r="AY298" s="19" t="s">
        <v>239</v>
      </c>
      <c r="BE298" s="206">
        <f>IF(N298="základní",J298,0)</f>
        <v>0</v>
      </c>
      <c r="BF298" s="206">
        <f>IF(N298="snížená",J298,0)</f>
        <v>0</v>
      </c>
      <c r="BG298" s="206">
        <f>IF(N298="zákl. přenesená",J298,0)</f>
        <v>0</v>
      </c>
      <c r="BH298" s="206">
        <f>IF(N298="sníž. přenesená",J298,0)</f>
        <v>0</v>
      </c>
      <c r="BI298" s="206">
        <f>IF(N298="nulová",J298,0)</f>
        <v>0</v>
      </c>
      <c r="BJ298" s="19" t="s">
        <v>79</v>
      </c>
      <c r="BK298" s="206">
        <f>ROUND(I298*H298,2)</f>
        <v>0</v>
      </c>
      <c r="BL298" s="19" t="s">
        <v>246</v>
      </c>
      <c r="BM298" s="205" t="s">
        <v>2980</v>
      </c>
    </row>
    <row r="299" spans="1:65" s="2" customFormat="1" ht="11.25">
      <c r="A299" s="36"/>
      <c r="B299" s="37"/>
      <c r="C299" s="38"/>
      <c r="D299" s="207" t="s">
        <v>248</v>
      </c>
      <c r="E299" s="38"/>
      <c r="F299" s="208" t="s">
        <v>2493</v>
      </c>
      <c r="G299" s="38"/>
      <c r="H299" s="38"/>
      <c r="I299" s="117"/>
      <c r="J299" s="38"/>
      <c r="K299" s="38"/>
      <c r="L299" s="41"/>
      <c r="M299" s="209"/>
      <c r="N299" s="210"/>
      <c r="O299" s="66"/>
      <c r="P299" s="66"/>
      <c r="Q299" s="66"/>
      <c r="R299" s="66"/>
      <c r="S299" s="66"/>
      <c r="T299" s="67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T299" s="19" t="s">
        <v>248</v>
      </c>
      <c r="AU299" s="19" t="s">
        <v>81</v>
      </c>
    </row>
    <row r="300" spans="1:65" s="13" customFormat="1" ht="11.25">
      <c r="B300" s="211"/>
      <c r="C300" s="212"/>
      <c r="D300" s="207" t="s">
        <v>250</v>
      </c>
      <c r="E300" s="213" t="s">
        <v>19</v>
      </c>
      <c r="F300" s="214" t="s">
        <v>2981</v>
      </c>
      <c r="G300" s="212"/>
      <c r="H300" s="215">
        <v>33.238</v>
      </c>
      <c r="I300" s="216"/>
      <c r="J300" s="212"/>
      <c r="K300" s="212"/>
      <c r="L300" s="217"/>
      <c r="M300" s="218"/>
      <c r="N300" s="219"/>
      <c r="O300" s="219"/>
      <c r="P300" s="219"/>
      <c r="Q300" s="219"/>
      <c r="R300" s="219"/>
      <c r="S300" s="219"/>
      <c r="T300" s="220"/>
      <c r="AT300" s="221" t="s">
        <v>250</v>
      </c>
      <c r="AU300" s="221" t="s">
        <v>81</v>
      </c>
      <c r="AV300" s="13" t="s">
        <v>81</v>
      </c>
      <c r="AW300" s="13" t="s">
        <v>33</v>
      </c>
      <c r="AX300" s="13" t="s">
        <v>79</v>
      </c>
      <c r="AY300" s="221" t="s">
        <v>239</v>
      </c>
    </row>
    <row r="301" spans="1:65" s="2" customFormat="1" ht="16.5" customHeight="1">
      <c r="A301" s="36"/>
      <c r="B301" s="37"/>
      <c r="C301" s="194" t="s">
        <v>596</v>
      </c>
      <c r="D301" s="194" t="s">
        <v>241</v>
      </c>
      <c r="E301" s="195" t="s">
        <v>2512</v>
      </c>
      <c r="F301" s="196" t="s">
        <v>2513</v>
      </c>
      <c r="G301" s="197" t="s">
        <v>244</v>
      </c>
      <c r="H301" s="198">
        <v>10.753</v>
      </c>
      <c r="I301" s="199"/>
      <c r="J301" s="200">
        <f>ROUND(I301*H301,2)</f>
        <v>0</v>
      </c>
      <c r="K301" s="196" t="s">
        <v>245</v>
      </c>
      <c r="L301" s="41"/>
      <c r="M301" s="201" t="s">
        <v>19</v>
      </c>
      <c r="N301" s="202" t="s">
        <v>43</v>
      </c>
      <c r="O301" s="66"/>
      <c r="P301" s="203">
        <f>O301*H301</f>
        <v>0</v>
      </c>
      <c r="Q301" s="203">
        <v>1.42E-3</v>
      </c>
      <c r="R301" s="203">
        <f>Q301*H301</f>
        <v>1.526926E-2</v>
      </c>
      <c r="S301" s="203">
        <v>0</v>
      </c>
      <c r="T301" s="204">
        <f>S301*H301</f>
        <v>0</v>
      </c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R301" s="205" t="s">
        <v>246</v>
      </c>
      <c r="AT301" s="205" t="s">
        <v>241</v>
      </c>
      <c r="AU301" s="205" t="s">
        <v>81</v>
      </c>
      <c r="AY301" s="19" t="s">
        <v>239</v>
      </c>
      <c r="BE301" s="206">
        <f>IF(N301="základní",J301,0)</f>
        <v>0</v>
      </c>
      <c r="BF301" s="206">
        <f>IF(N301="snížená",J301,0)</f>
        <v>0</v>
      </c>
      <c r="BG301" s="206">
        <f>IF(N301="zákl. přenesená",J301,0)</f>
        <v>0</v>
      </c>
      <c r="BH301" s="206">
        <f>IF(N301="sníž. přenesená",J301,0)</f>
        <v>0</v>
      </c>
      <c r="BI301" s="206">
        <f>IF(N301="nulová",J301,0)</f>
        <v>0</v>
      </c>
      <c r="BJ301" s="19" t="s">
        <v>79</v>
      </c>
      <c r="BK301" s="206">
        <f>ROUND(I301*H301,2)</f>
        <v>0</v>
      </c>
      <c r="BL301" s="19" t="s">
        <v>246</v>
      </c>
      <c r="BM301" s="205" t="s">
        <v>2982</v>
      </c>
    </row>
    <row r="302" spans="1:65" s="2" customFormat="1" ht="11.25">
      <c r="A302" s="36"/>
      <c r="B302" s="37"/>
      <c r="C302" s="38"/>
      <c r="D302" s="207" t="s">
        <v>248</v>
      </c>
      <c r="E302" s="38"/>
      <c r="F302" s="208" t="s">
        <v>2515</v>
      </c>
      <c r="G302" s="38"/>
      <c r="H302" s="38"/>
      <c r="I302" s="117"/>
      <c r="J302" s="38"/>
      <c r="K302" s="38"/>
      <c r="L302" s="41"/>
      <c r="M302" s="209"/>
      <c r="N302" s="210"/>
      <c r="O302" s="66"/>
      <c r="P302" s="66"/>
      <c r="Q302" s="66"/>
      <c r="R302" s="66"/>
      <c r="S302" s="66"/>
      <c r="T302" s="67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T302" s="19" t="s">
        <v>248</v>
      </c>
      <c r="AU302" s="19" t="s">
        <v>81</v>
      </c>
    </row>
    <row r="303" spans="1:65" s="2" customFormat="1" ht="19.5">
      <c r="A303" s="36"/>
      <c r="B303" s="37"/>
      <c r="C303" s="38"/>
      <c r="D303" s="207" t="s">
        <v>275</v>
      </c>
      <c r="E303" s="38"/>
      <c r="F303" s="225" t="s">
        <v>2516</v>
      </c>
      <c r="G303" s="38"/>
      <c r="H303" s="38"/>
      <c r="I303" s="117"/>
      <c r="J303" s="38"/>
      <c r="K303" s="38"/>
      <c r="L303" s="41"/>
      <c r="M303" s="209"/>
      <c r="N303" s="210"/>
      <c r="O303" s="66"/>
      <c r="P303" s="66"/>
      <c r="Q303" s="66"/>
      <c r="R303" s="66"/>
      <c r="S303" s="66"/>
      <c r="T303" s="67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T303" s="19" t="s">
        <v>275</v>
      </c>
      <c r="AU303" s="19" t="s">
        <v>81</v>
      </c>
    </row>
    <row r="304" spans="1:65" s="13" customFormat="1" ht="11.25">
      <c r="B304" s="211"/>
      <c r="C304" s="212"/>
      <c r="D304" s="207" t="s">
        <v>250</v>
      </c>
      <c r="E304" s="213" t="s">
        <v>19</v>
      </c>
      <c r="F304" s="214" t="s">
        <v>2983</v>
      </c>
      <c r="G304" s="212"/>
      <c r="H304" s="215">
        <v>6.4329999999999998</v>
      </c>
      <c r="I304" s="216"/>
      <c r="J304" s="212"/>
      <c r="K304" s="212"/>
      <c r="L304" s="217"/>
      <c r="M304" s="218"/>
      <c r="N304" s="219"/>
      <c r="O304" s="219"/>
      <c r="P304" s="219"/>
      <c r="Q304" s="219"/>
      <c r="R304" s="219"/>
      <c r="S304" s="219"/>
      <c r="T304" s="220"/>
      <c r="AT304" s="221" t="s">
        <v>250</v>
      </c>
      <c r="AU304" s="221" t="s">
        <v>81</v>
      </c>
      <c r="AV304" s="13" t="s">
        <v>81</v>
      </c>
      <c r="AW304" s="13" t="s">
        <v>33</v>
      </c>
      <c r="AX304" s="13" t="s">
        <v>72</v>
      </c>
      <c r="AY304" s="221" t="s">
        <v>239</v>
      </c>
    </row>
    <row r="305" spans="1:65" s="13" customFormat="1" ht="11.25">
      <c r="B305" s="211"/>
      <c r="C305" s="212"/>
      <c r="D305" s="207" t="s">
        <v>250</v>
      </c>
      <c r="E305" s="213" t="s">
        <v>19</v>
      </c>
      <c r="F305" s="214" t="s">
        <v>2984</v>
      </c>
      <c r="G305" s="212"/>
      <c r="H305" s="215">
        <v>4.32</v>
      </c>
      <c r="I305" s="216"/>
      <c r="J305" s="212"/>
      <c r="K305" s="212"/>
      <c r="L305" s="217"/>
      <c r="M305" s="218"/>
      <c r="N305" s="219"/>
      <c r="O305" s="219"/>
      <c r="P305" s="219"/>
      <c r="Q305" s="219"/>
      <c r="R305" s="219"/>
      <c r="S305" s="219"/>
      <c r="T305" s="220"/>
      <c r="AT305" s="221" t="s">
        <v>250</v>
      </c>
      <c r="AU305" s="221" t="s">
        <v>81</v>
      </c>
      <c r="AV305" s="13" t="s">
        <v>81</v>
      </c>
      <c r="AW305" s="13" t="s">
        <v>33</v>
      </c>
      <c r="AX305" s="13" t="s">
        <v>72</v>
      </c>
      <c r="AY305" s="221" t="s">
        <v>239</v>
      </c>
    </row>
    <row r="306" spans="1:65" s="16" customFormat="1" ht="11.25">
      <c r="B306" s="263"/>
      <c r="C306" s="264"/>
      <c r="D306" s="207" t="s">
        <v>250</v>
      </c>
      <c r="E306" s="265" t="s">
        <v>19</v>
      </c>
      <c r="F306" s="266" t="s">
        <v>2078</v>
      </c>
      <c r="G306" s="264"/>
      <c r="H306" s="267">
        <v>10.753</v>
      </c>
      <c r="I306" s="268"/>
      <c r="J306" s="264"/>
      <c r="K306" s="264"/>
      <c r="L306" s="269"/>
      <c r="M306" s="270"/>
      <c r="N306" s="271"/>
      <c r="O306" s="271"/>
      <c r="P306" s="271"/>
      <c r="Q306" s="271"/>
      <c r="R306" s="271"/>
      <c r="S306" s="271"/>
      <c r="T306" s="272"/>
      <c r="AT306" s="273" t="s">
        <v>250</v>
      </c>
      <c r="AU306" s="273" t="s">
        <v>81</v>
      </c>
      <c r="AV306" s="16" t="s">
        <v>246</v>
      </c>
      <c r="AW306" s="16" t="s">
        <v>33</v>
      </c>
      <c r="AX306" s="16" t="s">
        <v>79</v>
      </c>
      <c r="AY306" s="273" t="s">
        <v>239</v>
      </c>
    </row>
    <row r="307" spans="1:65" s="12" customFormat="1" ht="22.9" customHeight="1">
      <c r="B307" s="178"/>
      <c r="C307" s="179"/>
      <c r="D307" s="180" t="s">
        <v>71</v>
      </c>
      <c r="E307" s="192" t="s">
        <v>319</v>
      </c>
      <c r="F307" s="192" t="s">
        <v>432</v>
      </c>
      <c r="G307" s="179"/>
      <c r="H307" s="179"/>
      <c r="I307" s="182"/>
      <c r="J307" s="193">
        <f>BK307</f>
        <v>0</v>
      </c>
      <c r="K307" s="179"/>
      <c r="L307" s="184"/>
      <c r="M307" s="185"/>
      <c r="N307" s="186"/>
      <c r="O307" s="186"/>
      <c r="P307" s="187">
        <f>SUM(P308:P376)</f>
        <v>0</v>
      </c>
      <c r="Q307" s="186"/>
      <c r="R307" s="187">
        <f>SUM(R308:R376)</f>
        <v>12.9611377</v>
      </c>
      <c r="S307" s="186"/>
      <c r="T307" s="188">
        <f>SUM(T308:T376)</f>
        <v>0</v>
      </c>
      <c r="AR307" s="189" t="s">
        <v>79</v>
      </c>
      <c r="AT307" s="190" t="s">
        <v>71</v>
      </c>
      <c r="AU307" s="190" t="s">
        <v>79</v>
      </c>
      <c r="AY307" s="189" t="s">
        <v>239</v>
      </c>
      <c r="BK307" s="191">
        <f>SUM(BK308:BK376)</f>
        <v>0</v>
      </c>
    </row>
    <row r="308" spans="1:65" s="2" customFormat="1" ht="16.5" customHeight="1">
      <c r="A308" s="36"/>
      <c r="B308" s="37"/>
      <c r="C308" s="194" t="s">
        <v>602</v>
      </c>
      <c r="D308" s="194" t="s">
        <v>241</v>
      </c>
      <c r="E308" s="195" t="s">
        <v>2549</v>
      </c>
      <c r="F308" s="196" t="s">
        <v>2550</v>
      </c>
      <c r="G308" s="197" t="s">
        <v>327</v>
      </c>
      <c r="H308" s="198">
        <v>21.443999999999999</v>
      </c>
      <c r="I308" s="199"/>
      <c r="J308" s="200">
        <f>ROUND(I308*H308,2)</f>
        <v>0</v>
      </c>
      <c r="K308" s="196" t="s">
        <v>245</v>
      </c>
      <c r="L308" s="41"/>
      <c r="M308" s="201" t="s">
        <v>19</v>
      </c>
      <c r="N308" s="202" t="s">
        <v>43</v>
      </c>
      <c r="O308" s="66"/>
      <c r="P308" s="203">
        <f>O308*H308</f>
        <v>0</v>
      </c>
      <c r="Q308" s="203">
        <v>5.1049999999999998E-2</v>
      </c>
      <c r="R308" s="203">
        <f>Q308*H308</f>
        <v>1.0947161999999999</v>
      </c>
      <c r="S308" s="203">
        <v>0</v>
      </c>
      <c r="T308" s="204">
        <f>S308*H308</f>
        <v>0</v>
      </c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R308" s="205" t="s">
        <v>246</v>
      </c>
      <c r="AT308" s="205" t="s">
        <v>241</v>
      </c>
      <c r="AU308" s="205" t="s">
        <v>81</v>
      </c>
      <c r="AY308" s="19" t="s">
        <v>239</v>
      </c>
      <c r="BE308" s="206">
        <f>IF(N308="základní",J308,0)</f>
        <v>0</v>
      </c>
      <c r="BF308" s="206">
        <f>IF(N308="snížená",J308,0)</f>
        <v>0</v>
      </c>
      <c r="BG308" s="206">
        <f>IF(N308="zákl. přenesená",J308,0)</f>
        <v>0</v>
      </c>
      <c r="BH308" s="206">
        <f>IF(N308="sníž. přenesená",J308,0)</f>
        <v>0</v>
      </c>
      <c r="BI308" s="206">
        <f>IF(N308="nulová",J308,0)</f>
        <v>0</v>
      </c>
      <c r="BJ308" s="19" t="s">
        <v>79</v>
      </c>
      <c r="BK308" s="206">
        <f>ROUND(I308*H308,2)</f>
        <v>0</v>
      </c>
      <c r="BL308" s="19" t="s">
        <v>246</v>
      </c>
      <c r="BM308" s="205" t="s">
        <v>2985</v>
      </c>
    </row>
    <row r="309" spans="1:65" s="2" customFormat="1" ht="11.25">
      <c r="A309" s="36"/>
      <c r="B309" s="37"/>
      <c r="C309" s="38"/>
      <c r="D309" s="207" t="s">
        <v>248</v>
      </c>
      <c r="E309" s="38"/>
      <c r="F309" s="208" t="s">
        <v>2552</v>
      </c>
      <c r="G309" s="38"/>
      <c r="H309" s="38"/>
      <c r="I309" s="117"/>
      <c r="J309" s="38"/>
      <c r="K309" s="38"/>
      <c r="L309" s="41"/>
      <c r="M309" s="209"/>
      <c r="N309" s="210"/>
      <c r="O309" s="66"/>
      <c r="P309" s="66"/>
      <c r="Q309" s="66"/>
      <c r="R309" s="66"/>
      <c r="S309" s="66"/>
      <c r="T309" s="67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T309" s="19" t="s">
        <v>248</v>
      </c>
      <c r="AU309" s="19" t="s">
        <v>81</v>
      </c>
    </row>
    <row r="310" spans="1:65" s="2" customFormat="1" ht="39">
      <c r="A310" s="36"/>
      <c r="B310" s="37"/>
      <c r="C310" s="38"/>
      <c r="D310" s="207" t="s">
        <v>275</v>
      </c>
      <c r="E310" s="38"/>
      <c r="F310" s="225" t="s">
        <v>2986</v>
      </c>
      <c r="G310" s="38"/>
      <c r="H310" s="38"/>
      <c r="I310" s="117"/>
      <c r="J310" s="38"/>
      <c r="K310" s="38"/>
      <c r="L310" s="41"/>
      <c r="M310" s="209"/>
      <c r="N310" s="210"/>
      <c r="O310" s="66"/>
      <c r="P310" s="66"/>
      <c r="Q310" s="66"/>
      <c r="R310" s="66"/>
      <c r="S310" s="66"/>
      <c r="T310" s="67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T310" s="19" t="s">
        <v>275</v>
      </c>
      <c r="AU310" s="19" t="s">
        <v>81</v>
      </c>
    </row>
    <row r="311" spans="1:65" s="13" customFormat="1" ht="11.25">
      <c r="B311" s="211"/>
      <c r="C311" s="212"/>
      <c r="D311" s="207" t="s">
        <v>250</v>
      </c>
      <c r="E311" s="213" t="s">
        <v>19</v>
      </c>
      <c r="F311" s="214" t="s">
        <v>2987</v>
      </c>
      <c r="G311" s="212"/>
      <c r="H311" s="215">
        <v>21.443999999999999</v>
      </c>
      <c r="I311" s="216"/>
      <c r="J311" s="212"/>
      <c r="K311" s="212"/>
      <c r="L311" s="217"/>
      <c r="M311" s="218"/>
      <c r="N311" s="219"/>
      <c r="O311" s="219"/>
      <c r="P311" s="219"/>
      <c r="Q311" s="219"/>
      <c r="R311" s="219"/>
      <c r="S311" s="219"/>
      <c r="T311" s="220"/>
      <c r="AT311" s="221" t="s">
        <v>250</v>
      </c>
      <c r="AU311" s="221" t="s">
        <v>81</v>
      </c>
      <c r="AV311" s="13" t="s">
        <v>81</v>
      </c>
      <c r="AW311" s="13" t="s">
        <v>33</v>
      </c>
      <c r="AX311" s="13" t="s">
        <v>79</v>
      </c>
      <c r="AY311" s="221" t="s">
        <v>239</v>
      </c>
    </row>
    <row r="312" spans="1:65" s="2" customFormat="1" ht="16.5" customHeight="1">
      <c r="A312" s="36"/>
      <c r="B312" s="37"/>
      <c r="C312" s="194" t="s">
        <v>610</v>
      </c>
      <c r="D312" s="194" t="s">
        <v>241</v>
      </c>
      <c r="E312" s="195" t="s">
        <v>2988</v>
      </c>
      <c r="F312" s="196" t="s">
        <v>2989</v>
      </c>
      <c r="G312" s="197" t="s">
        <v>327</v>
      </c>
      <c r="H312" s="198">
        <v>14.4</v>
      </c>
      <c r="I312" s="199"/>
      <c r="J312" s="200">
        <f>ROUND(I312*H312,2)</f>
        <v>0</v>
      </c>
      <c r="K312" s="196" t="s">
        <v>19</v>
      </c>
      <c r="L312" s="41"/>
      <c r="M312" s="201" t="s">
        <v>19</v>
      </c>
      <c r="N312" s="202" t="s">
        <v>43</v>
      </c>
      <c r="O312" s="66"/>
      <c r="P312" s="203">
        <f>O312*H312</f>
        <v>0</v>
      </c>
      <c r="Q312" s="203">
        <v>5.1049999999999998E-2</v>
      </c>
      <c r="R312" s="203">
        <f>Q312*H312</f>
        <v>0.73512</v>
      </c>
      <c r="S312" s="203">
        <v>0</v>
      </c>
      <c r="T312" s="204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205" t="s">
        <v>246</v>
      </c>
      <c r="AT312" s="205" t="s">
        <v>241</v>
      </c>
      <c r="AU312" s="205" t="s">
        <v>81</v>
      </c>
      <c r="AY312" s="19" t="s">
        <v>239</v>
      </c>
      <c r="BE312" s="206">
        <f>IF(N312="základní",J312,0)</f>
        <v>0</v>
      </c>
      <c r="BF312" s="206">
        <f>IF(N312="snížená",J312,0)</f>
        <v>0</v>
      </c>
      <c r="BG312" s="206">
        <f>IF(N312="zákl. přenesená",J312,0)</f>
        <v>0</v>
      </c>
      <c r="BH312" s="206">
        <f>IF(N312="sníž. přenesená",J312,0)</f>
        <v>0</v>
      </c>
      <c r="BI312" s="206">
        <f>IF(N312="nulová",J312,0)</f>
        <v>0</v>
      </c>
      <c r="BJ312" s="19" t="s">
        <v>79</v>
      </c>
      <c r="BK312" s="206">
        <f>ROUND(I312*H312,2)</f>
        <v>0</v>
      </c>
      <c r="BL312" s="19" t="s">
        <v>246</v>
      </c>
      <c r="BM312" s="205" t="s">
        <v>2990</v>
      </c>
    </row>
    <row r="313" spans="1:65" s="2" customFormat="1" ht="11.25">
      <c r="A313" s="36"/>
      <c r="B313" s="37"/>
      <c r="C313" s="38"/>
      <c r="D313" s="207" t="s">
        <v>248</v>
      </c>
      <c r="E313" s="38"/>
      <c r="F313" s="208" t="s">
        <v>2991</v>
      </c>
      <c r="G313" s="38"/>
      <c r="H313" s="38"/>
      <c r="I313" s="117"/>
      <c r="J313" s="38"/>
      <c r="K313" s="38"/>
      <c r="L313" s="41"/>
      <c r="M313" s="209"/>
      <c r="N313" s="210"/>
      <c r="O313" s="66"/>
      <c r="P313" s="66"/>
      <c r="Q313" s="66"/>
      <c r="R313" s="66"/>
      <c r="S313" s="66"/>
      <c r="T313" s="67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T313" s="19" t="s">
        <v>248</v>
      </c>
      <c r="AU313" s="19" t="s">
        <v>81</v>
      </c>
    </row>
    <row r="314" spans="1:65" s="2" customFormat="1" ht="29.25">
      <c r="A314" s="36"/>
      <c r="B314" s="37"/>
      <c r="C314" s="38"/>
      <c r="D314" s="207" t="s">
        <v>275</v>
      </c>
      <c r="E314" s="38"/>
      <c r="F314" s="225" t="s">
        <v>2992</v>
      </c>
      <c r="G314" s="38"/>
      <c r="H314" s="38"/>
      <c r="I314" s="117"/>
      <c r="J314" s="38"/>
      <c r="K314" s="38"/>
      <c r="L314" s="41"/>
      <c r="M314" s="209"/>
      <c r="N314" s="210"/>
      <c r="O314" s="66"/>
      <c r="P314" s="66"/>
      <c r="Q314" s="66"/>
      <c r="R314" s="66"/>
      <c r="S314" s="66"/>
      <c r="T314" s="67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T314" s="19" t="s">
        <v>275</v>
      </c>
      <c r="AU314" s="19" t="s">
        <v>81</v>
      </c>
    </row>
    <row r="315" spans="1:65" s="13" customFormat="1" ht="11.25">
      <c r="B315" s="211"/>
      <c r="C315" s="212"/>
      <c r="D315" s="207" t="s">
        <v>250</v>
      </c>
      <c r="E315" s="213" t="s">
        <v>19</v>
      </c>
      <c r="F315" s="214" t="s">
        <v>2993</v>
      </c>
      <c r="G315" s="212"/>
      <c r="H315" s="215">
        <v>14.4</v>
      </c>
      <c r="I315" s="216"/>
      <c r="J315" s="212"/>
      <c r="K315" s="212"/>
      <c r="L315" s="217"/>
      <c r="M315" s="218"/>
      <c r="N315" s="219"/>
      <c r="O315" s="219"/>
      <c r="P315" s="219"/>
      <c r="Q315" s="219"/>
      <c r="R315" s="219"/>
      <c r="S315" s="219"/>
      <c r="T315" s="220"/>
      <c r="AT315" s="221" t="s">
        <v>250</v>
      </c>
      <c r="AU315" s="221" t="s">
        <v>81</v>
      </c>
      <c r="AV315" s="13" t="s">
        <v>81</v>
      </c>
      <c r="AW315" s="13" t="s">
        <v>33</v>
      </c>
      <c r="AX315" s="13" t="s">
        <v>79</v>
      </c>
      <c r="AY315" s="221" t="s">
        <v>239</v>
      </c>
    </row>
    <row r="316" spans="1:65" s="2" customFormat="1" ht="16.5" customHeight="1">
      <c r="A316" s="36"/>
      <c r="B316" s="37"/>
      <c r="C316" s="194" t="s">
        <v>615</v>
      </c>
      <c r="D316" s="194" t="s">
        <v>241</v>
      </c>
      <c r="E316" s="195" t="s">
        <v>2994</v>
      </c>
      <c r="F316" s="196" t="s">
        <v>2995</v>
      </c>
      <c r="G316" s="197" t="s">
        <v>285</v>
      </c>
      <c r="H316" s="198">
        <v>2</v>
      </c>
      <c r="I316" s="199"/>
      <c r="J316" s="200">
        <f>ROUND(I316*H316,2)</f>
        <v>0</v>
      </c>
      <c r="K316" s="196" t="s">
        <v>245</v>
      </c>
      <c r="L316" s="41"/>
      <c r="M316" s="201" t="s">
        <v>19</v>
      </c>
      <c r="N316" s="202" t="s">
        <v>43</v>
      </c>
      <c r="O316" s="66"/>
      <c r="P316" s="203">
        <f>O316*H316</f>
        <v>0</v>
      </c>
      <c r="Q316" s="203">
        <v>4.4049999999999999E-2</v>
      </c>
      <c r="R316" s="203">
        <f>Q316*H316</f>
        <v>8.8099999999999998E-2</v>
      </c>
      <c r="S316" s="203">
        <v>0</v>
      </c>
      <c r="T316" s="204">
        <f>S316*H316</f>
        <v>0</v>
      </c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R316" s="205" t="s">
        <v>246</v>
      </c>
      <c r="AT316" s="205" t="s">
        <v>241</v>
      </c>
      <c r="AU316" s="205" t="s">
        <v>81</v>
      </c>
      <c r="AY316" s="19" t="s">
        <v>239</v>
      </c>
      <c r="BE316" s="206">
        <f>IF(N316="základní",J316,0)</f>
        <v>0</v>
      </c>
      <c r="BF316" s="206">
        <f>IF(N316="snížená",J316,0)</f>
        <v>0</v>
      </c>
      <c r="BG316" s="206">
        <f>IF(N316="zákl. přenesená",J316,0)</f>
        <v>0</v>
      </c>
      <c r="BH316" s="206">
        <f>IF(N316="sníž. přenesená",J316,0)</f>
        <v>0</v>
      </c>
      <c r="BI316" s="206">
        <f>IF(N316="nulová",J316,0)</f>
        <v>0</v>
      </c>
      <c r="BJ316" s="19" t="s">
        <v>79</v>
      </c>
      <c r="BK316" s="206">
        <f>ROUND(I316*H316,2)</f>
        <v>0</v>
      </c>
      <c r="BL316" s="19" t="s">
        <v>246</v>
      </c>
      <c r="BM316" s="205" t="s">
        <v>2996</v>
      </c>
    </row>
    <row r="317" spans="1:65" s="2" customFormat="1" ht="11.25">
      <c r="A317" s="36"/>
      <c r="B317" s="37"/>
      <c r="C317" s="38"/>
      <c r="D317" s="207" t="s">
        <v>248</v>
      </c>
      <c r="E317" s="38"/>
      <c r="F317" s="208" t="s">
        <v>2997</v>
      </c>
      <c r="G317" s="38"/>
      <c r="H317" s="38"/>
      <c r="I317" s="117"/>
      <c r="J317" s="38"/>
      <c r="K317" s="38"/>
      <c r="L317" s="41"/>
      <c r="M317" s="209"/>
      <c r="N317" s="210"/>
      <c r="O317" s="66"/>
      <c r="P317" s="66"/>
      <c r="Q317" s="66"/>
      <c r="R317" s="66"/>
      <c r="S317" s="66"/>
      <c r="T317" s="67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T317" s="19" t="s">
        <v>248</v>
      </c>
      <c r="AU317" s="19" t="s">
        <v>81</v>
      </c>
    </row>
    <row r="318" spans="1:65" s="2" customFormat="1" ht="16.5" customHeight="1">
      <c r="A318" s="36"/>
      <c r="B318" s="37"/>
      <c r="C318" s="194" t="s">
        <v>620</v>
      </c>
      <c r="D318" s="194" t="s">
        <v>241</v>
      </c>
      <c r="E318" s="195" t="s">
        <v>2998</v>
      </c>
      <c r="F318" s="196" t="s">
        <v>2999</v>
      </c>
      <c r="G318" s="197" t="s">
        <v>327</v>
      </c>
      <c r="H318" s="198">
        <v>14.4</v>
      </c>
      <c r="I318" s="199"/>
      <c r="J318" s="200">
        <f>ROUND(I318*H318,2)</f>
        <v>0</v>
      </c>
      <c r="K318" s="196" t="s">
        <v>245</v>
      </c>
      <c r="L318" s="41"/>
      <c r="M318" s="201" t="s">
        <v>19</v>
      </c>
      <c r="N318" s="202" t="s">
        <v>43</v>
      </c>
      <c r="O318" s="66"/>
      <c r="P318" s="203">
        <f>O318*H318</f>
        <v>0</v>
      </c>
      <c r="Q318" s="203">
        <v>0.14066999999999999</v>
      </c>
      <c r="R318" s="203">
        <f>Q318*H318</f>
        <v>2.0256479999999999</v>
      </c>
      <c r="S318" s="203">
        <v>0</v>
      </c>
      <c r="T318" s="204">
        <f>S318*H318</f>
        <v>0</v>
      </c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R318" s="205" t="s">
        <v>246</v>
      </c>
      <c r="AT318" s="205" t="s">
        <v>241</v>
      </c>
      <c r="AU318" s="205" t="s">
        <v>81</v>
      </c>
      <c r="AY318" s="19" t="s">
        <v>239</v>
      </c>
      <c r="BE318" s="206">
        <f>IF(N318="základní",J318,0)</f>
        <v>0</v>
      </c>
      <c r="BF318" s="206">
        <f>IF(N318="snížená",J318,0)</f>
        <v>0</v>
      </c>
      <c r="BG318" s="206">
        <f>IF(N318="zákl. přenesená",J318,0)</f>
        <v>0</v>
      </c>
      <c r="BH318" s="206">
        <f>IF(N318="sníž. přenesená",J318,0)</f>
        <v>0</v>
      </c>
      <c r="BI318" s="206">
        <f>IF(N318="nulová",J318,0)</f>
        <v>0</v>
      </c>
      <c r="BJ318" s="19" t="s">
        <v>79</v>
      </c>
      <c r="BK318" s="206">
        <f>ROUND(I318*H318,2)</f>
        <v>0</v>
      </c>
      <c r="BL318" s="19" t="s">
        <v>246</v>
      </c>
      <c r="BM318" s="205" t="s">
        <v>3000</v>
      </c>
    </row>
    <row r="319" spans="1:65" s="2" customFormat="1" ht="19.5">
      <c r="A319" s="36"/>
      <c r="B319" s="37"/>
      <c r="C319" s="38"/>
      <c r="D319" s="207" t="s">
        <v>248</v>
      </c>
      <c r="E319" s="38"/>
      <c r="F319" s="208" t="s">
        <v>3001</v>
      </c>
      <c r="G319" s="38"/>
      <c r="H319" s="38"/>
      <c r="I319" s="117"/>
      <c r="J319" s="38"/>
      <c r="K319" s="38"/>
      <c r="L319" s="41"/>
      <c r="M319" s="209"/>
      <c r="N319" s="210"/>
      <c r="O319" s="66"/>
      <c r="P319" s="66"/>
      <c r="Q319" s="66"/>
      <c r="R319" s="66"/>
      <c r="S319" s="66"/>
      <c r="T319" s="67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T319" s="19" t="s">
        <v>248</v>
      </c>
      <c r="AU319" s="19" t="s">
        <v>81</v>
      </c>
    </row>
    <row r="320" spans="1:65" s="13" customFormat="1" ht="11.25">
      <c r="B320" s="211"/>
      <c r="C320" s="212"/>
      <c r="D320" s="207" t="s">
        <v>250</v>
      </c>
      <c r="E320" s="213" t="s">
        <v>19</v>
      </c>
      <c r="F320" s="214" t="s">
        <v>3002</v>
      </c>
      <c r="G320" s="212"/>
      <c r="H320" s="215">
        <v>14.4</v>
      </c>
      <c r="I320" s="216"/>
      <c r="J320" s="212"/>
      <c r="K320" s="212"/>
      <c r="L320" s="217"/>
      <c r="M320" s="218"/>
      <c r="N320" s="219"/>
      <c r="O320" s="219"/>
      <c r="P320" s="219"/>
      <c r="Q320" s="219"/>
      <c r="R320" s="219"/>
      <c r="S320" s="219"/>
      <c r="T320" s="220"/>
      <c r="AT320" s="221" t="s">
        <v>250</v>
      </c>
      <c r="AU320" s="221" t="s">
        <v>81</v>
      </c>
      <c r="AV320" s="13" t="s">
        <v>81</v>
      </c>
      <c r="AW320" s="13" t="s">
        <v>33</v>
      </c>
      <c r="AX320" s="13" t="s">
        <v>79</v>
      </c>
      <c r="AY320" s="221" t="s">
        <v>239</v>
      </c>
    </row>
    <row r="321" spans="1:65" s="2" customFormat="1" ht="16.5" customHeight="1">
      <c r="A321" s="36"/>
      <c r="B321" s="37"/>
      <c r="C321" s="240" t="s">
        <v>624</v>
      </c>
      <c r="D321" s="240" t="s">
        <v>653</v>
      </c>
      <c r="E321" s="241" t="s">
        <v>2569</v>
      </c>
      <c r="F321" s="242" t="s">
        <v>2570</v>
      </c>
      <c r="G321" s="243" t="s">
        <v>327</v>
      </c>
      <c r="H321" s="244">
        <v>14.4</v>
      </c>
      <c r="I321" s="245"/>
      <c r="J321" s="246">
        <f>ROUND(I321*H321,2)</f>
        <v>0</v>
      </c>
      <c r="K321" s="242" t="s">
        <v>19</v>
      </c>
      <c r="L321" s="247"/>
      <c r="M321" s="248" t="s">
        <v>19</v>
      </c>
      <c r="N321" s="249" t="s">
        <v>43</v>
      </c>
      <c r="O321" s="66"/>
      <c r="P321" s="203">
        <f>O321*H321</f>
        <v>0</v>
      </c>
      <c r="Q321" s="203">
        <v>0.104</v>
      </c>
      <c r="R321" s="203">
        <f>Q321*H321</f>
        <v>1.4976</v>
      </c>
      <c r="S321" s="203">
        <v>0</v>
      </c>
      <c r="T321" s="204">
        <f>S321*H321</f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205" t="s">
        <v>314</v>
      </c>
      <c r="AT321" s="205" t="s">
        <v>653</v>
      </c>
      <c r="AU321" s="205" t="s">
        <v>81</v>
      </c>
      <c r="AY321" s="19" t="s">
        <v>239</v>
      </c>
      <c r="BE321" s="206">
        <f>IF(N321="základní",J321,0)</f>
        <v>0</v>
      </c>
      <c r="BF321" s="206">
        <f>IF(N321="snížená",J321,0)</f>
        <v>0</v>
      </c>
      <c r="BG321" s="206">
        <f>IF(N321="zákl. přenesená",J321,0)</f>
        <v>0</v>
      </c>
      <c r="BH321" s="206">
        <f>IF(N321="sníž. přenesená",J321,0)</f>
        <v>0</v>
      </c>
      <c r="BI321" s="206">
        <f>IF(N321="nulová",J321,0)</f>
        <v>0</v>
      </c>
      <c r="BJ321" s="19" t="s">
        <v>79</v>
      </c>
      <c r="BK321" s="206">
        <f>ROUND(I321*H321,2)</f>
        <v>0</v>
      </c>
      <c r="BL321" s="19" t="s">
        <v>246</v>
      </c>
      <c r="BM321" s="205" t="s">
        <v>3003</v>
      </c>
    </row>
    <row r="322" spans="1:65" s="2" customFormat="1" ht="11.25">
      <c r="A322" s="36"/>
      <c r="B322" s="37"/>
      <c r="C322" s="38"/>
      <c r="D322" s="207" t="s">
        <v>248</v>
      </c>
      <c r="E322" s="38"/>
      <c r="F322" s="208" t="s">
        <v>2570</v>
      </c>
      <c r="G322" s="38"/>
      <c r="H322" s="38"/>
      <c r="I322" s="117"/>
      <c r="J322" s="38"/>
      <c r="K322" s="38"/>
      <c r="L322" s="41"/>
      <c r="M322" s="209"/>
      <c r="N322" s="210"/>
      <c r="O322" s="66"/>
      <c r="P322" s="66"/>
      <c r="Q322" s="66"/>
      <c r="R322" s="66"/>
      <c r="S322" s="66"/>
      <c r="T322" s="67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T322" s="19" t="s">
        <v>248</v>
      </c>
      <c r="AU322" s="19" t="s">
        <v>81</v>
      </c>
    </row>
    <row r="323" spans="1:65" s="2" customFormat="1" ht="16.5" customHeight="1">
      <c r="A323" s="36"/>
      <c r="B323" s="37"/>
      <c r="C323" s="194" t="s">
        <v>626</v>
      </c>
      <c r="D323" s="194" t="s">
        <v>241</v>
      </c>
      <c r="E323" s="195" t="s">
        <v>2561</v>
      </c>
      <c r="F323" s="196" t="s">
        <v>2562</v>
      </c>
      <c r="G323" s="197" t="s">
        <v>327</v>
      </c>
      <c r="H323" s="198">
        <v>21.443999999999999</v>
      </c>
      <c r="I323" s="199"/>
      <c r="J323" s="200">
        <f>ROUND(I323*H323,2)</f>
        <v>0</v>
      </c>
      <c r="K323" s="196" t="s">
        <v>245</v>
      </c>
      <c r="L323" s="41"/>
      <c r="M323" s="201" t="s">
        <v>19</v>
      </c>
      <c r="N323" s="202" t="s">
        <v>43</v>
      </c>
      <c r="O323" s="66"/>
      <c r="P323" s="203">
        <f>O323*H323</f>
        <v>0</v>
      </c>
      <c r="Q323" s="203">
        <v>4.1250000000000002E-2</v>
      </c>
      <c r="R323" s="203">
        <f>Q323*H323</f>
        <v>0.88456500000000005</v>
      </c>
      <c r="S323" s="203">
        <v>0</v>
      </c>
      <c r="T323" s="204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205" t="s">
        <v>246</v>
      </c>
      <c r="AT323" s="205" t="s">
        <v>241</v>
      </c>
      <c r="AU323" s="205" t="s">
        <v>81</v>
      </c>
      <c r="AY323" s="19" t="s">
        <v>239</v>
      </c>
      <c r="BE323" s="206">
        <f>IF(N323="základní",J323,0)</f>
        <v>0</v>
      </c>
      <c r="BF323" s="206">
        <f>IF(N323="snížená",J323,0)</f>
        <v>0</v>
      </c>
      <c r="BG323" s="206">
        <f>IF(N323="zákl. přenesená",J323,0)</f>
        <v>0</v>
      </c>
      <c r="BH323" s="206">
        <f>IF(N323="sníž. přenesená",J323,0)</f>
        <v>0</v>
      </c>
      <c r="BI323" s="206">
        <f>IF(N323="nulová",J323,0)</f>
        <v>0</v>
      </c>
      <c r="BJ323" s="19" t="s">
        <v>79</v>
      </c>
      <c r="BK323" s="206">
        <f>ROUND(I323*H323,2)</f>
        <v>0</v>
      </c>
      <c r="BL323" s="19" t="s">
        <v>246</v>
      </c>
      <c r="BM323" s="205" t="s">
        <v>3004</v>
      </c>
    </row>
    <row r="324" spans="1:65" s="2" customFormat="1" ht="11.25">
      <c r="A324" s="36"/>
      <c r="B324" s="37"/>
      <c r="C324" s="38"/>
      <c r="D324" s="207" t="s">
        <v>248</v>
      </c>
      <c r="E324" s="38"/>
      <c r="F324" s="208" t="s">
        <v>2564</v>
      </c>
      <c r="G324" s="38"/>
      <c r="H324" s="38"/>
      <c r="I324" s="117"/>
      <c r="J324" s="38"/>
      <c r="K324" s="38"/>
      <c r="L324" s="41"/>
      <c r="M324" s="209"/>
      <c r="N324" s="210"/>
      <c r="O324" s="66"/>
      <c r="P324" s="66"/>
      <c r="Q324" s="66"/>
      <c r="R324" s="66"/>
      <c r="S324" s="66"/>
      <c r="T324" s="67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T324" s="19" t="s">
        <v>248</v>
      </c>
      <c r="AU324" s="19" t="s">
        <v>81</v>
      </c>
    </row>
    <row r="325" spans="1:65" s="2" customFormat="1" ht="39">
      <c r="A325" s="36"/>
      <c r="B325" s="37"/>
      <c r="C325" s="38"/>
      <c r="D325" s="207" t="s">
        <v>275</v>
      </c>
      <c r="E325" s="38"/>
      <c r="F325" s="225" t="s">
        <v>3005</v>
      </c>
      <c r="G325" s="38"/>
      <c r="H325" s="38"/>
      <c r="I325" s="117"/>
      <c r="J325" s="38"/>
      <c r="K325" s="38"/>
      <c r="L325" s="41"/>
      <c r="M325" s="209"/>
      <c r="N325" s="210"/>
      <c r="O325" s="66"/>
      <c r="P325" s="66"/>
      <c r="Q325" s="66"/>
      <c r="R325" s="66"/>
      <c r="S325" s="66"/>
      <c r="T325" s="67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T325" s="19" t="s">
        <v>275</v>
      </c>
      <c r="AU325" s="19" t="s">
        <v>81</v>
      </c>
    </row>
    <row r="326" spans="1:65" s="13" customFormat="1" ht="11.25">
      <c r="B326" s="211"/>
      <c r="C326" s="212"/>
      <c r="D326" s="207" t="s">
        <v>250</v>
      </c>
      <c r="E326" s="213" t="s">
        <v>19</v>
      </c>
      <c r="F326" s="214" t="s">
        <v>3006</v>
      </c>
      <c r="G326" s="212"/>
      <c r="H326" s="215">
        <v>21.443999999999999</v>
      </c>
      <c r="I326" s="216"/>
      <c r="J326" s="212"/>
      <c r="K326" s="212"/>
      <c r="L326" s="217"/>
      <c r="M326" s="218"/>
      <c r="N326" s="219"/>
      <c r="O326" s="219"/>
      <c r="P326" s="219"/>
      <c r="Q326" s="219"/>
      <c r="R326" s="219"/>
      <c r="S326" s="219"/>
      <c r="T326" s="220"/>
      <c r="AT326" s="221" t="s">
        <v>250</v>
      </c>
      <c r="AU326" s="221" t="s">
        <v>81</v>
      </c>
      <c r="AV326" s="13" t="s">
        <v>81</v>
      </c>
      <c r="AW326" s="13" t="s">
        <v>33</v>
      </c>
      <c r="AX326" s="13" t="s">
        <v>79</v>
      </c>
      <c r="AY326" s="221" t="s">
        <v>239</v>
      </c>
    </row>
    <row r="327" spans="1:65" s="2" customFormat="1" ht="16.5" customHeight="1">
      <c r="A327" s="36"/>
      <c r="B327" s="37"/>
      <c r="C327" s="240" t="s">
        <v>629</v>
      </c>
      <c r="D327" s="240" t="s">
        <v>653</v>
      </c>
      <c r="E327" s="241" t="s">
        <v>2569</v>
      </c>
      <c r="F327" s="242" t="s">
        <v>2570</v>
      </c>
      <c r="G327" s="243" t="s">
        <v>327</v>
      </c>
      <c r="H327" s="244">
        <v>21.443999999999999</v>
      </c>
      <c r="I327" s="245"/>
      <c r="J327" s="246">
        <f>ROUND(I327*H327,2)</f>
        <v>0</v>
      </c>
      <c r="K327" s="242" t="s">
        <v>19</v>
      </c>
      <c r="L327" s="247"/>
      <c r="M327" s="248" t="s">
        <v>19</v>
      </c>
      <c r="N327" s="249" t="s">
        <v>43</v>
      </c>
      <c r="O327" s="66"/>
      <c r="P327" s="203">
        <f>O327*H327</f>
        <v>0</v>
      </c>
      <c r="Q327" s="203">
        <v>0.104</v>
      </c>
      <c r="R327" s="203">
        <f>Q327*H327</f>
        <v>2.2301759999999997</v>
      </c>
      <c r="S327" s="203">
        <v>0</v>
      </c>
      <c r="T327" s="204">
        <f>S327*H327</f>
        <v>0</v>
      </c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R327" s="205" t="s">
        <v>314</v>
      </c>
      <c r="AT327" s="205" t="s">
        <v>653</v>
      </c>
      <c r="AU327" s="205" t="s">
        <v>81</v>
      </c>
      <c r="AY327" s="19" t="s">
        <v>239</v>
      </c>
      <c r="BE327" s="206">
        <f>IF(N327="základní",J327,0)</f>
        <v>0</v>
      </c>
      <c r="BF327" s="206">
        <f>IF(N327="snížená",J327,0)</f>
        <v>0</v>
      </c>
      <c r="BG327" s="206">
        <f>IF(N327="zákl. přenesená",J327,0)</f>
        <v>0</v>
      </c>
      <c r="BH327" s="206">
        <f>IF(N327="sníž. přenesená",J327,0)</f>
        <v>0</v>
      </c>
      <c r="BI327" s="206">
        <f>IF(N327="nulová",J327,0)</f>
        <v>0</v>
      </c>
      <c r="BJ327" s="19" t="s">
        <v>79</v>
      </c>
      <c r="BK327" s="206">
        <f>ROUND(I327*H327,2)</f>
        <v>0</v>
      </c>
      <c r="BL327" s="19" t="s">
        <v>246</v>
      </c>
      <c r="BM327" s="205" t="s">
        <v>3007</v>
      </c>
    </row>
    <row r="328" spans="1:65" s="2" customFormat="1" ht="11.25">
      <c r="A328" s="36"/>
      <c r="B328" s="37"/>
      <c r="C328" s="38"/>
      <c r="D328" s="207" t="s">
        <v>248</v>
      </c>
      <c r="E328" s="38"/>
      <c r="F328" s="208" t="s">
        <v>2570</v>
      </c>
      <c r="G328" s="38"/>
      <c r="H328" s="38"/>
      <c r="I328" s="117"/>
      <c r="J328" s="38"/>
      <c r="K328" s="38"/>
      <c r="L328" s="41"/>
      <c r="M328" s="209"/>
      <c r="N328" s="210"/>
      <c r="O328" s="66"/>
      <c r="P328" s="66"/>
      <c r="Q328" s="66"/>
      <c r="R328" s="66"/>
      <c r="S328" s="66"/>
      <c r="T328" s="67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T328" s="19" t="s">
        <v>248</v>
      </c>
      <c r="AU328" s="19" t="s">
        <v>81</v>
      </c>
    </row>
    <row r="329" spans="1:65" s="2" customFormat="1" ht="16.5" customHeight="1">
      <c r="A329" s="36"/>
      <c r="B329" s="37"/>
      <c r="C329" s="194" t="s">
        <v>638</v>
      </c>
      <c r="D329" s="194" t="s">
        <v>241</v>
      </c>
      <c r="E329" s="195" t="s">
        <v>3008</v>
      </c>
      <c r="F329" s="196" t="s">
        <v>3009</v>
      </c>
      <c r="G329" s="197" t="s">
        <v>254</v>
      </c>
      <c r="H329" s="198">
        <v>1.8720000000000001</v>
      </c>
      <c r="I329" s="199"/>
      <c r="J329" s="200">
        <f>ROUND(I329*H329,2)</f>
        <v>0</v>
      </c>
      <c r="K329" s="196" t="s">
        <v>245</v>
      </c>
      <c r="L329" s="41"/>
      <c r="M329" s="201" t="s">
        <v>19</v>
      </c>
      <c r="N329" s="202" t="s">
        <v>43</v>
      </c>
      <c r="O329" s="66"/>
      <c r="P329" s="203">
        <f>O329*H329</f>
        <v>0</v>
      </c>
      <c r="Q329" s="203">
        <v>2.2563399999999998</v>
      </c>
      <c r="R329" s="203">
        <f>Q329*H329</f>
        <v>4.2238684800000001</v>
      </c>
      <c r="S329" s="203">
        <v>0</v>
      </c>
      <c r="T329" s="204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205" t="s">
        <v>246</v>
      </c>
      <c r="AT329" s="205" t="s">
        <v>241</v>
      </c>
      <c r="AU329" s="205" t="s">
        <v>81</v>
      </c>
      <c r="AY329" s="19" t="s">
        <v>239</v>
      </c>
      <c r="BE329" s="206">
        <f>IF(N329="základní",J329,0)</f>
        <v>0</v>
      </c>
      <c r="BF329" s="206">
        <f>IF(N329="snížená",J329,0)</f>
        <v>0</v>
      </c>
      <c r="BG329" s="206">
        <f>IF(N329="zákl. přenesená",J329,0)</f>
        <v>0</v>
      </c>
      <c r="BH329" s="206">
        <f>IF(N329="sníž. přenesená",J329,0)</f>
        <v>0</v>
      </c>
      <c r="BI329" s="206">
        <f>IF(N329="nulová",J329,0)</f>
        <v>0</v>
      </c>
      <c r="BJ329" s="19" t="s">
        <v>79</v>
      </c>
      <c r="BK329" s="206">
        <f>ROUND(I329*H329,2)</f>
        <v>0</v>
      </c>
      <c r="BL329" s="19" t="s">
        <v>246</v>
      </c>
      <c r="BM329" s="205" t="s">
        <v>3010</v>
      </c>
    </row>
    <row r="330" spans="1:65" s="2" customFormat="1" ht="11.25">
      <c r="A330" s="36"/>
      <c r="B330" s="37"/>
      <c r="C330" s="38"/>
      <c r="D330" s="207" t="s">
        <v>248</v>
      </c>
      <c r="E330" s="38"/>
      <c r="F330" s="208" t="s">
        <v>3011</v>
      </c>
      <c r="G330" s="38"/>
      <c r="H330" s="38"/>
      <c r="I330" s="117"/>
      <c r="J330" s="38"/>
      <c r="K330" s="38"/>
      <c r="L330" s="41"/>
      <c r="M330" s="209"/>
      <c r="N330" s="210"/>
      <c r="O330" s="66"/>
      <c r="P330" s="66"/>
      <c r="Q330" s="66"/>
      <c r="R330" s="66"/>
      <c r="S330" s="66"/>
      <c r="T330" s="67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T330" s="19" t="s">
        <v>248</v>
      </c>
      <c r="AU330" s="19" t="s">
        <v>81</v>
      </c>
    </row>
    <row r="331" spans="1:65" s="2" customFormat="1" ht="19.5">
      <c r="A331" s="36"/>
      <c r="B331" s="37"/>
      <c r="C331" s="38"/>
      <c r="D331" s="207" t="s">
        <v>275</v>
      </c>
      <c r="E331" s="38"/>
      <c r="F331" s="225" t="s">
        <v>3012</v>
      </c>
      <c r="G331" s="38"/>
      <c r="H331" s="38"/>
      <c r="I331" s="117"/>
      <c r="J331" s="38"/>
      <c r="K331" s="38"/>
      <c r="L331" s="41"/>
      <c r="M331" s="209"/>
      <c r="N331" s="210"/>
      <c r="O331" s="66"/>
      <c r="P331" s="66"/>
      <c r="Q331" s="66"/>
      <c r="R331" s="66"/>
      <c r="S331" s="66"/>
      <c r="T331" s="67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T331" s="19" t="s">
        <v>275</v>
      </c>
      <c r="AU331" s="19" t="s">
        <v>81</v>
      </c>
    </row>
    <row r="332" spans="1:65" s="13" customFormat="1" ht="11.25">
      <c r="B332" s="211"/>
      <c r="C332" s="212"/>
      <c r="D332" s="207" t="s">
        <v>250</v>
      </c>
      <c r="E332" s="213" t="s">
        <v>19</v>
      </c>
      <c r="F332" s="214" t="s">
        <v>3013</v>
      </c>
      <c r="G332" s="212"/>
      <c r="H332" s="215">
        <v>1.8720000000000001</v>
      </c>
      <c r="I332" s="216"/>
      <c r="J332" s="212"/>
      <c r="K332" s="212"/>
      <c r="L332" s="217"/>
      <c r="M332" s="218"/>
      <c r="N332" s="219"/>
      <c r="O332" s="219"/>
      <c r="P332" s="219"/>
      <c r="Q332" s="219"/>
      <c r="R332" s="219"/>
      <c r="S332" s="219"/>
      <c r="T332" s="220"/>
      <c r="AT332" s="221" t="s">
        <v>250</v>
      </c>
      <c r="AU332" s="221" t="s">
        <v>81</v>
      </c>
      <c r="AV332" s="13" t="s">
        <v>81</v>
      </c>
      <c r="AW332" s="13" t="s">
        <v>33</v>
      </c>
      <c r="AX332" s="13" t="s">
        <v>79</v>
      </c>
      <c r="AY332" s="221" t="s">
        <v>239</v>
      </c>
    </row>
    <row r="333" spans="1:65" s="2" customFormat="1" ht="16.5" customHeight="1">
      <c r="A333" s="36"/>
      <c r="B333" s="37"/>
      <c r="C333" s="194" t="s">
        <v>1066</v>
      </c>
      <c r="D333" s="194" t="s">
        <v>241</v>
      </c>
      <c r="E333" s="195" t="s">
        <v>3014</v>
      </c>
      <c r="F333" s="196" t="s">
        <v>3015</v>
      </c>
      <c r="G333" s="197" t="s">
        <v>244</v>
      </c>
      <c r="H333" s="198">
        <v>4.0359999999999996</v>
      </c>
      <c r="I333" s="199"/>
      <c r="J333" s="200">
        <f>ROUND(I333*H333,2)</f>
        <v>0</v>
      </c>
      <c r="K333" s="196" t="s">
        <v>245</v>
      </c>
      <c r="L333" s="41"/>
      <c r="M333" s="201" t="s">
        <v>19</v>
      </c>
      <c r="N333" s="202" t="s">
        <v>43</v>
      </c>
      <c r="O333" s="66"/>
      <c r="P333" s="203">
        <f>O333*H333</f>
        <v>0</v>
      </c>
      <c r="Q333" s="203">
        <v>6.3000000000000003E-4</v>
      </c>
      <c r="R333" s="203">
        <f>Q333*H333</f>
        <v>2.5426799999999999E-3</v>
      </c>
      <c r="S333" s="203">
        <v>0</v>
      </c>
      <c r="T333" s="204">
        <f>S333*H333</f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205" t="s">
        <v>246</v>
      </c>
      <c r="AT333" s="205" t="s">
        <v>241</v>
      </c>
      <c r="AU333" s="205" t="s">
        <v>81</v>
      </c>
      <c r="AY333" s="19" t="s">
        <v>239</v>
      </c>
      <c r="BE333" s="206">
        <f>IF(N333="základní",J333,0)</f>
        <v>0</v>
      </c>
      <c r="BF333" s="206">
        <f>IF(N333="snížená",J333,0)</f>
        <v>0</v>
      </c>
      <c r="BG333" s="206">
        <f>IF(N333="zákl. přenesená",J333,0)</f>
        <v>0</v>
      </c>
      <c r="BH333" s="206">
        <f>IF(N333="sníž. přenesená",J333,0)</f>
        <v>0</v>
      </c>
      <c r="BI333" s="206">
        <f>IF(N333="nulová",J333,0)</f>
        <v>0</v>
      </c>
      <c r="BJ333" s="19" t="s">
        <v>79</v>
      </c>
      <c r="BK333" s="206">
        <f>ROUND(I333*H333,2)</f>
        <v>0</v>
      </c>
      <c r="BL333" s="19" t="s">
        <v>246</v>
      </c>
      <c r="BM333" s="205" t="s">
        <v>3016</v>
      </c>
    </row>
    <row r="334" spans="1:65" s="2" customFormat="1" ht="11.25">
      <c r="A334" s="36"/>
      <c r="B334" s="37"/>
      <c r="C334" s="38"/>
      <c r="D334" s="207" t="s">
        <v>248</v>
      </c>
      <c r="E334" s="38"/>
      <c r="F334" s="208" t="s">
        <v>3017</v>
      </c>
      <c r="G334" s="38"/>
      <c r="H334" s="38"/>
      <c r="I334" s="117"/>
      <c r="J334" s="38"/>
      <c r="K334" s="38"/>
      <c r="L334" s="41"/>
      <c r="M334" s="209"/>
      <c r="N334" s="210"/>
      <c r="O334" s="66"/>
      <c r="P334" s="66"/>
      <c r="Q334" s="66"/>
      <c r="R334" s="66"/>
      <c r="S334" s="66"/>
      <c r="T334" s="67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T334" s="19" t="s">
        <v>248</v>
      </c>
      <c r="AU334" s="19" t="s">
        <v>81</v>
      </c>
    </row>
    <row r="335" spans="1:65" s="13" customFormat="1" ht="11.25">
      <c r="B335" s="211"/>
      <c r="C335" s="212"/>
      <c r="D335" s="207" t="s">
        <v>250</v>
      </c>
      <c r="E335" s="213" t="s">
        <v>19</v>
      </c>
      <c r="F335" s="214" t="s">
        <v>3018</v>
      </c>
      <c r="G335" s="212"/>
      <c r="H335" s="215">
        <v>1.911</v>
      </c>
      <c r="I335" s="216"/>
      <c r="J335" s="212"/>
      <c r="K335" s="212"/>
      <c r="L335" s="217"/>
      <c r="M335" s="218"/>
      <c r="N335" s="219"/>
      <c r="O335" s="219"/>
      <c r="P335" s="219"/>
      <c r="Q335" s="219"/>
      <c r="R335" s="219"/>
      <c r="S335" s="219"/>
      <c r="T335" s="220"/>
      <c r="AT335" s="221" t="s">
        <v>250</v>
      </c>
      <c r="AU335" s="221" t="s">
        <v>81</v>
      </c>
      <c r="AV335" s="13" t="s">
        <v>81</v>
      </c>
      <c r="AW335" s="13" t="s">
        <v>33</v>
      </c>
      <c r="AX335" s="13" t="s">
        <v>72</v>
      </c>
      <c r="AY335" s="221" t="s">
        <v>239</v>
      </c>
    </row>
    <row r="336" spans="1:65" s="13" customFormat="1" ht="11.25">
      <c r="B336" s="211"/>
      <c r="C336" s="212"/>
      <c r="D336" s="207" t="s">
        <v>250</v>
      </c>
      <c r="E336" s="213" t="s">
        <v>19</v>
      </c>
      <c r="F336" s="214" t="s">
        <v>3019</v>
      </c>
      <c r="G336" s="212"/>
      <c r="H336" s="215">
        <v>1.5249999999999999</v>
      </c>
      <c r="I336" s="216"/>
      <c r="J336" s="212"/>
      <c r="K336" s="212"/>
      <c r="L336" s="217"/>
      <c r="M336" s="218"/>
      <c r="N336" s="219"/>
      <c r="O336" s="219"/>
      <c r="P336" s="219"/>
      <c r="Q336" s="219"/>
      <c r="R336" s="219"/>
      <c r="S336" s="219"/>
      <c r="T336" s="220"/>
      <c r="AT336" s="221" t="s">
        <v>250</v>
      </c>
      <c r="AU336" s="221" t="s">
        <v>81</v>
      </c>
      <c r="AV336" s="13" t="s">
        <v>81</v>
      </c>
      <c r="AW336" s="13" t="s">
        <v>33</v>
      </c>
      <c r="AX336" s="13" t="s">
        <v>72</v>
      </c>
      <c r="AY336" s="221" t="s">
        <v>239</v>
      </c>
    </row>
    <row r="337" spans="1:65" s="13" customFormat="1" ht="11.25">
      <c r="B337" s="211"/>
      <c r="C337" s="212"/>
      <c r="D337" s="207" t="s">
        <v>250</v>
      </c>
      <c r="E337" s="213" t="s">
        <v>19</v>
      </c>
      <c r="F337" s="214" t="s">
        <v>3020</v>
      </c>
      <c r="G337" s="212"/>
      <c r="H337" s="215">
        <v>0.6</v>
      </c>
      <c r="I337" s="216"/>
      <c r="J337" s="212"/>
      <c r="K337" s="212"/>
      <c r="L337" s="217"/>
      <c r="M337" s="218"/>
      <c r="N337" s="219"/>
      <c r="O337" s="219"/>
      <c r="P337" s="219"/>
      <c r="Q337" s="219"/>
      <c r="R337" s="219"/>
      <c r="S337" s="219"/>
      <c r="T337" s="220"/>
      <c r="AT337" s="221" t="s">
        <v>250</v>
      </c>
      <c r="AU337" s="221" t="s">
        <v>81</v>
      </c>
      <c r="AV337" s="13" t="s">
        <v>81</v>
      </c>
      <c r="AW337" s="13" t="s">
        <v>33</v>
      </c>
      <c r="AX337" s="13" t="s">
        <v>72</v>
      </c>
      <c r="AY337" s="221" t="s">
        <v>239</v>
      </c>
    </row>
    <row r="338" spans="1:65" s="16" customFormat="1" ht="11.25">
      <c r="B338" s="263"/>
      <c r="C338" s="264"/>
      <c r="D338" s="207" t="s">
        <v>250</v>
      </c>
      <c r="E338" s="265" t="s">
        <v>19</v>
      </c>
      <c r="F338" s="266" t="s">
        <v>2078</v>
      </c>
      <c r="G338" s="264"/>
      <c r="H338" s="267">
        <v>4.0359999999999996</v>
      </c>
      <c r="I338" s="268"/>
      <c r="J338" s="264"/>
      <c r="K338" s="264"/>
      <c r="L338" s="269"/>
      <c r="M338" s="270"/>
      <c r="N338" s="271"/>
      <c r="O338" s="271"/>
      <c r="P338" s="271"/>
      <c r="Q338" s="271"/>
      <c r="R338" s="271"/>
      <c r="S338" s="271"/>
      <c r="T338" s="272"/>
      <c r="AT338" s="273" t="s">
        <v>250</v>
      </c>
      <c r="AU338" s="273" t="s">
        <v>81</v>
      </c>
      <c r="AV338" s="16" t="s">
        <v>246</v>
      </c>
      <c r="AW338" s="16" t="s">
        <v>33</v>
      </c>
      <c r="AX338" s="16" t="s">
        <v>79</v>
      </c>
      <c r="AY338" s="273" t="s">
        <v>239</v>
      </c>
    </row>
    <row r="339" spans="1:65" s="2" customFormat="1" ht="16.5" customHeight="1">
      <c r="A339" s="36"/>
      <c r="B339" s="37"/>
      <c r="C339" s="194" t="s">
        <v>985</v>
      </c>
      <c r="D339" s="194" t="s">
        <v>241</v>
      </c>
      <c r="E339" s="195" t="s">
        <v>3021</v>
      </c>
      <c r="F339" s="196" t="s">
        <v>3022</v>
      </c>
      <c r="G339" s="197" t="s">
        <v>327</v>
      </c>
      <c r="H339" s="198">
        <v>6.8710000000000004</v>
      </c>
      <c r="I339" s="199"/>
      <c r="J339" s="200">
        <f>ROUND(I339*H339,2)</f>
        <v>0</v>
      </c>
      <c r="K339" s="196" t="s">
        <v>245</v>
      </c>
      <c r="L339" s="41"/>
      <c r="M339" s="201" t="s">
        <v>19</v>
      </c>
      <c r="N339" s="202" t="s">
        <v>43</v>
      </c>
      <c r="O339" s="66"/>
      <c r="P339" s="203">
        <f>O339*H339</f>
        <v>0</v>
      </c>
      <c r="Q339" s="203">
        <v>2.0799999999999998E-3</v>
      </c>
      <c r="R339" s="203">
        <f>Q339*H339</f>
        <v>1.4291679999999999E-2</v>
      </c>
      <c r="S339" s="203">
        <v>0</v>
      </c>
      <c r="T339" s="204">
        <f>S339*H339</f>
        <v>0</v>
      </c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R339" s="205" t="s">
        <v>246</v>
      </c>
      <c r="AT339" s="205" t="s">
        <v>241</v>
      </c>
      <c r="AU339" s="205" t="s">
        <v>81</v>
      </c>
      <c r="AY339" s="19" t="s">
        <v>239</v>
      </c>
      <c r="BE339" s="206">
        <f>IF(N339="základní",J339,0)</f>
        <v>0</v>
      </c>
      <c r="BF339" s="206">
        <f>IF(N339="snížená",J339,0)</f>
        <v>0</v>
      </c>
      <c r="BG339" s="206">
        <f>IF(N339="zákl. přenesená",J339,0)</f>
        <v>0</v>
      </c>
      <c r="BH339" s="206">
        <f>IF(N339="sníž. přenesená",J339,0)</f>
        <v>0</v>
      </c>
      <c r="BI339" s="206">
        <f>IF(N339="nulová",J339,0)</f>
        <v>0</v>
      </c>
      <c r="BJ339" s="19" t="s">
        <v>79</v>
      </c>
      <c r="BK339" s="206">
        <f>ROUND(I339*H339,2)</f>
        <v>0</v>
      </c>
      <c r="BL339" s="19" t="s">
        <v>246</v>
      </c>
      <c r="BM339" s="205" t="s">
        <v>3023</v>
      </c>
    </row>
    <row r="340" spans="1:65" s="2" customFormat="1" ht="11.25">
      <c r="A340" s="36"/>
      <c r="B340" s="37"/>
      <c r="C340" s="38"/>
      <c r="D340" s="207" t="s">
        <v>248</v>
      </c>
      <c r="E340" s="38"/>
      <c r="F340" s="208" t="s">
        <v>3024</v>
      </c>
      <c r="G340" s="38"/>
      <c r="H340" s="38"/>
      <c r="I340" s="117"/>
      <c r="J340" s="38"/>
      <c r="K340" s="38"/>
      <c r="L340" s="41"/>
      <c r="M340" s="209"/>
      <c r="N340" s="210"/>
      <c r="O340" s="66"/>
      <c r="P340" s="66"/>
      <c r="Q340" s="66"/>
      <c r="R340" s="66"/>
      <c r="S340" s="66"/>
      <c r="T340" s="67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T340" s="19" t="s">
        <v>248</v>
      </c>
      <c r="AU340" s="19" t="s">
        <v>81</v>
      </c>
    </row>
    <row r="341" spans="1:65" s="13" customFormat="1" ht="11.25">
      <c r="B341" s="211"/>
      <c r="C341" s="212"/>
      <c r="D341" s="207" t="s">
        <v>250</v>
      </c>
      <c r="E341" s="213" t="s">
        <v>19</v>
      </c>
      <c r="F341" s="214" t="s">
        <v>3025</v>
      </c>
      <c r="G341" s="212"/>
      <c r="H341" s="215">
        <v>3.8220000000000001</v>
      </c>
      <c r="I341" s="216"/>
      <c r="J341" s="212"/>
      <c r="K341" s="212"/>
      <c r="L341" s="217"/>
      <c r="M341" s="218"/>
      <c r="N341" s="219"/>
      <c r="O341" s="219"/>
      <c r="P341" s="219"/>
      <c r="Q341" s="219"/>
      <c r="R341" s="219"/>
      <c r="S341" s="219"/>
      <c r="T341" s="220"/>
      <c r="AT341" s="221" t="s">
        <v>250</v>
      </c>
      <c r="AU341" s="221" t="s">
        <v>81</v>
      </c>
      <c r="AV341" s="13" t="s">
        <v>81</v>
      </c>
      <c r="AW341" s="13" t="s">
        <v>33</v>
      </c>
      <c r="AX341" s="13" t="s">
        <v>72</v>
      </c>
      <c r="AY341" s="221" t="s">
        <v>239</v>
      </c>
    </row>
    <row r="342" spans="1:65" s="13" customFormat="1" ht="11.25">
      <c r="B342" s="211"/>
      <c r="C342" s="212"/>
      <c r="D342" s="207" t="s">
        <v>250</v>
      </c>
      <c r="E342" s="213" t="s">
        <v>19</v>
      </c>
      <c r="F342" s="214" t="s">
        <v>3026</v>
      </c>
      <c r="G342" s="212"/>
      <c r="H342" s="215">
        <v>3.0489999999999999</v>
      </c>
      <c r="I342" s="216"/>
      <c r="J342" s="212"/>
      <c r="K342" s="212"/>
      <c r="L342" s="217"/>
      <c r="M342" s="218"/>
      <c r="N342" s="219"/>
      <c r="O342" s="219"/>
      <c r="P342" s="219"/>
      <c r="Q342" s="219"/>
      <c r="R342" s="219"/>
      <c r="S342" s="219"/>
      <c r="T342" s="220"/>
      <c r="AT342" s="221" t="s">
        <v>250</v>
      </c>
      <c r="AU342" s="221" t="s">
        <v>81</v>
      </c>
      <c r="AV342" s="13" t="s">
        <v>81</v>
      </c>
      <c r="AW342" s="13" t="s">
        <v>33</v>
      </c>
      <c r="AX342" s="13" t="s">
        <v>72</v>
      </c>
      <c r="AY342" s="221" t="s">
        <v>239</v>
      </c>
    </row>
    <row r="343" spans="1:65" s="16" customFormat="1" ht="11.25">
      <c r="B343" s="263"/>
      <c r="C343" s="264"/>
      <c r="D343" s="207" t="s">
        <v>250</v>
      </c>
      <c r="E343" s="265" t="s">
        <v>19</v>
      </c>
      <c r="F343" s="266" t="s">
        <v>2078</v>
      </c>
      <c r="G343" s="264"/>
      <c r="H343" s="267">
        <v>6.8710000000000004</v>
      </c>
      <c r="I343" s="268"/>
      <c r="J343" s="264"/>
      <c r="K343" s="264"/>
      <c r="L343" s="269"/>
      <c r="M343" s="270"/>
      <c r="N343" s="271"/>
      <c r="O343" s="271"/>
      <c r="P343" s="271"/>
      <c r="Q343" s="271"/>
      <c r="R343" s="271"/>
      <c r="S343" s="271"/>
      <c r="T343" s="272"/>
      <c r="AT343" s="273" t="s">
        <v>250</v>
      </c>
      <c r="AU343" s="273" t="s">
        <v>81</v>
      </c>
      <c r="AV343" s="16" t="s">
        <v>246</v>
      </c>
      <c r="AW343" s="16" t="s">
        <v>33</v>
      </c>
      <c r="AX343" s="16" t="s">
        <v>79</v>
      </c>
      <c r="AY343" s="273" t="s">
        <v>239</v>
      </c>
    </row>
    <row r="344" spans="1:65" s="2" customFormat="1" ht="16.5" customHeight="1">
      <c r="A344" s="36"/>
      <c r="B344" s="37"/>
      <c r="C344" s="194" t="s">
        <v>1096</v>
      </c>
      <c r="D344" s="194" t="s">
        <v>241</v>
      </c>
      <c r="E344" s="195" t="s">
        <v>2580</v>
      </c>
      <c r="F344" s="196" t="s">
        <v>2581</v>
      </c>
      <c r="G344" s="197" t="s">
        <v>327</v>
      </c>
      <c r="H344" s="198">
        <v>21.443999999999999</v>
      </c>
      <c r="I344" s="199"/>
      <c r="J344" s="200">
        <f>ROUND(I344*H344,2)</f>
        <v>0</v>
      </c>
      <c r="K344" s="196" t="s">
        <v>245</v>
      </c>
      <c r="L344" s="41"/>
      <c r="M344" s="201" t="s">
        <v>19</v>
      </c>
      <c r="N344" s="202" t="s">
        <v>43</v>
      </c>
      <c r="O344" s="66"/>
      <c r="P344" s="203">
        <f>O344*H344</f>
        <v>0</v>
      </c>
      <c r="Q344" s="203">
        <v>3.0000000000000001E-5</v>
      </c>
      <c r="R344" s="203">
        <f>Q344*H344</f>
        <v>6.4331999999999996E-4</v>
      </c>
      <c r="S344" s="203">
        <v>0</v>
      </c>
      <c r="T344" s="204">
        <f>S344*H344</f>
        <v>0</v>
      </c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R344" s="205" t="s">
        <v>246</v>
      </c>
      <c r="AT344" s="205" t="s">
        <v>241</v>
      </c>
      <c r="AU344" s="205" t="s">
        <v>81</v>
      </c>
      <c r="AY344" s="19" t="s">
        <v>239</v>
      </c>
      <c r="BE344" s="206">
        <f>IF(N344="základní",J344,0)</f>
        <v>0</v>
      </c>
      <c r="BF344" s="206">
        <f>IF(N344="snížená",J344,0)</f>
        <v>0</v>
      </c>
      <c r="BG344" s="206">
        <f>IF(N344="zákl. přenesená",J344,0)</f>
        <v>0</v>
      </c>
      <c r="BH344" s="206">
        <f>IF(N344="sníž. přenesená",J344,0)</f>
        <v>0</v>
      </c>
      <c r="BI344" s="206">
        <f>IF(N344="nulová",J344,0)</f>
        <v>0</v>
      </c>
      <c r="BJ344" s="19" t="s">
        <v>79</v>
      </c>
      <c r="BK344" s="206">
        <f>ROUND(I344*H344,2)</f>
        <v>0</v>
      </c>
      <c r="BL344" s="19" t="s">
        <v>246</v>
      </c>
      <c r="BM344" s="205" t="s">
        <v>3027</v>
      </c>
    </row>
    <row r="345" spans="1:65" s="2" customFormat="1" ht="11.25">
      <c r="A345" s="36"/>
      <c r="B345" s="37"/>
      <c r="C345" s="38"/>
      <c r="D345" s="207" t="s">
        <v>248</v>
      </c>
      <c r="E345" s="38"/>
      <c r="F345" s="208" t="s">
        <v>2583</v>
      </c>
      <c r="G345" s="38"/>
      <c r="H345" s="38"/>
      <c r="I345" s="117"/>
      <c r="J345" s="38"/>
      <c r="K345" s="38"/>
      <c r="L345" s="41"/>
      <c r="M345" s="209"/>
      <c r="N345" s="210"/>
      <c r="O345" s="66"/>
      <c r="P345" s="66"/>
      <c r="Q345" s="66"/>
      <c r="R345" s="66"/>
      <c r="S345" s="66"/>
      <c r="T345" s="67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T345" s="19" t="s">
        <v>248</v>
      </c>
      <c r="AU345" s="19" t="s">
        <v>81</v>
      </c>
    </row>
    <row r="346" spans="1:65" s="2" customFormat="1" ht="19.5">
      <c r="A346" s="36"/>
      <c r="B346" s="37"/>
      <c r="C346" s="38"/>
      <c r="D346" s="207" t="s">
        <v>275</v>
      </c>
      <c r="E346" s="38"/>
      <c r="F346" s="225" t="s">
        <v>3028</v>
      </c>
      <c r="G346" s="38"/>
      <c r="H346" s="38"/>
      <c r="I346" s="117"/>
      <c r="J346" s="38"/>
      <c r="K346" s="38"/>
      <c r="L346" s="41"/>
      <c r="M346" s="209"/>
      <c r="N346" s="210"/>
      <c r="O346" s="66"/>
      <c r="P346" s="66"/>
      <c r="Q346" s="66"/>
      <c r="R346" s="66"/>
      <c r="S346" s="66"/>
      <c r="T346" s="67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T346" s="19" t="s">
        <v>275</v>
      </c>
      <c r="AU346" s="19" t="s">
        <v>81</v>
      </c>
    </row>
    <row r="347" spans="1:65" s="13" customFormat="1" ht="11.25">
      <c r="B347" s="211"/>
      <c r="C347" s="212"/>
      <c r="D347" s="207" t="s">
        <v>250</v>
      </c>
      <c r="E347" s="213" t="s">
        <v>19</v>
      </c>
      <c r="F347" s="214" t="s">
        <v>3006</v>
      </c>
      <c r="G347" s="212"/>
      <c r="H347" s="215">
        <v>21.443999999999999</v>
      </c>
      <c r="I347" s="216"/>
      <c r="J347" s="212"/>
      <c r="K347" s="212"/>
      <c r="L347" s="217"/>
      <c r="M347" s="218"/>
      <c r="N347" s="219"/>
      <c r="O347" s="219"/>
      <c r="P347" s="219"/>
      <c r="Q347" s="219"/>
      <c r="R347" s="219"/>
      <c r="S347" s="219"/>
      <c r="T347" s="220"/>
      <c r="AT347" s="221" t="s">
        <v>250</v>
      </c>
      <c r="AU347" s="221" t="s">
        <v>81</v>
      </c>
      <c r="AV347" s="13" t="s">
        <v>81</v>
      </c>
      <c r="AW347" s="13" t="s">
        <v>33</v>
      </c>
      <c r="AX347" s="13" t="s">
        <v>79</v>
      </c>
      <c r="AY347" s="221" t="s">
        <v>239</v>
      </c>
    </row>
    <row r="348" spans="1:65" s="2" customFormat="1" ht="16.5" customHeight="1">
      <c r="A348" s="36"/>
      <c r="B348" s="37"/>
      <c r="C348" s="194" t="s">
        <v>988</v>
      </c>
      <c r="D348" s="194" t="s">
        <v>241</v>
      </c>
      <c r="E348" s="195" t="s">
        <v>3029</v>
      </c>
      <c r="F348" s="196" t="s">
        <v>3030</v>
      </c>
      <c r="G348" s="197" t="s">
        <v>327</v>
      </c>
      <c r="H348" s="198">
        <v>6.8710000000000004</v>
      </c>
      <c r="I348" s="199"/>
      <c r="J348" s="200">
        <f>ROUND(I348*H348,2)</f>
        <v>0</v>
      </c>
      <c r="K348" s="196" t="s">
        <v>245</v>
      </c>
      <c r="L348" s="41"/>
      <c r="M348" s="201" t="s">
        <v>19</v>
      </c>
      <c r="N348" s="202" t="s">
        <v>43</v>
      </c>
      <c r="O348" s="66"/>
      <c r="P348" s="203">
        <f>O348*H348</f>
        <v>0</v>
      </c>
      <c r="Q348" s="203">
        <v>1.7000000000000001E-4</v>
      </c>
      <c r="R348" s="203">
        <f>Q348*H348</f>
        <v>1.1680700000000002E-3</v>
      </c>
      <c r="S348" s="203">
        <v>0</v>
      </c>
      <c r="T348" s="204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205" t="s">
        <v>246</v>
      </c>
      <c r="AT348" s="205" t="s">
        <v>241</v>
      </c>
      <c r="AU348" s="205" t="s">
        <v>81</v>
      </c>
      <c r="AY348" s="19" t="s">
        <v>239</v>
      </c>
      <c r="BE348" s="206">
        <f>IF(N348="základní",J348,0)</f>
        <v>0</v>
      </c>
      <c r="BF348" s="206">
        <f>IF(N348="snížená",J348,0)</f>
        <v>0</v>
      </c>
      <c r="BG348" s="206">
        <f>IF(N348="zákl. přenesená",J348,0)</f>
        <v>0</v>
      </c>
      <c r="BH348" s="206">
        <f>IF(N348="sníž. přenesená",J348,0)</f>
        <v>0</v>
      </c>
      <c r="BI348" s="206">
        <f>IF(N348="nulová",J348,0)</f>
        <v>0</v>
      </c>
      <c r="BJ348" s="19" t="s">
        <v>79</v>
      </c>
      <c r="BK348" s="206">
        <f>ROUND(I348*H348,2)</f>
        <v>0</v>
      </c>
      <c r="BL348" s="19" t="s">
        <v>246</v>
      </c>
      <c r="BM348" s="205" t="s">
        <v>3031</v>
      </c>
    </row>
    <row r="349" spans="1:65" s="2" customFormat="1" ht="11.25">
      <c r="A349" s="36"/>
      <c r="B349" s="37"/>
      <c r="C349" s="38"/>
      <c r="D349" s="207" t="s">
        <v>248</v>
      </c>
      <c r="E349" s="38"/>
      <c r="F349" s="208" t="s">
        <v>3032</v>
      </c>
      <c r="G349" s="38"/>
      <c r="H349" s="38"/>
      <c r="I349" s="117"/>
      <c r="J349" s="38"/>
      <c r="K349" s="38"/>
      <c r="L349" s="41"/>
      <c r="M349" s="209"/>
      <c r="N349" s="210"/>
      <c r="O349" s="66"/>
      <c r="P349" s="66"/>
      <c r="Q349" s="66"/>
      <c r="R349" s="66"/>
      <c r="S349" s="66"/>
      <c r="T349" s="67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T349" s="19" t="s">
        <v>248</v>
      </c>
      <c r="AU349" s="19" t="s">
        <v>81</v>
      </c>
    </row>
    <row r="350" spans="1:65" s="2" customFormat="1" ht="19.5">
      <c r="A350" s="36"/>
      <c r="B350" s="37"/>
      <c r="C350" s="38"/>
      <c r="D350" s="207" t="s">
        <v>275</v>
      </c>
      <c r="E350" s="38"/>
      <c r="F350" s="225" t="s">
        <v>3033</v>
      </c>
      <c r="G350" s="38"/>
      <c r="H350" s="38"/>
      <c r="I350" s="117"/>
      <c r="J350" s="38"/>
      <c r="K350" s="38"/>
      <c r="L350" s="41"/>
      <c r="M350" s="209"/>
      <c r="N350" s="210"/>
      <c r="O350" s="66"/>
      <c r="P350" s="66"/>
      <c r="Q350" s="66"/>
      <c r="R350" s="66"/>
      <c r="S350" s="66"/>
      <c r="T350" s="67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T350" s="19" t="s">
        <v>275</v>
      </c>
      <c r="AU350" s="19" t="s">
        <v>81</v>
      </c>
    </row>
    <row r="351" spans="1:65" s="13" customFormat="1" ht="11.25">
      <c r="B351" s="211"/>
      <c r="C351" s="212"/>
      <c r="D351" s="207" t="s">
        <v>250</v>
      </c>
      <c r="E351" s="213" t="s">
        <v>19</v>
      </c>
      <c r="F351" s="214" t="s">
        <v>3025</v>
      </c>
      <c r="G351" s="212"/>
      <c r="H351" s="215">
        <v>3.8220000000000001</v>
      </c>
      <c r="I351" s="216"/>
      <c r="J351" s="212"/>
      <c r="K351" s="212"/>
      <c r="L351" s="217"/>
      <c r="M351" s="218"/>
      <c r="N351" s="219"/>
      <c r="O351" s="219"/>
      <c r="P351" s="219"/>
      <c r="Q351" s="219"/>
      <c r="R351" s="219"/>
      <c r="S351" s="219"/>
      <c r="T351" s="220"/>
      <c r="AT351" s="221" t="s">
        <v>250</v>
      </c>
      <c r="AU351" s="221" t="s">
        <v>81</v>
      </c>
      <c r="AV351" s="13" t="s">
        <v>81</v>
      </c>
      <c r="AW351" s="13" t="s">
        <v>33</v>
      </c>
      <c r="AX351" s="13" t="s">
        <v>72</v>
      </c>
      <c r="AY351" s="221" t="s">
        <v>239</v>
      </c>
    </row>
    <row r="352" spans="1:65" s="13" customFormat="1" ht="11.25">
      <c r="B352" s="211"/>
      <c r="C352" s="212"/>
      <c r="D352" s="207" t="s">
        <v>250</v>
      </c>
      <c r="E352" s="213" t="s">
        <v>19</v>
      </c>
      <c r="F352" s="214" t="s">
        <v>3026</v>
      </c>
      <c r="G352" s="212"/>
      <c r="H352" s="215">
        <v>3.0489999999999999</v>
      </c>
      <c r="I352" s="216"/>
      <c r="J352" s="212"/>
      <c r="K352" s="212"/>
      <c r="L352" s="217"/>
      <c r="M352" s="218"/>
      <c r="N352" s="219"/>
      <c r="O352" s="219"/>
      <c r="P352" s="219"/>
      <c r="Q352" s="219"/>
      <c r="R352" s="219"/>
      <c r="S352" s="219"/>
      <c r="T352" s="220"/>
      <c r="AT352" s="221" t="s">
        <v>250</v>
      </c>
      <c r="AU352" s="221" t="s">
        <v>81</v>
      </c>
      <c r="AV352" s="13" t="s">
        <v>81</v>
      </c>
      <c r="AW352" s="13" t="s">
        <v>33</v>
      </c>
      <c r="AX352" s="13" t="s">
        <v>72</v>
      </c>
      <c r="AY352" s="221" t="s">
        <v>239</v>
      </c>
    </row>
    <row r="353" spans="1:65" s="16" customFormat="1" ht="11.25">
      <c r="B353" s="263"/>
      <c r="C353" s="264"/>
      <c r="D353" s="207" t="s">
        <v>250</v>
      </c>
      <c r="E353" s="265" t="s">
        <v>19</v>
      </c>
      <c r="F353" s="266" t="s">
        <v>2078</v>
      </c>
      <c r="G353" s="264"/>
      <c r="H353" s="267">
        <v>6.8710000000000004</v>
      </c>
      <c r="I353" s="268"/>
      <c r="J353" s="264"/>
      <c r="K353" s="264"/>
      <c r="L353" s="269"/>
      <c r="M353" s="270"/>
      <c r="N353" s="271"/>
      <c r="O353" s="271"/>
      <c r="P353" s="271"/>
      <c r="Q353" s="271"/>
      <c r="R353" s="271"/>
      <c r="S353" s="271"/>
      <c r="T353" s="272"/>
      <c r="AT353" s="273" t="s">
        <v>250</v>
      </c>
      <c r="AU353" s="273" t="s">
        <v>81</v>
      </c>
      <c r="AV353" s="16" t="s">
        <v>246</v>
      </c>
      <c r="AW353" s="16" t="s">
        <v>33</v>
      </c>
      <c r="AX353" s="16" t="s">
        <v>79</v>
      </c>
      <c r="AY353" s="273" t="s">
        <v>239</v>
      </c>
    </row>
    <row r="354" spans="1:65" s="2" customFormat="1" ht="16.5" customHeight="1">
      <c r="A354" s="36"/>
      <c r="B354" s="37"/>
      <c r="C354" s="194" t="s">
        <v>1103</v>
      </c>
      <c r="D354" s="194" t="s">
        <v>241</v>
      </c>
      <c r="E354" s="195" t="s">
        <v>3034</v>
      </c>
      <c r="F354" s="196" t="s">
        <v>3035</v>
      </c>
      <c r="G354" s="197" t="s">
        <v>327</v>
      </c>
      <c r="H354" s="198">
        <v>9.9710000000000001</v>
      </c>
      <c r="I354" s="199"/>
      <c r="J354" s="200">
        <f>ROUND(I354*H354,2)</f>
        <v>0</v>
      </c>
      <c r="K354" s="196" t="s">
        <v>245</v>
      </c>
      <c r="L354" s="41"/>
      <c r="M354" s="201" t="s">
        <v>19</v>
      </c>
      <c r="N354" s="202" t="s">
        <v>43</v>
      </c>
      <c r="O354" s="66"/>
      <c r="P354" s="203">
        <f>O354*H354</f>
        <v>0</v>
      </c>
      <c r="Q354" s="203">
        <v>1.0000000000000001E-5</v>
      </c>
      <c r="R354" s="203">
        <f>Q354*H354</f>
        <v>9.9710000000000006E-5</v>
      </c>
      <c r="S354" s="203">
        <v>0</v>
      </c>
      <c r="T354" s="204">
        <f>S354*H354</f>
        <v>0</v>
      </c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R354" s="205" t="s">
        <v>246</v>
      </c>
      <c r="AT354" s="205" t="s">
        <v>241</v>
      </c>
      <c r="AU354" s="205" t="s">
        <v>81</v>
      </c>
      <c r="AY354" s="19" t="s">
        <v>239</v>
      </c>
      <c r="BE354" s="206">
        <f>IF(N354="základní",J354,0)</f>
        <v>0</v>
      </c>
      <c r="BF354" s="206">
        <f>IF(N354="snížená",J354,0)</f>
        <v>0</v>
      </c>
      <c r="BG354" s="206">
        <f>IF(N354="zákl. přenesená",J354,0)</f>
        <v>0</v>
      </c>
      <c r="BH354" s="206">
        <f>IF(N354="sníž. přenesená",J354,0)</f>
        <v>0</v>
      </c>
      <c r="BI354" s="206">
        <f>IF(N354="nulová",J354,0)</f>
        <v>0</v>
      </c>
      <c r="BJ354" s="19" t="s">
        <v>79</v>
      </c>
      <c r="BK354" s="206">
        <f>ROUND(I354*H354,2)</f>
        <v>0</v>
      </c>
      <c r="BL354" s="19" t="s">
        <v>246</v>
      </c>
      <c r="BM354" s="205" t="s">
        <v>3036</v>
      </c>
    </row>
    <row r="355" spans="1:65" s="2" customFormat="1" ht="11.25">
      <c r="A355" s="36"/>
      <c r="B355" s="37"/>
      <c r="C355" s="38"/>
      <c r="D355" s="207" t="s">
        <v>248</v>
      </c>
      <c r="E355" s="38"/>
      <c r="F355" s="208" t="s">
        <v>3037</v>
      </c>
      <c r="G355" s="38"/>
      <c r="H355" s="38"/>
      <c r="I355" s="117"/>
      <c r="J355" s="38"/>
      <c r="K355" s="38"/>
      <c r="L355" s="41"/>
      <c r="M355" s="209"/>
      <c r="N355" s="210"/>
      <c r="O355" s="66"/>
      <c r="P355" s="66"/>
      <c r="Q355" s="66"/>
      <c r="R355" s="66"/>
      <c r="S355" s="66"/>
      <c r="T355" s="67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T355" s="19" t="s">
        <v>248</v>
      </c>
      <c r="AU355" s="19" t="s">
        <v>81</v>
      </c>
    </row>
    <row r="356" spans="1:65" s="2" customFormat="1" ht="19.5">
      <c r="A356" s="36"/>
      <c r="B356" s="37"/>
      <c r="C356" s="38"/>
      <c r="D356" s="207" t="s">
        <v>275</v>
      </c>
      <c r="E356" s="38"/>
      <c r="F356" s="225" t="s">
        <v>3038</v>
      </c>
      <c r="G356" s="38"/>
      <c r="H356" s="38"/>
      <c r="I356" s="117"/>
      <c r="J356" s="38"/>
      <c r="K356" s="38"/>
      <c r="L356" s="41"/>
      <c r="M356" s="209"/>
      <c r="N356" s="210"/>
      <c r="O356" s="66"/>
      <c r="P356" s="66"/>
      <c r="Q356" s="66"/>
      <c r="R356" s="66"/>
      <c r="S356" s="66"/>
      <c r="T356" s="67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T356" s="19" t="s">
        <v>275</v>
      </c>
      <c r="AU356" s="19" t="s">
        <v>81</v>
      </c>
    </row>
    <row r="357" spans="1:65" s="13" customFormat="1" ht="11.25">
      <c r="B357" s="211"/>
      <c r="C357" s="212"/>
      <c r="D357" s="207" t="s">
        <v>250</v>
      </c>
      <c r="E357" s="213" t="s">
        <v>19</v>
      </c>
      <c r="F357" s="214" t="s">
        <v>3039</v>
      </c>
      <c r="G357" s="212"/>
      <c r="H357" s="215">
        <v>6.8710000000000004</v>
      </c>
      <c r="I357" s="216"/>
      <c r="J357" s="212"/>
      <c r="K357" s="212"/>
      <c r="L357" s="217"/>
      <c r="M357" s="218"/>
      <c r="N357" s="219"/>
      <c r="O357" s="219"/>
      <c r="P357" s="219"/>
      <c r="Q357" s="219"/>
      <c r="R357" s="219"/>
      <c r="S357" s="219"/>
      <c r="T357" s="220"/>
      <c r="AT357" s="221" t="s">
        <v>250</v>
      </c>
      <c r="AU357" s="221" t="s">
        <v>81</v>
      </c>
      <c r="AV357" s="13" t="s">
        <v>81</v>
      </c>
      <c r="AW357" s="13" t="s">
        <v>33</v>
      </c>
      <c r="AX357" s="13" t="s">
        <v>72</v>
      </c>
      <c r="AY357" s="221" t="s">
        <v>239</v>
      </c>
    </row>
    <row r="358" spans="1:65" s="13" customFormat="1" ht="11.25">
      <c r="B358" s="211"/>
      <c r="C358" s="212"/>
      <c r="D358" s="207" t="s">
        <v>250</v>
      </c>
      <c r="E358" s="213" t="s">
        <v>19</v>
      </c>
      <c r="F358" s="214" t="s">
        <v>3040</v>
      </c>
      <c r="G358" s="212"/>
      <c r="H358" s="215">
        <v>3.1</v>
      </c>
      <c r="I358" s="216"/>
      <c r="J358" s="212"/>
      <c r="K358" s="212"/>
      <c r="L358" s="217"/>
      <c r="M358" s="218"/>
      <c r="N358" s="219"/>
      <c r="O358" s="219"/>
      <c r="P358" s="219"/>
      <c r="Q358" s="219"/>
      <c r="R358" s="219"/>
      <c r="S358" s="219"/>
      <c r="T358" s="220"/>
      <c r="AT358" s="221" t="s">
        <v>250</v>
      </c>
      <c r="AU358" s="221" t="s">
        <v>81</v>
      </c>
      <c r="AV358" s="13" t="s">
        <v>81</v>
      </c>
      <c r="AW358" s="13" t="s">
        <v>33</v>
      </c>
      <c r="AX358" s="13" t="s">
        <v>72</v>
      </c>
      <c r="AY358" s="221" t="s">
        <v>239</v>
      </c>
    </row>
    <row r="359" spans="1:65" s="16" customFormat="1" ht="11.25">
      <c r="B359" s="263"/>
      <c r="C359" s="264"/>
      <c r="D359" s="207" t="s">
        <v>250</v>
      </c>
      <c r="E359" s="265" t="s">
        <v>19</v>
      </c>
      <c r="F359" s="266" t="s">
        <v>2078</v>
      </c>
      <c r="G359" s="264"/>
      <c r="H359" s="267">
        <v>9.9710000000000001</v>
      </c>
      <c r="I359" s="268"/>
      <c r="J359" s="264"/>
      <c r="K359" s="264"/>
      <c r="L359" s="269"/>
      <c r="M359" s="270"/>
      <c r="N359" s="271"/>
      <c r="O359" s="271"/>
      <c r="P359" s="271"/>
      <c r="Q359" s="271"/>
      <c r="R359" s="271"/>
      <c r="S359" s="271"/>
      <c r="T359" s="272"/>
      <c r="AT359" s="273" t="s">
        <v>250</v>
      </c>
      <c r="AU359" s="273" t="s">
        <v>81</v>
      </c>
      <c r="AV359" s="16" t="s">
        <v>246</v>
      </c>
      <c r="AW359" s="16" t="s">
        <v>33</v>
      </c>
      <c r="AX359" s="16" t="s">
        <v>79</v>
      </c>
      <c r="AY359" s="273" t="s">
        <v>239</v>
      </c>
    </row>
    <row r="360" spans="1:65" s="2" customFormat="1" ht="16.5" customHeight="1">
      <c r="A360" s="36"/>
      <c r="B360" s="37"/>
      <c r="C360" s="194" t="s">
        <v>992</v>
      </c>
      <c r="D360" s="194" t="s">
        <v>241</v>
      </c>
      <c r="E360" s="195" t="s">
        <v>2586</v>
      </c>
      <c r="F360" s="196" t="s">
        <v>2587</v>
      </c>
      <c r="G360" s="197" t="s">
        <v>327</v>
      </c>
      <c r="H360" s="198">
        <v>42.887999999999998</v>
      </c>
      <c r="I360" s="199"/>
      <c r="J360" s="200">
        <f>ROUND(I360*H360,2)</f>
        <v>0</v>
      </c>
      <c r="K360" s="196" t="s">
        <v>245</v>
      </c>
      <c r="L360" s="41"/>
      <c r="M360" s="201" t="s">
        <v>19</v>
      </c>
      <c r="N360" s="202" t="s">
        <v>43</v>
      </c>
      <c r="O360" s="66"/>
      <c r="P360" s="203">
        <f>O360*H360</f>
        <v>0</v>
      </c>
      <c r="Q360" s="203">
        <v>2.8700000000000002E-3</v>
      </c>
      <c r="R360" s="203">
        <f>Q360*H360</f>
        <v>0.12308856</v>
      </c>
      <c r="S360" s="203">
        <v>0</v>
      </c>
      <c r="T360" s="204">
        <f>S360*H360</f>
        <v>0</v>
      </c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R360" s="205" t="s">
        <v>246</v>
      </c>
      <c r="AT360" s="205" t="s">
        <v>241</v>
      </c>
      <c r="AU360" s="205" t="s">
        <v>81</v>
      </c>
      <c r="AY360" s="19" t="s">
        <v>239</v>
      </c>
      <c r="BE360" s="206">
        <f>IF(N360="základní",J360,0)</f>
        <v>0</v>
      </c>
      <c r="BF360" s="206">
        <f>IF(N360="snížená",J360,0)</f>
        <v>0</v>
      </c>
      <c r="BG360" s="206">
        <f>IF(N360="zákl. přenesená",J360,0)</f>
        <v>0</v>
      </c>
      <c r="BH360" s="206">
        <f>IF(N360="sníž. přenesená",J360,0)</f>
        <v>0</v>
      </c>
      <c r="BI360" s="206">
        <f>IF(N360="nulová",J360,0)</f>
        <v>0</v>
      </c>
      <c r="BJ360" s="19" t="s">
        <v>79</v>
      </c>
      <c r="BK360" s="206">
        <f>ROUND(I360*H360,2)</f>
        <v>0</v>
      </c>
      <c r="BL360" s="19" t="s">
        <v>246</v>
      </c>
      <c r="BM360" s="205" t="s">
        <v>3041</v>
      </c>
    </row>
    <row r="361" spans="1:65" s="2" customFormat="1" ht="11.25">
      <c r="A361" s="36"/>
      <c r="B361" s="37"/>
      <c r="C361" s="38"/>
      <c r="D361" s="207" t="s">
        <v>248</v>
      </c>
      <c r="E361" s="38"/>
      <c r="F361" s="208" t="s">
        <v>2589</v>
      </c>
      <c r="G361" s="38"/>
      <c r="H361" s="38"/>
      <c r="I361" s="117"/>
      <c r="J361" s="38"/>
      <c r="K361" s="38"/>
      <c r="L361" s="41"/>
      <c r="M361" s="209"/>
      <c r="N361" s="210"/>
      <c r="O361" s="66"/>
      <c r="P361" s="66"/>
      <c r="Q361" s="66"/>
      <c r="R361" s="66"/>
      <c r="S361" s="66"/>
      <c r="T361" s="67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T361" s="19" t="s">
        <v>248</v>
      </c>
      <c r="AU361" s="19" t="s">
        <v>81</v>
      </c>
    </row>
    <row r="362" spans="1:65" s="2" customFormat="1" ht="19.5">
      <c r="A362" s="36"/>
      <c r="B362" s="37"/>
      <c r="C362" s="38"/>
      <c r="D362" s="207" t="s">
        <v>275</v>
      </c>
      <c r="E362" s="38"/>
      <c r="F362" s="225" t="s">
        <v>2590</v>
      </c>
      <c r="G362" s="38"/>
      <c r="H362" s="38"/>
      <c r="I362" s="117"/>
      <c r="J362" s="38"/>
      <c r="K362" s="38"/>
      <c r="L362" s="41"/>
      <c r="M362" s="209"/>
      <c r="N362" s="210"/>
      <c r="O362" s="66"/>
      <c r="P362" s="66"/>
      <c r="Q362" s="66"/>
      <c r="R362" s="66"/>
      <c r="S362" s="66"/>
      <c r="T362" s="67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T362" s="19" t="s">
        <v>275</v>
      </c>
      <c r="AU362" s="19" t="s">
        <v>81</v>
      </c>
    </row>
    <row r="363" spans="1:65" s="13" customFormat="1" ht="11.25">
      <c r="B363" s="211"/>
      <c r="C363" s="212"/>
      <c r="D363" s="207" t="s">
        <v>250</v>
      </c>
      <c r="E363" s="213" t="s">
        <v>19</v>
      </c>
      <c r="F363" s="214" t="s">
        <v>3042</v>
      </c>
      <c r="G363" s="212"/>
      <c r="H363" s="215">
        <v>42.887999999999998</v>
      </c>
      <c r="I363" s="216"/>
      <c r="J363" s="212"/>
      <c r="K363" s="212"/>
      <c r="L363" s="217"/>
      <c r="M363" s="218"/>
      <c r="N363" s="219"/>
      <c r="O363" s="219"/>
      <c r="P363" s="219"/>
      <c r="Q363" s="219"/>
      <c r="R363" s="219"/>
      <c r="S363" s="219"/>
      <c r="T363" s="220"/>
      <c r="AT363" s="221" t="s">
        <v>250</v>
      </c>
      <c r="AU363" s="221" t="s">
        <v>81</v>
      </c>
      <c r="AV363" s="13" t="s">
        <v>81</v>
      </c>
      <c r="AW363" s="13" t="s">
        <v>33</v>
      </c>
      <c r="AX363" s="13" t="s">
        <v>79</v>
      </c>
      <c r="AY363" s="221" t="s">
        <v>239</v>
      </c>
    </row>
    <row r="364" spans="1:65" s="2" customFormat="1" ht="16.5" customHeight="1">
      <c r="A364" s="36"/>
      <c r="B364" s="37"/>
      <c r="C364" s="194" t="s">
        <v>1108</v>
      </c>
      <c r="D364" s="194" t="s">
        <v>241</v>
      </c>
      <c r="E364" s="195" t="s">
        <v>2598</v>
      </c>
      <c r="F364" s="196" t="s">
        <v>2599</v>
      </c>
      <c r="G364" s="197" t="s">
        <v>244</v>
      </c>
      <c r="H364" s="198">
        <v>20</v>
      </c>
      <c r="I364" s="199"/>
      <c r="J364" s="200">
        <f>ROUND(I364*H364,2)</f>
        <v>0</v>
      </c>
      <c r="K364" s="196" t="s">
        <v>245</v>
      </c>
      <c r="L364" s="41"/>
      <c r="M364" s="201" t="s">
        <v>19</v>
      </c>
      <c r="N364" s="202" t="s">
        <v>43</v>
      </c>
      <c r="O364" s="66"/>
      <c r="P364" s="203">
        <f>O364*H364</f>
        <v>0</v>
      </c>
      <c r="Q364" s="203">
        <v>4.2000000000000002E-4</v>
      </c>
      <c r="R364" s="203">
        <f>Q364*H364</f>
        <v>8.4000000000000012E-3</v>
      </c>
      <c r="S364" s="203">
        <v>0</v>
      </c>
      <c r="T364" s="204">
        <f>S364*H364</f>
        <v>0</v>
      </c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R364" s="205" t="s">
        <v>246</v>
      </c>
      <c r="AT364" s="205" t="s">
        <v>241</v>
      </c>
      <c r="AU364" s="205" t="s">
        <v>81</v>
      </c>
      <c r="AY364" s="19" t="s">
        <v>239</v>
      </c>
      <c r="BE364" s="206">
        <f>IF(N364="základní",J364,0)</f>
        <v>0</v>
      </c>
      <c r="BF364" s="206">
        <f>IF(N364="snížená",J364,0)</f>
        <v>0</v>
      </c>
      <c r="BG364" s="206">
        <f>IF(N364="zákl. přenesená",J364,0)</f>
        <v>0</v>
      </c>
      <c r="BH364" s="206">
        <f>IF(N364="sníž. přenesená",J364,0)</f>
        <v>0</v>
      </c>
      <c r="BI364" s="206">
        <f>IF(N364="nulová",J364,0)</f>
        <v>0</v>
      </c>
      <c r="BJ364" s="19" t="s">
        <v>79</v>
      </c>
      <c r="BK364" s="206">
        <f>ROUND(I364*H364,2)</f>
        <v>0</v>
      </c>
      <c r="BL364" s="19" t="s">
        <v>246</v>
      </c>
      <c r="BM364" s="205" t="s">
        <v>3043</v>
      </c>
    </row>
    <row r="365" spans="1:65" s="2" customFormat="1" ht="11.25">
      <c r="A365" s="36"/>
      <c r="B365" s="37"/>
      <c r="C365" s="38"/>
      <c r="D365" s="207" t="s">
        <v>248</v>
      </c>
      <c r="E365" s="38"/>
      <c r="F365" s="208" t="s">
        <v>2601</v>
      </c>
      <c r="G365" s="38"/>
      <c r="H365" s="38"/>
      <c r="I365" s="117"/>
      <c r="J365" s="38"/>
      <c r="K365" s="38"/>
      <c r="L365" s="41"/>
      <c r="M365" s="209"/>
      <c r="N365" s="210"/>
      <c r="O365" s="66"/>
      <c r="P365" s="66"/>
      <c r="Q365" s="66"/>
      <c r="R365" s="66"/>
      <c r="S365" s="66"/>
      <c r="T365" s="67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T365" s="19" t="s">
        <v>248</v>
      </c>
      <c r="AU365" s="19" t="s">
        <v>81</v>
      </c>
    </row>
    <row r="366" spans="1:65" s="2" customFormat="1" ht="19.5">
      <c r="A366" s="36"/>
      <c r="B366" s="37"/>
      <c r="C366" s="38"/>
      <c r="D366" s="207" t="s">
        <v>275</v>
      </c>
      <c r="E366" s="38"/>
      <c r="F366" s="225" t="s">
        <v>2602</v>
      </c>
      <c r="G366" s="38"/>
      <c r="H366" s="38"/>
      <c r="I366" s="117"/>
      <c r="J366" s="38"/>
      <c r="K366" s="38"/>
      <c r="L366" s="41"/>
      <c r="M366" s="209"/>
      <c r="N366" s="210"/>
      <c r="O366" s="66"/>
      <c r="P366" s="66"/>
      <c r="Q366" s="66"/>
      <c r="R366" s="66"/>
      <c r="S366" s="66"/>
      <c r="T366" s="67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T366" s="19" t="s">
        <v>275</v>
      </c>
      <c r="AU366" s="19" t="s">
        <v>81</v>
      </c>
    </row>
    <row r="367" spans="1:65" s="2" customFormat="1" ht="16.5" customHeight="1">
      <c r="A367" s="36"/>
      <c r="B367" s="37"/>
      <c r="C367" s="194" t="s">
        <v>995</v>
      </c>
      <c r="D367" s="194" t="s">
        <v>241</v>
      </c>
      <c r="E367" s="195" t="s">
        <v>3044</v>
      </c>
      <c r="F367" s="196" t="s">
        <v>3045</v>
      </c>
      <c r="G367" s="197" t="s">
        <v>285</v>
      </c>
      <c r="H367" s="198">
        <v>1</v>
      </c>
      <c r="I367" s="199"/>
      <c r="J367" s="200">
        <f>ROUND(I367*H367,2)</f>
        <v>0</v>
      </c>
      <c r="K367" s="196" t="s">
        <v>245</v>
      </c>
      <c r="L367" s="41"/>
      <c r="M367" s="201" t="s">
        <v>19</v>
      </c>
      <c r="N367" s="202" t="s">
        <v>43</v>
      </c>
      <c r="O367" s="66"/>
      <c r="P367" s="203">
        <f>O367*H367</f>
        <v>0</v>
      </c>
      <c r="Q367" s="203">
        <v>2.3000000000000001E-4</v>
      </c>
      <c r="R367" s="203">
        <f>Q367*H367</f>
        <v>2.3000000000000001E-4</v>
      </c>
      <c r="S367" s="203">
        <v>0</v>
      </c>
      <c r="T367" s="204">
        <f>S367*H367</f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205" t="s">
        <v>246</v>
      </c>
      <c r="AT367" s="205" t="s">
        <v>241</v>
      </c>
      <c r="AU367" s="205" t="s">
        <v>81</v>
      </c>
      <c r="AY367" s="19" t="s">
        <v>239</v>
      </c>
      <c r="BE367" s="206">
        <f>IF(N367="základní",J367,0)</f>
        <v>0</v>
      </c>
      <c r="BF367" s="206">
        <f>IF(N367="snížená",J367,0)</f>
        <v>0</v>
      </c>
      <c r="BG367" s="206">
        <f>IF(N367="zákl. přenesená",J367,0)</f>
        <v>0</v>
      </c>
      <c r="BH367" s="206">
        <f>IF(N367="sníž. přenesená",J367,0)</f>
        <v>0</v>
      </c>
      <c r="BI367" s="206">
        <f>IF(N367="nulová",J367,0)</f>
        <v>0</v>
      </c>
      <c r="BJ367" s="19" t="s">
        <v>79</v>
      </c>
      <c r="BK367" s="206">
        <f>ROUND(I367*H367,2)</f>
        <v>0</v>
      </c>
      <c r="BL367" s="19" t="s">
        <v>246</v>
      </c>
      <c r="BM367" s="205" t="s">
        <v>3046</v>
      </c>
    </row>
    <row r="368" spans="1:65" s="2" customFormat="1" ht="11.25">
      <c r="A368" s="36"/>
      <c r="B368" s="37"/>
      <c r="C368" s="38"/>
      <c r="D368" s="207" t="s">
        <v>248</v>
      </c>
      <c r="E368" s="38"/>
      <c r="F368" s="208" t="s">
        <v>3047</v>
      </c>
      <c r="G368" s="38"/>
      <c r="H368" s="38"/>
      <c r="I368" s="117"/>
      <c r="J368" s="38"/>
      <c r="K368" s="38"/>
      <c r="L368" s="41"/>
      <c r="M368" s="209"/>
      <c r="N368" s="210"/>
      <c r="O368" s="66"/>
      <c r="P368" s="66"/>
      <c r="Q368" s="66"/>
      <c r="R368" s="66"/>
      <c r="S368" s="66"/>
      <c r="T368" s="67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T368" s="19" t="s">
        <v>248</v>
      </c>
      <c r="AU368" s="19" t="s">
        <v>81</v>
      </c>
    </row>
    <row r="369" spans="1:65" s="2" customFormat="1" ht="19.5">
      <c r="A369" s="36"/>
      <c r="B369" s="37"/>
      <c r="C369" s="38"/>
      <c r="D369" s="207" t="s">
        <v>275</v>
      </c>
      <c r="E369" s="38"/>
      <c r="F369" s="225" t="s">
        <v>3048</v>
      </c>
      <c r="G369" s="38"/>
      <c r="H369" s="38"/>
      <c r="I369" s="117"/>
      <c r="J369" s="38"/>
      <c r="K369" s="38"/>
      <c r="L369" s="41"/>
      <c r="M369" s="209"/>
      <c r="N369" s="210"/>
      <c r="O369" s="66"/>
      <c r="P369" s="66"/>
      <c r="Q369" s="66"/>
      <c r="R369" s="66"/>
      <c r="S369" s="66"/>
      <c r="T369" s="67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T369" s="19" t="s">
        <v>275</v>
      </c>
      <c r="AU369" s="19" t="s">
        <v>81</v>
      </c>
    </row>
    <row r="370" spans="1:65" s="2" customFormat="1" ht="16.5" customHeight="1">
      <c r="A370" s="36"/>
      <c r="B370" s="37"/>
      <c r="C370" s="240" t="s">
        <v>1115</v>
      </c>
      <c r="D370" s="240" t="s">
        <v>653</v>
      </c>
      <c r="E370" s="241" t="s">
        <v>3049</v>
      </c>
      <c r="F370" s="242" t="s">
        <v>3050</v>
      </c>
      <c r="G370" s="243" t="s">
        <v>265</v>
      </c>
      <c r="H370" s="244">
        <v>0.03</v>
      </c>
      <c r="I370" s="245"/>
      <c r="J370" s="246">
        <f>ROUND(I370*H370,2)</f>
        <v>0</v>
      </c>
      <c r="K370" s="242" t="s">
        <v>19</v>
      </c>
      <c r="L370" s="247"/>
      <c r="M370" s="248" t="s">
        <v>19</v>
      </c>
      <c r="N370" s="249" t="s">
        <v>43</v>
      </c>
      <c r="O370" s="66"/>
      <c r="P370" s="203">
        <f>O370*H370</f>
        <v>0</v>
      </c>
      <c r="Q370" s="203">
        <v>1</v>
      </c>
      <c r="R370" s="203">
        <f>Q370*H370</f>
        <v>0.03</v>
      </c>
      <c r="S370" s="203">
        <v>0</v>
      </c>
      <c r="T370" s="204">
        <f>S370*H370</f>
        <v>0</v>
      </c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R370" s="205" t="s">
        <v>314</v>
      </c>
      <c r="AT370" s="205" t="s">
        <v>653</v>
      </c>
      <c r="AU370" s="205" t="s">
        <v>81</v>
      </c>
      <c r="AY370" s="19" t="s">
        <v>239</v>
      </c>
      <c r="BE370" s="206">
        <f>IF(N370="základní",J370,0)</f>
        <v>0</v>
      </c>
      <c r="BF370" s="206">
        <f>IF(N370="snížená",J370,0)</f>
        <v>0</v>
      </c>
      <c r="BG370" s="206">
        <f>IF(N370="zákl. přenesená",J370,0)</f>
        <v>0</v>
      </c>
      <c r="BH370" s="206">
        <f>IF(N370="sníž. přenesená",J370,0)</f>
        <v>0</v>
      </c>
      <c r="BI370" s="206">
        <f>IF(N370="nulová",J370,0)</f>
        <v>0</v>
      </c>
      <c r="BJ370" s="19" t="s">
        <v>79</v>
      </c>
      <c r="BK370" s="206">
        <f>ROUND(I370*H370,2)</f>
        <v>0</v>
      </c>
      <c r="BL370" s="19" t="s">
        <v>246</v>
      </c>
      <c r="BM370" s="205" t="s">
        <v>3051</v>
      </c>
    </row>
    <row r="371" spans="1:65" s="2" customFormat="1" ht="11.25">
      <c r="A371" s="36"/>
      <c r="B371" s="37"/>
      <c r="C371" s="38"/>
      <c r="D371" s="207" t="s">
        <v>248</v>
      </c>
      <c r="E371" s="38"/>
      <c r="F371" s="208" t="s">
        <v>3052</v>
      </c>
      <c r="G371" s="38"/>
      <c r="H371" s="38"/>
      <c r="I371" s="117"/>
      <c r="J371" s="38"/>
      <c r="K371" s="38"/>
      <c r="L371" s="41"/>
      <c r="M371" s="209"/>
      <c r="N371" s="210"/>
      <c r="O371" s="66"/>
      <c r="P371" s="66"/>
      <c r="Q371" s="66"/>
      <c r="R371" s="66"/>
      <c r="S371" s="66"/>
      <c r="T371" s="67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T371" s="19" t="s">
        <v>248</v>
      </c>
      <c r="AU371" s="19" t="s">
        <v>81</v>
      </c>
    </row>
    <row r="372" spans="1:65" s="2" customFormat="1" ht="19.5">
      <c r="A372" s="36"/>
      <c r="B372" s="37"/>
      <c r="C372" s="38"/>
      <c r="D372" s="207" t="s">
        <v>275</v>
      </c>
      <c r="E372" s="38"/>
      <c r="F372" s="225" t="s">
        <v>3053</v>
      </c>
      <c r="G372" s="38"/>
      <c r="H372" s="38"/>
      <c r="I372" s="117"/>
      <c r="J372" s="38"/>
      <c r="K372" s="38"/>
      <c r="L372" s="41"/>
      <c r="M372" s="209"/>
      <c r="N372" s="210"/>
      <c r="O372" s="66"/>
      <c r="P372" s="66"/>
      <c r="Q372" s="66"/>
      <c r="R372" s="66"/>
      <c r="S372" s="66"/>
      <c r="T372" s="67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T372" s="19" t="s">
        <v>275</v>
      </c>
      <c r="AU372" s="19" t="s">
        <v>81</v>
      </c>
    </row>
    <row r="373" spans="1:65" s="2" customFormat="1" ht="16.5" customHeight="1">
      <c r="A373" s="36"/>
      <c r="B373" s="37"/>
      <c r="C373" s="194" t="s">
        <v>998</v>
      </c>
      <c r="D373" s="194" t="s">
        <v>241</v>
      </c>
      <c r="E373" s="195" t="s">
        <v>2640</v>
      </c>
      <c r="F373" s="196" t="s">
        <v>2641</v>
      </c>
      <c r="G373" s="197" t="s">
        <v>285</v>
      </c>
      <c r="H373" s="198">
        <v>44</v>
      </c>
      <c r="I373" s="199"/>
      <c r="J373" s="200">
        <f>ROUND(I373*H373,2)</f>
        <v>0</v>
      </c>
      <c r="K373" s="196" t="s">
        <v>245</v>
      </c>
      <c r="L373" s="41"/>
      <c r="M373" s="201" t="s">
        <v>19</v>
      </c>
      <c r="N373" s="202" t="s">
        <v>43</v>
      </c>
      <c r="O373" s="66"/>
      <c r="P373" s="203">
        <f>O373*H373</f>
        <v>0</v>
      </c>
      <c r="Q373" s="203">
        <v>2.0000000000000002E-5</v>
      </c>
      <c r="R373" s="203">
        <f>Q373*H373</f>
        <v>8.8000000000000003E-4</v>
      </c>
      <c r="S373" s="203">
        <v>0</v>
      </c>
      <c r="T373" s="204">
        <f>S373*H373</f>
        <v>0</v>
      </c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R373" s="205" t="s">
        <v>246</v>
      </c>
      <c r="AT373" s="205" t="s">
        <v>241</v>
      </c>
      <c r="AU373" s="205" t="s">
        <v>81</v>
      </c>
      <c r="AY373" s="19" t="s">
        <v>239</v>
      </c>
      <c r="BE373" s="206">
        <f>IF(N373="základní",J373,0)</f>
        <v>0</v>
      </c>
      <c r="BF373" s="206">
        <f>IF(N373="snížená",J373,0)</f>
        <v>0</v>
      </c>
      <c r="BG373" s="206">
        <f>IF(N373="zákl. přenesená",J373,0)</f>
        <v>0</v>
      </c>
      <c r="BH373" s="206">
        <f>IF(N373="sníž. přenesená",J373,0)</f>
        <v>0</v>
      </c>
      <c r="BI373" s="206">
        <f>IF(N373="nulová",J373,0)</f>
        <v>0</v>
      </c>
      <c r="BJ373" s="19" t="s">
        <v>79</v>
      </c>
      <c r="BK373" s="206">
        <f>ROUND(I373*H373,2)</f>
        <v>0</v>
      </c>
      <c r="BL373" s="19" t="s">
        <v>246</v>
      </c>
      <c r="BM373" s="205" t="s">
        <v>3054</v>
      </c>
    </row>
    <row r="374" spans="1:65" s="2" customFormat="1" ht="11.25">
      <c r="A374" s="36"/>
      <c r="B374" s="37"/>
      <c r="C374" s="38"/>
      <c r="D374" s="207" t="s">
        <v>248</v>
      </c>
      <c r="E374" s="38"/>
      <c r="F374" s="208" t="s">
        <v>2643</v>
      </c>
      <c r="G374" s="38"/>
      <c r="H374" s="38"/>
      <c r="I374" s="117"/>
      <c r="J374" s="38"/>
      <c r="K374" s="38"/>
      <c r="L374" s="41"/>
      <c r="M374" s="209"/>
      <c r="N374" s="210"/>
      <c r="O374" s="66"/>
      <c r="P374" s="66"/>
      <c r="Q374" s="66"/>
      <c r="R374" s="66"/>
      <c r="S374" s="66"/>
      <c r="T374" s="67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T374" s="19" t="s">
        <v>248</v>
      </c>
      <c r="AU374" s="19" t="s">
        <v>81</v>
      </c>
    </row>
    <row r="375" spans="1:65" s="2" customFormat="1" ht="19.5">
      <c r="A375" s="36"/>
      <c r="B375" s="37"/>
      <c r="C375" s="38"/>
      <c r="D375" s="207" t="s">
        <v>275</v>
      </c>
      <c r="E375" s="38"/>
      <c r="F375" s="225" t="s">
        <v>3055</v>
      </c>
      <c r="G375" s="38"/>
      <c r="H375" s="38"/>
      <c r="I375" s="117"/>
      <c r="J375" s="38"/>
      <c r="K375" s="38"/>
      <c r="L375" s="41"/>
      <c r="M375" s="209"/>
      <c r="N375" s="210"/>
      <c r="O375" s="66"/>
      <c r="P375" s="66"/>
      <c r="Q375" s="66"/>
      <c r="R375" s="66"/>
      <c r="S375" s="66"/>
      <c r="T375" s="67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T375" s="19" t="s">
        <v>275</v>
      </c>
      <c r="AU375" s="19" t="s">
        <v>81</v>
      </c>
    </row>
    <row r="376" spans="1:65" s="13" customFormat="1" ht="11.25">
      <c r="B376" s="211"/>
      <c r="C376" s="212"/>
      <c r="D376" s="207" t="s">
        <v>250</v>
      </c>
      <c r="E376" s="213" t="s">
        <v>19</v>
      </c>
      <c r="F376" s="214" t="s">
        <v>3056</v>
      </c>
      <c r="G376" s="212"/>
      <c r="H376" s="215">
        <v>44</v>
      </c>
      <c r="I376" s="216"/>
      <c r="J376" s="212"/>
      <c r="K376" s="212"/>
      <c r="L376" s="217"/>
      <c r="M376" s="218"/>
      <c r="N376" s="219"/>
      <c r="O376" s="219"/>
      <c r="P376" s="219"/>
      <c r="Q376" s="219"/>
      <c r="R376" s="219"/>
      <c r="S376" s="219"/>
      <c r="T376" s="220"/>
      <c r="AT376" s="221" t="s">
        <v>250</v>
      </c>
      <c r="AU376" s="221" t="s">
        <v>81</v>
      </c>
      <c r="AV376" s="13" t="s">
        <v>81</v>
      </c>
      <c r="AW376" s="13" t="s">
        <v>33</v>
      </c>
      <c r="AX376" s="13" t="s">
        <v>79</v>
      </c>
      <c r="AY376" s="221" t="s">
        <v>239</v>
      </c>
    </row>
    <row r="377" spans="1:65" s="12" customFormat="1" ht="22.9" customHeight="1">
      <c r="B377" s="178"/>
      <c r="C377" s="179"/>
      <c r="D377" s="180" t="s">
        <v>71</v>
      </c>
      <c r="E377" s="192" t="s">
        <v>338</v>
      </c>
      <c r="F377" s="192" t="s">
        <v>339</v>
      </c>
      <c r="G377" s="179"/>
      <c r="H377" s="179"/>
      <c r="I377" s="182"/>
      <c r="J377" s="193">
        <f>BK377</f>
        <v>0</v>
      </c>
      <c r="K377" s="179"/>
      <c r="L377" s="184"/>
      <c r="M377" s="185"/>
      <c r="N377" s="186"/>
      <c r="O377" s="186"/>
      <c r="P377" s="187">
        <f>SUM(P378:P381)</f>
        <v>0</v>
      </c>
      <c r="Q377" s="186"/>
      <c r="R377" s="187">
        <f>SUM(R378:R381)</f>
        <v>0</v>
      </c>
      <c r="S377" s="186"/>
      <c r="T377" s="188">
        <f>SUM(T378:T381)</f>
        <v>0</v>
      </c>
      <c r="AR377" s="189" t="s">
        <v>79</v>
      </c>
      <c r="AT377" s="190" t="s">
        <v>71</v>
      </c>
      <c r="AU377" s="190" t="s">
        <v>79</v>
      </c>
      <c r="AY377" s="189" t="s">
        <v>239</v>
      </c>
      <c r="BK377" s="191">
        <f>SUM(BK378:BK381)</f>
        <v>0</v>
      </c>
    </row>
    <row r="378" spans="1:65" s="2" customFormat="1" ht="16.5" customHeight="1">
      <c r="A378" s="36"/>
      <c r="B378" s="37"/>
      <c r="C378" s="194" t="s">
        <v>1184</v>
      </c>
      <c r="D378" s="194" t="s">
        <v>241</v>
      </c>
      <c r="E378" s="195" t="s">
        <v>630</v>
      </c>
      <c r="F378" s="196" t="s">
        <v>631</v>
      </c>
      <c r="G378" s="197" t="s">
        <v>265</v>
      </c>
      <c r="H378" s="198">
        <v>233.22</v>
      </c>
      <c r="I378" s="199"/>
      <c r="J378" s="200">
        <f>ROUND(I378*H378,2)</f>
        <v>0</v>
      </c>
      <c r="K378" s="196" t="s">
        <v>245</v>
      </c>
      <c r="L378" s="41"/>
      <c r="M378" s="201" t="s">
        <v>19</v>
      </c>
      <c r="N378" s="202" t="s">
        <v>43</v>
      </c>
      <c r="O378" s="66"/>
      <c r="P378" s="203">
        <f>O378*H378</f>
        <v>0</v>
      </c>
      <c r="Q378" s="203">
        <v>0</v>
      </c>
      <c r="R378" s="203">
        <f>Q378*H378</f>
        <v>0</v>
      </c>
      <c r="S378" s="203">
        <v>0</v>
      </c>
      <c r="T378" s="204">
        <f>S378*H378</f>
        <v>0</v>
      </c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R378" s="205" t="s">
        <v>246</v>
      </c>
      <c r="AT378" s="205" t="s">
        <v>241</v>
      </c>
      <c r="AU378" s="205" t="s">
        <v>81</v>
      </c>
      <c r="AY378" s="19" t="s">
        <v>239</v>
      </c>
      <c r="BE378" s="206">
        <f>IF(N378="základní",J378,0)</f>
        <v>0</v>
      </c>
      <c r="BF378" s="206">
        <f>IF(N378="snížená",J378,0)</f>
        <v>0</v>
      </c>
      <c r="BG378" s="206">
        <f>IF(N378="zákl. přenesená",J378,0)</f>
        <v>0</v>
      </c>
      <c r="BH378" s="206">
        <f>IF(N378="sníž. přenesená",J378,0)</f>
        <v>0</v>
      </c>
      <c r="BI378" s="206">
        <f>IF(N378="nulová",J378,0)</f>
        <v>0</v>
      </c>
      <c r="BJ378" s="19" t="s">
        <v>79</v>
      </c>
      <c r="BK378" s="206">
        <f>ROUND(I378*H378,2)</f>
        <v>0</v>
      </c>
      <c r="BL378" s="19" t="s">
        <v>246</v>
      </c>
      <c r="BM378" s="205" t="s">
        <v>3057</v>
      </c>
    </row>
    <row r="379" spans="1:65" s="2" customFormat="1" ht="19.5">
      <c r="A379" s="36"/>
      <c r="B379" s="37"/>
      <c r="C379" s="38"/>
      <c r="D379" s="207" t="s">
        <v>248</v>
      </c>
      <c r="E379" s="38"/>
      <c r="F379" s="208" t="s">
        <v>633</v>
      </c>
      <c r="G379" s="38"/>
      <c r="H379" s="38"/>
      <c r="I379" s="117"/>
      <c r="J379" s="38"/>
      <c r="K379" s="38"/>
      <c r="L379" s="41"/>
      <c r="M379" s="209"/>
      <c r="N379" s="210"/>
      <c r="O379" s="66"/>
      <c r="P379" s="66"/>
      <c r="Q379" s="66"/>
      <c r="R379" s="66"/>
      <c r="S379" s="66"/>
      <c r="T379" s="67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T379" s="19" t="s">
        <v>248</v>
      </c>
      <c r="AU379" s="19" t="s">
        <v>81</v>
      </c>
    </row>
    <row r="380" spans="1:65" s="2" customFormat="1" ht="16.5" customHeight="1">
      <c r="A380" s="36"/>
      <c r="B380" s="37"/>
      <c r="C380" s="194" t="s">
        <v>1002</v>
      </c>
      <c r="D380" s="194" t="s">
        <v>241</v>
      </c>
      <c r="E380" s="195" t="s">
        <v>2667</v>
      </c>
      <c r="F380" s="196" t="s">
        <v>2668</v>
      </c>
      <c r="G380" s="197" t="s">
        <v>265</v>
      </c>
      <c r="H380" s="198">
        <v>233.22</v>
      </c>
      <c r="I380" s="199"/>
      <c r="J380" s="200">
        <f>ROUND(I380*H380,2)</f>
        <v>0</v>
      </c>
      <c r="K380" s="196" t="s">
        <v>245</v>
      </c>
      <c r="L380" s="41"/>
      <c r="M380" s="201" t="s">
        <v>19</v>
      </c>
      <c r="N380" s="202" t="s">
        <v>43</v>
      </c>
      <c r="O380" s="66"/>
      <c r="P380" s="203">
        <f>O380*H380</f>
        <v>0</v>
      </c>
      <c r="Q380" s="203">
        <v>0</v>
      </c>
      <c r="R380" s="203">
        <f>Q380*H380</f>
        <v>0</v>
      </c>
      <c r="S380" s="203">
        <v>0</v>
      </c>
      <c r="T380" s="204">
        <f>S380*H380</f>
        <v>0</v>
      </c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R380" s="205" t="s">
        <v>246</v>
      </c>
      <c r="AT380" s="205" t="s">
        <v>241</v>
      </c>
      <c r="AU380" s="205" t="s">
        <v>81</v>
      </c>
      <c r="AY380" s="19" t="s">
        <v>239</v>
      </c>
      <c r="BE380" s="206">
        <f>IF(N380="základní",J380,0)</f>
        <v>0</v>
      </c>
      <c r="BF380" s="206">
        <f>IF(N380="snížená",J380,0)</f>
        <v>0</v>
      </c>
      <c r="BG380" s="206">
        <f>IF(N380="zákl. přenesená",J380,0)</f>
        <v>0</v>
      </c>
      <c r="BH380" s="206">
        <f>IF(N380="sníž. přenesená",J380,0)</f>
        <v>0</v>
      </c>
      <c r="BI380" s="206">
        <f>IF(N380="nulová",J380,0)</f>
        <v>0</v>
      </c>
      <c r="BJ380" s="19" t="s">
        <v>79</v>
      </c>
      <c r="BK380" s="206">
        <f>ROUND(I380*H380,2)</f>
        <v>0</v>
      </c>
      <c r="BL380" s="19" t="s">
        <v>246</v>
      </c>
      <c r="BM380" s="205" t="s">
        <v>3058</v>
      </c>
    </row>
    <row r="381" spans="1:65" s="2" customFormat="1" ht="19.5">
      <c r="A381" s="36"/>
      <c r="B381" s="37"/>
      <c r="C381" s="38"/>
      <c r="D381" s="207" t="s">
        <v>248</v>
      </c>
      <c r="E381" s="38"/>
      <c r="F381" s="208" t="s">
        <v>2670</v>
      </c>
      <c r="G381" s="38"/>
      <c r="H381" s="38"/>
      <c r="I381" s="117"/>
      <c r="J381" s="38"/>
      <c r="K381" s="38"/>
      <c r="L381" s="41"/>
      <c r="M381" s="209"/>
      <c r="N381" s="210"/>
      <c r="O381" s="66"/>
      <c r="P381" s="66"/>
      <c r="Q381" s="66"/>
      <c r="R381" s="66"/>
      <c r="S381" s="66"/>
      <c r="T381" s="67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T381" s="19" t="s">
        <v>248</v>
      </c>
      <c r="AU381" s="19" t="s">
        <v>81</v>
      </c>
    </row>
    <row r="382" spans="1:65" s="12" customFormat="1" ht="25.9" customHeight="1">
      <c r="B382" s="178"/>
      <c r="C382" s="179"/>
      <c r="D382" s="180" t="s">
        <v>71</v>
      </c>
      <c r="E382" s="181" t="s">
        <v>634</v>
      </c>
      <c r="F382" s="181" t="s">
        <v>635</v>
      </c>
      <c r="G382" s="179"/>
      <c r="H382" s="179"/>
      <c r="I382" s="182"/>
      <c r="J382" s="183">
        <f>BK382</f>
        <v>0</v>
      </c>
      <c r="K382" s="179"/>
      <c r="L382" s="184"/>
      <c r="M382" s="185"/>
      <c r="N382" s="186"/>
      <c r="O382" s="186"/>
      <c r="P382" s="187">
        <f>P383</f>
        <v>0</v>
      </c>
      <c r="Q382" s="186"/>
      <c r="R382" s="187">
        <f>R383</f>
        <v>0.2812462</v>
      </c>
      <c r="S382" s="186"/>
      <c r="T382" s="188">
        <f>T383</f>
        <v>0</v>
      </c>
      <c r="AR382" s="189" t="s">
        <v>81</v>
      </c>
      <c r="AT382" s="190" t="s">
        <v>71</v>
      </c>
      <c r="AU382" s="190" t="s">
        <v>72</v>
      </c>
      <c r="AY382" s="189" t="s">
        <v>239</v>
      </c>
      <c r="BK382" s="191">
        <f>BK383</f>
        <v>0</v>
      </c>
    </row>
    <row r="383" spans="1:65" s="12" customFormat="1" ht="22.9" customHeight="1">
      <c r="B383" s="178"/>
      <c r="C383" s="179"/>
      <c r="D383" s="180" t="s">
        <v>71</v>
      </c>
      <c r="E383" s="192" t="s">
        <v>2671</v>
      </c>
      <c r="F383" s="192" t="s">
        <v>2672</v>
      </c>
      <c r="G383" s="179"/>
      <c r="H383" s="179"/>
      <c r="I383" s="182"/>
      <c r="J383" s="193">
        <f>BK383</f>
        <v>0</v>
      </c>
      <c r="K383" s="179"/>
      <c r="L383" s="184"/>
      <c r="M383" s="185"/>
      <c r="N383" s="186"/>
      <c r="O383" s="186"/>
      <c r="P383" s="187">
        <f>SUM(P384:P440)</f>
        <v>0</v>
      </c>
      <c r="Q383" s="186"/>
      <c r="R383" s="187">
        <f>SUM(R384:R440)</f>
        <v>0.2812462</v>
      </c>
      <c r="S383" s="186"/>
      <c r="T383" s="188">
        <f>SUM(T384:T440)</f>
        <v>0</v>
      </c>
      <c r="AR383" s="189" t="s">
        <v>81</v>
      </c>
      <c r="AT383" s="190" t="s">
        <v>71</v>
      </c>
      <c r="AU383" s="190" t="s">
        <v>79</v>
      </c>
      <c r="AY383" s="189" t="s">
        <v>239</v>
      </c>
      <c r="BK383" s="191">
        <f>SUM(BK384:BK440)</f>
        <v>0</v>
      </c>
    </row>
    <row r="384" spans="1:65" s="2" customFormat="1" ht="16.5" customHeight="1">
      <c r="A384" s="36"/>
      <c r="B384" s="37"/>
      <c r="C384" s="194" t="s">
        <v>1191</v>
      </c>
      <c r="D384" s="194" t="s">
        <v>241</v>
      </c>
      <c r="E384" s="195" t="s">
        <v>2673</v>
      </c>
      <c r="F384" s="196" t="s">
        <v>2674</v>
      </c>
      <c r="G384" s="197" t="s">
        <v>244</v>
      </c>
      <c r="H384" s="198">
        <v>42.792999999999999</v>
      </c>
      <c r="I384" s="199"/>
      <c r="J384" s="200">
        <f>ROUND(I384*H384,2)</f>
        <v>0</v>
      </c>
      <c r="K384" s="196" t="s">
        <v>245</v>
      </c>
      <c r="L384" s="41"/>
      <c r="M384" s="201" t="s">
        <v>19</v>
      </c>
      <c r="N384" s="202" t="s">
        <v>43</v>
      </c>
      <c r="O384" s="66"/>
      <c r="P384" s="203">
        <f>O384*H384</f>
        <v>0</v>
      </c>
      <c r="Q384" s="203">
        <v>0</v>
      </c>
      <c r="R384" s="203">
        <f>Q384*H384</f>
        <v>0</v>
      </c>
      <c r="S384" s="203">
        <v>0</v>
      </c>
      <c r="T384" s="204">
        <f>S384*H384</f>
        <v>0</v>
      </c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R384" s="205" t="s">
        <v>426</v>
      </c>
      <c r="AT384" s="205" t="s">
        <v>241</v>
      </c>
      <c r="AU384" s="205" t="s">
        <v>81</v>
      </c>
      <c r="AY384" s="19" t="s">
        <v>239</v>
      </c>
      <c r="BE384" s="206">
        <f>IF(N384="základní",J384,0)</f>
        <v>0</v>
      </c>
      <c r="BF384" s="206">
        <f>IF(N384="snížená",J384,0)</f>
        <v>0</v>
      </c>
      <c r="BG384" s="206">
        <f>IF(N384="zákl. přenesená",J384,0)</f>
        <v>0</v>
      </c>
      <c r="BH384" s="206">
        <f>IF(N384="sníž. přenesená",J384,0)</f>
        <v>0</v>
      </c>
      <c r="BI384" s="206">
        <f>IF(N384="nulová",J384,0)</f>
        <v>0</v>
      </c>
      <c r="BJ384" s="19" t="s">
        <v>79</v>
      </c>
      <c r="BK384" s="206">
        <f>ROUND(I384*H384,2)</f>
        <v>0</v>
      </c>
      <c r="BL384" s="19" t="s">
        <v>426</v>
      </c>
      <c r="BM384" s="205" t="s">
        <v>3059</v>
      </c>
    </row>
    <row r="385" spans="1:65" s="2" customFormat="1" ht="11.25">
      <c r="A385" s="36"/>
      <c r="B385" s="37"/>
      <c r="C385" s="38"/>
      <c r="D385" s="207" t="s">
        <v>248</v>
      </c>
      <c r="E385" s="38"/>
      <c r="F385" s="208" t="s">
        <v>2676</v>
      </c>
      <c r="G385" s="38"/>
      <c r="H385" s="38"/>
      <c r="I385" s="117"/>
      <c r="J385" s="38"/>
      <c r="K385" s="38"/>
      <c r="L385" s="41"/>
      <c r="M385" s="209"/>
      <c r="N385" s="210"/>
      <c r="O385" s="66"/>
      <c r="P385" s="66"/>
      <c r="Q385" s="66"/>
      <c r="R385" s="66"/>
      <c r="S385" s="66"/>
      <c r="T385" s="67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T385" s="19" t="s">
        <v>248</v>
      </c>
      <c r="AU385" s="19" t="s">
        <v>81</v>
      </c>
    </row>
    <row r="386" spans="1:65" s="2" customFormat="1" ht="19.5">
      <c r="A386" s="36"/>
      <c r="B386" s="37"/>
      <c r="C386" s="38"/>
      <c r="D386" s="207" t="s">
        <v>275</v>
      </c>
      <c r="E386" s="38"/>
      <c r="F386" s="225" t="s">
        <v>3060</v>
      </c>
      <c r="G386" s="38"/>
      <c r="H386" s="38"/>
      <c r="I386" s="117"/>
      <c r="J386" s="38"/>
      <c r="K386" s="38"/>
      <c r="L386" s="41"/>
      <c r="M386" s="209"/>
      <c r="N386" s="210"/>
      <c r="O386" s="66"/>
      <c r="P386" s="66"/>
      <c r="Q386" s="66"/>
      <c r="R386" s="66"/>
      <c r="S386" s="66"/>
      <c r="T386" s="67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T386" s="19" t="s">
        <v>275</v>
      </c>
      <c r="AU386" s="19" t="s">
        <v>81</v>
      </c>
    </row>
    <row r="387" spans="1:65" s="14" customFormat="1" ht="11.25">
      <c r="B387" s="230"/>
      <c r="C387" s="231"/>
      <c r="D387" s="207" t="s">
        <v>250</v>
      </c>
      <c r="E387" s="232" t="s">
        <v>19</v>
      </c>
      <c r="F387" s="233" t="s">
        <v>3061</v>
      </c>
      <c r="G387" s="231"/>
      <c r="H387" s="232" t="s">
        <v>19</v>
      </c>
      <c r="I387" s="234"/>
      <c r="J387" s="231"/>
      <c r="K387" s="231"/>
      <c r="L387" s="235"/>
      <c r="M387" s="236"/>
      <c r="N387" s="237"/>
      <c r="O387" s="237"/>
      <c r="P387" s="237"/>
      <c r="Q387" s="237"/>
      <c r="R387" s="237"/>
      <c r="S387" s="237"/>
      <c r="T387" s="238"/>
      <c r="AT387" s="239" t="s">
        <v>250</v>
      </c>
      <c r="AU387" s="239" t="s">
        <v>81</v>
      </c>
      <c r="AV387" s="14" t="s">
        <v>79</v>
      </c>
      <c r="AW387" s="14" t="s">
        <v>33</v>
      </c>
      <c r="AX387" s="14" t="s">
        <v>72</v>
      </c>
      <c r="AY387" s="239" t="s">
        <v>239</v>
      </c>
    </row>
    <row r="388" spans="1:65" s="13" customFormat="1" ht="11.25">
      <c r="B388" s="211"/>
      <c r="C388" s="212"/>
      <c r="D388" s="207" t="s">
        <v>250</v>
      </c>
      <c r="E388" s="213" t="s">
        <v>19</v>
      </c>
      <c r="F388" s="214" t="s">
        <v>3062</v>
      </c>
      <c r="G388" s="212"/>
      <c r="H388" s="215">
        <v>31.88</v>
      </c>
      <c r="I388" s="216"/>
      <c r="J388" s="212"/>
      <c r="K388" s="212"/>
      <c r="L388" s="217"/>
      <c r="M388" s="218"/>
      <c r="N388" s="219"/>
      <c r="O388" s="219"/>
      <c r="P388" s="219"/>
      <c r="Q388" s="219"/>
      <c r="R388" s="219"/>
      <c r="S388" s="219"/>
      <c r="T388" s="220"/>
      <c r="AT388" s="221" t="s">
        <v>250</v>
      </c>
      <c r="AU388" s="221" t="s">
        <v>81</v>
      </c>
      <c r="AV388" s="13" t="s">
        <v>81</v>
      </c>
      <c r="AW388" s="13" t="s">
        <v>33</v>
      </c>
      <c r="AX388" s="13" t="s">
        <v>72</v>
      </c>
      <c r="AY388" s="221" t="s">
        <v>239</v>
      </c>
    </row>
    <row r="389" spans="1:65" s="13" customFormat="1" ht="11.25">
      <c r="B389" s="211"/>
      <c r="C389" s="212"/>
      <c r="D389" s="207" t="s">
        <v>250</v>
      </c>
      <c r="E389" s="213" t="s">
        <v>19</v>
      </c>
      <c r="F389" s="214" t="s">
        <v>3063</v>
      </c>
      <c r="G389" s="212"/>
      <c r="H389" s="215">
        <v>10.913</v>
      </c>
      <c r="I389" s="216"/>
      <c r="J389" s="212"/>
      <c r="K389" s="212"/>
      <c r="L389" s="217"/>
      <c r="M389" s="218"/>
      <c r="N389" s="219"/>
      <c r="O389" s="219"/>
      <c r="P389" s="219"/>
      <c r="Q389" s="219"/>
      <c r="R389" s="219"/>
      <c r="S389" s="219"/>
      <c r="T389" s="220"/>
      <c r="AT389" s="221" t="s">
        <v>250</v>
      </c>
      <c r="AU389" s="221" t="s">
        <v>81</v>
      </c>
      <c r="AV389" s="13" t="s">
        <v>81</v>
      </c>
      <c r="AW389" s="13" t="s">
        <v>33</v>
      </c>
      <c r="AX389" s="13" t="s">
        <v>72</v>
      </c>
      <c r="AY389" s="221" t="s">
        <v>239</v>
      </c>
    </row>
    <row r="390" spans="1:65" s="16" customFormat="1" ht="11.25">
      <c r="B390" s="263"/>
      <c r="C390" s="264"/>
      <c r="D390" s="207" t="s">
        <v>250</v>
      </c>
      <c r="E390" s="265" t="s">
        <v>19</v>
      </c>
      <c r="F390" s="266" t="s">
        <v>2078</v>
      </c>
      <c r="G390" s="264"/>
      <c r="H390" s="267">
        <v>42.792999999999999</v>
      </c>
      <c r="I390" s="268"/>
      <c r="J390" s="264"/>
      <c r="K390" s="264"/>
      <c r="L390" s="269"/>
      <c r="M390" s="270"/>
      <c r="N390" s="271"/>
      <c r="O390" s="271"/>
      <c r="P390" s="271"/>
      <c r="Q390" s="271"/>
      <c r="R390" s="271"/>
      <c r="S390" s="271"/>
      <c r="T390" s="272"/>
      <c r="AT390" s="273" t="s">
        <v>250</v>
      </c>
      <c r="AU390" s="273" t="s">
        <v>81</v>
      </c>
      <c r="AV390" s="16" t="s">
        <v>246</v>
      </c>
      <c r="AW390" s="16" t="s">
        <v>33</v>
      </c>
      <c r="AX390" s="16" t="s">
        <v>79</v>
      </c>
      <c r="AY390" s="273" t="s">
        <v>239</v>
      </c>
    </row>
    <row r="391" spans="1:65" s="2" customFormat="1" ht="16.5" customHeight="1">
      <c r="A391" s="36"/>
      <c r="B391" s="37"/>
      <c r="C391" s="240" t="s">
        <v>659</v>
      </c>
      <c r="D391" s="240" t="s">
        <v>653</v>
      </c>
      <c r="E391" s="241" t="s">
        <v>2683</v>
      </c>
      <c r="F391" s="242" t="s">
        <v>2684</v>
      </c>
      <c r="G391" s="243" t="s">
        <v>265</v>
      </c>
      <c r="H391" s="244">
        <v>1.2999999999999999E-2</v>
      </c>
      <c r="I391" s="245"/>
      <c r="J391" s="246">
        <f>ROUND(I391*H391,2)</f>
        <v>0</v>
      </c>
      <c r="K391" s="242" t="s">
        <v>245</v>
      </c>
      <c r="L391" s="247"/>
      <c r="M391" s="248" t="s">
        <v>19</v>
      </c>
      <c r="N391" s="249" t="s">
        <v>43</v>
      </c>
      <c r="O391" s="66"/>
      <c r="P391" s="203">
        <f>O391*H391</f>
        <v>0</v>
      </c>
      <c r="Q391" s="203">
        <v>1</v>
      </c>
      <c r="R391" s="203">
        <f>Q391*H391</f>
        <v>1.2999999999999999E-2</v>
      </c>
      <c r="S391" s="203">
        <v>0</v>
      </c>
      <c r="T391" s="204">
        <f>S391*H391</f>
        <v>0</v>
      </c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R391" s="205" t="s">
        <v>530</v>
      </c>
      <c r="AT391" s="205" t="s">
        <v>653</v>
      </c>
      <c r="AU391" s="205" t="s">
        <v>81</v>
      </c>
      <c r="AY391" s="19" t="s">
        <v>239</v>
      </c>
      <c r="BE391" s="206">
        <f>IF(N391="základní",J391,0)</f>
        <v>0</v>
      </c>
      <c r="BF391" s="206">
        <f>IF(N391="snížená",J391,0)</f>
        <v>0</v>
      </c>
      <c r="BG391" s="206">
        <f>IF(N391="zákl. přenesená",J391,0)</f>
        <v>0</v>
      </c>
      <c r="BH391" s="206">
        <f>IF(N391="sníž. přenesená",J391,0)</f>
        <v>0</v>
      </c>
      <c r="BI391" s="206">
        <f>IF(N391="nulová",J391,0)</f>
        <v>0</v>
      </c>
      <c r="BJ391" s="19" t="s">
        <v>79</v>
      </c>
      <c r="BK391" s="206">
        <f>ROUND(I391*H391,2)</f>
        <v>0</v>
      </c>
      <c r="BL391" s="19" t="s">
        <v>426</v>
      </c>
      <c r="BM391" s="205" t="s">
        <v>3064</v>
      </c>
    </row>
    <row r="392" spans="1:65" s="2" customFormat="1" ht="11.25">
      <c r="A392" s="36"/>
      <c r="B392" s="37"/>
      <c r="C392" s="38"/>
      <c r="D392" s="207" t="s">
        <v>248</v>
      </c>
      <c r="E392" s="38"/>
      <c r="F392" s="208" t="s">
        <v>2684</v>
      </c>
      <c r="G392" s="38"/>
      <c r="H392" s="38"/>
      <c r="I392" s="117"/>
      <c r="J392" s="38"/>
      <c r="K392" s="38"/>
      <c r="L392" s="41"/>
      <c r="M392" s="209"/>
      <c r="N392" s="210"/>
      <c r="O392" s="66"/>
      <c r="P392" s="66"/>
      <c r="Q392" s="66"/>
      <c r="R392" s="66"/>
      <c r="S392" s="66"/>
      <c r="T392" s="67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T392" s="19" t="s">
        <v>248</v>
      </c>
      <c r="AU392" s="19" t="s">
        <v>81</v>
      </c>
    </row>
    <row r="393" spans="1:65" s="13" customFormat="1" ht="11.25">
      <c r="B393" s="211"/>
      <c r="C393" s="212"/>
      <c r="D393" s="207" t="s">
        <v>250</v>
      </c>
      <c r="E393" s="212"/>
      <c r="F393" s="214" t="s">
        <v>3065</v>
      </c>
      <c r="G393" s="212"/>
      <c r="H393" s="215">
        <v>1.2999999999999999E-2</v>
      </c>
      <c r="I393" s="216"/>
      <c r="J393" s="212"/>
      <c r="K393" s="212"/>
      <c r="L393" s="217"/>
      <c r="M393" s="218"/>
      <c r="N393" s="219"/>
      <c r="O393" s="219"/>
      <c r="P393" s="219"/>
      <c r="Q393" s="219"/>
      <c r="R393" s="219"/>
      <c r="S393" s="219"/>
      <c r="T393" s="220"/>
      <c r="AT393" s="221" t="s">
        <v>250</v>
      </c>
      <c r="AU393" s="221" t="s">
        <v>81</v>
      </c>
      <c r="AV393" s="13" t="s">
        <v>81</v>
      </c>
      <c r="AW393" s="13" t="s">
        <v>4</v>
      </c>
      <c r="AX393" s="13" t="s">
        <v>79</v>
      </c>
      <c r="AY393" s="221" t="s">
        <v>239</v>
      </c>
    </row>
    <row r="394" spans="1:65" s="2" customFormat="1" ht="16.5" customHeight="1">
      <c r="A394" s="36"/>
      <c r="B394" s="37"/>
      <c r="C394" s="194" t="s">
        <v>1358</v>
      </c>
      <c r="D394" s="194" t="s">
        <v>241</v>
      </c>
      <c r="E394" s="195" t="s">
        <v>2687</v>
      </c>
      <c r="F394" s="196" t="s">
        <v>2688</v>
      </c>
      <c r="G394" s="197" t="s">
        <v>244</v>
      </c>
      <c r="H394" s="198">
        <v>85.585999999999999</v>
      </c>
      <c r="I394" s="199"/>
      <c r="J394" s="200">
        <f>ROUND(I394*H394,2)</f>
        <v>0</v>
      </c>
      <c r="K394" s="196" t="s">
        <v>245</v>
      </c>
      <c r="L394" s="41"/>
      <c r="M394" s="201" t="s">
        <v>19</v>
      </c>
      <c r="N394" s="202" t="s">
        <v>43</v>
      </c>
      <c r="O394" s="66"/>
      <c r="P394" s="203">
        <f>O394*H394</f>
        <v>0</v>
      </c>
      <c r="Q394" s="203">
        <v>0</v>
      </c>
      <c r="R394" s="203">
        <f>Q394*H394</f>
        <v>0</v>
      </c>
      <c r="S394" s="203">
        <v>0</v>
      </c>
      <c r="T394" s="204">
        <f>S394*H394</f>
        <v>0</v>
      </c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R394" s="205" t="s">
        <v>426</v>
      </c>
      <c r="AT394" s="205" t="s">
        <v>241</v>
      </c>
      <c r="AU394" s="205" t="s">
        <v>81</v>
      </c>
      <c r="AY394" s="19" t="s">
        <v>239</v>
      </c>
      <c r="BE394" s="206">
        <f>IF(N394="základní",J394,0)</f>
        <v>0</v>
      </c>
      <c r="BF394" s="206">
        <f>IF(N394="snížená",J394,0)</f>
        <v>0</v>
      </c>
      <c r="BG394" s="206">
        <f>IF(N394="zákl. přenesená",J394,0)</f>
        <v>0</v>
      </c>
      <c r="BH394" s="206">
        <f>IF(N394="sníž. přenesená",J394,0)</f>
        <v>0</v>
      </c>
      <c r="BI394" s="206">
        <f>IF(N394="nulová",J394,0)</f>
        <v>0</v>
      </c>
      <c r="BJ394" s="19" t="s">
        <v>79</v>
      </c>
      <c r="BK394" s="206">
        <f>ROUND(I394*H394,2)</f>
        <v>0</v>
      </c>
      <c r="BL394" s="19" t="s">
        <v>426</v>
      </c>
      <c r="BM394" s="205" t="s">
        <v>3066</v>
      </c>
    </row>
    <row r="395" spans="1:65" s="2" customFormat="1" ht="11.25">
      <c r="A395" s="36"/>
      <c r="B395" s="37"/>
      <c r="C395" s="38"/>
      <c r="D395" s="207" t="s">
        <v>248</v>
      </c>
      <c r="E395" s="38"/>
      <c r="F395" s="208" t="s">
        <v>2690</v>
      </c>
      <c r="G395" s="38"/>
      <c r="H395" s="38"/>
      <c r="I395" s="117"/>
      <c r="J395" s="38"/>
      <c r="K395" s="38"/>
      <c r="L395" s="41"/>
      <c r="M395" s="209"/>
      <c r="N395" s="210"/>
      <c r="O395" s="66"/>
      <c r="P395" s="66"/>
      <c r="Q395" s="66"/>
      <c r="R395" s="66"/>
      <c r="S395" s="66"/>
      <c r="T395" s="67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T395" s="19" t="s">
        <v>248</v>
      </c>
      <c r="AU395" s="19" t="s">
        <v>81</v>
      </c>
    </row>
    <row r="396" spans="1:65" s="2" customFormat="1" ht="19.5">
      <c r="A396" s="36"/>
      <c r="B396" s="37"/>
      <c r="C396" s="38"/>
      <c r="D396" s="207" t="s">
        <v>275</v>
      </c>
      <c r="E396" s="38"/>
      <c r="F396" s="225" t="s">
        <v>3067</v>
      </c>
      <c r="G396" s="38"/>
      <c r="H396" s="38"/>
      <c r="I396" s="117"/>
      <c r="J396" s="38"/>
      <c r="K396" s="38"/>
      <c r="L396" s="41"/>
      <c r="M396" s="209"/>
      <c r="N396" s="210"/>
      <c r="O396" s="66"/>
      <c r="P396" s="66"/>
      <c r="Q396" s="66"/>
      <c r="R396" s="66"/>
      <c r="S396" s="66"/>
      <c r="T396" s="67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T396" s="19" t="s">
        <v>275</v>
      </c>
      <c r="AU396" s="19" t="s">
        <v>81</v>
      </c>
    </row>
    <row r="397" spans="1:65" s="13" customFormat="1" ht="11.25">
      <c r="B397" s="211"/>
      <c r="C397" s="212"/>
      <c r="D397" s="207" t="s">
        <v>250</v>
      </c>
      <c r="E397" s="213" t="s">
        <v>19</v>
      </c>
      <c r="F397" s="214" t="s">
        <v>3068</v>
      </c>
      <c r="G397" s="212"/>
      <c r="H397" s="215">
        <v>85.585999999999999</v>
      </c>
      <c r="I397" s="216"/>
      <c r="J397" s="212"/>
      <c r="K397" s="212"/>
      <c r="L397" s="217"/>
      <c r="M397" s="218"/>
      <c r="N397" s="219"/>
      <c r="O397" s="219"/>
      <c r="P397" s="219"/>
      <c r="Q397" s="219"/>
      <c r="R397" s="219"/>
      <c r="S397" s="219"/>
      <c r="T397" s="220"/>
      <c r="AT397" s="221" t="s">
        <v>250</v>
      </c>
      <c r="AU397" s="221" t="s">
        <v>81</v>
      </c>
      <c r="AV397" s="13" t="s">
        <v>81</v>
      </c>
      <c r="AW397" s="13" t="s">
        <v>33</v>
      </c>
      <c r="AX397" s="13" t="s">
        <v>79</v>
      </c>
      <c r="AY397" s="221" t="s">
        <v>239</v>
      </c>
    </row>
    <row r="398" spans="1:65" s="2" customFormat="1" ht="16.5" customHeight="1">
      <c r="A398" s="36"/>
      <c r="B398" s="37"/>
      <c r="C398" s="240" t="s">
        <v>1008</v>
      </c>
      <c r="D398" s="240" t="s">
        <v>653</v>
      </c>
      <c r="E398" s="241" t="s">
        <v>2694</v>
      </c>
      <c r="F398" s="242" t="s">
        <v>2695</v>
      </c>
      <c r="G398" s="243" t="s">
        <v>265</v>
      </c>
      <c r="H398" s="244">
        <v>0.03</v>
      </c>
      <c r="I398" s="245"/>
      <c r="J398" s="246">
        <f>ROUND(I398*H398,2)</f>
        <v>0</v>
      </c>
      <c r="K398" s="242" t="s">
        <v>245</v>
      </c>
      <c r="L398" s="247"/>
      <c r="M398" s="248" t="s">
        <v>19</v>
      </c>
      <c r="N398" s="249" t="s">
        <v>43</v>
      </c>
      <c r="O398" s="66"/>
      <c r="P398" s="203">
        <f>O398*H398</f>
        <v>0</v>
      </c>
      <c r="Q398" s="203">
        <v>1</v>
      </c>
      <c r="R398" s="203">
        <f>Q398*H398</f>
        <v>0.03</v>
      </c>
      <c r="S398" s="203">
        <v>0</v>
      </c>
      <c r="T398" s="204">
        <f>S398*H398</f>
        <v>0</v>
      </c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R398" s="205" t="s">
        <v>530</v>
      </c>
      <c r="AT398" s="205" t="s">
        <v>653</v>
      </c>
      <c r="AU398" s="205" t="s">
        <v>81</v>
      </c>
      <c r="AY398" s="19" t="s">
        <v>239</v>
      </c>
      <c r="BE398" s="206">
        <f>IF(N398="základní",J398,0)</f>
        <v>0</v>
      </c>
      <c r="BF398" s="206">
        <f>IF(N398="snížená",J398,0)</f>
        <v>0</v>
      </c>
      <c r="BG398" s="206">
        <f>IF(N398="zákl. přenesená",J398,0)</f>
        <v>0</v>
      </c>
      <c r="BH398" s="206">
        <f>IF(N398="sníž. přenesená",J398,0)</f>
        <v>0</v>
      </c>
      <c r="BI398" s="206">
        <f>IF(N398="nulová",J398,0)</f>
        <v>0</v>
      </c>
      <c r="BJ398" s="19" t="s">
        <v>79</v>
      </c>
      <c r="BK398" s="206">
        <f>ROUND(I398*H398,2)</f>
        <v>0</v>
      </c>
      <c r="BL398" s="19" t="s">
        <v>426</v>
      </c>
      <c r="BM398" s="205" t="s">
        <v>3069</v>
      </c>
    </row>
    <row r="399" spans="1:65" s="2" customFormat="1" ht="11.25">
      <c r="A399" s="36"/>
      <c r="B399" s="37"/>
      <c r="C399" s="38"/>
      <c r="D399" s="207" t="s">
        <v>248</v>
      </c>
      <c r="E399" s="38"/>
      <c r="F399" s="208" t="s">
        <v>2695</v>
      </c>
      <c r="G399" s="38"/>
      <c r="H399" s="38"/>
      <c r="I399" s="117"/>
      <c r="J399" s="38"/>
      <c r="K399" s="38"/>
      <c r="L399" s="41"/>
      <c r="M399" s="209"/>
      <c r="N399" s="210"/>
      <c r="O399" s="66"/>
      <c r="P399" s="66"/>
      <c r="Q399" s="66"/>
      <c r="R399" s="66"/>
      <c r="S399" s="66"/>
      <c r="T399" s="67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T399" s="19" t="s">
        <v>248</v>
      </c>
      <c r="AU399" s="19" t="s">
        <v>81</v>
      </c>
    </row>
    <row r="400" spans="1:65" s="13" customFormat="1" ht="11.25">
      <c r="B400" s="211"/>
      <c r="C400" s="212"/>
      <c r="D400" s="207" t="s">
        <v>250</v>
      </c>
      <c r="E400" s="212"/>
      <c r="F400" s="214" t="s">
        <v>3070</v>
      </c>
      <c r="G400" s="212"/>
      <c r="H400" s="215">
        <v>0.03</v>
      </c>
      <c r="I400" s="216"/>
      <c r="J400" s="212"/>
      <c r="K400" s="212"/>
      <c r="L400" s="217"/>
      <c r="M400" s="218"/>
      <c r="N400" s="219"/>
      <c r="O400" s="219"/>
      <c r="P400" s="219"/>
      <c r="Q400" s="219"/>
      <c r="R400" s="219"/>
      <c r="S400" s="219"/>
      <c r="T400" s="220"/>
      <c r="AT400" s="221" t="s">
        <v>250</v>
      </c>
      <c r="AU400" s="221" t="s">
        <v>81</v>
      </c>
      <c r="AV400" s="13" t="s">
        <v>81</v>
      </c>
      <c r="AW400" s="13" t="s">
        <v>4</v>
      </c>
      <c r="AX400" s="13" t="s">
        <v>79</v>
      </c>
      <c r="AY400" s="221" t="s">
        <v>239</v>
      </c>
    </row>
    <row r="401" spans="1:65" s="2" customFormat="1" ht="16.5" customHeight="1">
      <c r="A401" s="36"/>
      <c r="B401" s="37"/>
      <c r="C401" s="194" t="s">
        <v>2427</v>
      </c>
      <c r="D401" s="194" t="s">
        <v>241</v>
      </c>
      <c r="E401" s="195" t="s">
        <v>2698</v>
      </c>
      <c r="F401" s="196" t="s">
        <v>2699</v>
      </c>
      <c r="G401" s="197" t="s">
        <v>244</v>
      </c>
      <c r="H401" s="198">
        <v>146.417</v>
      </c>
      <c r="I401" s="199"/>
      <c r="J401" s="200">
        <f>ROUND(I401*H401,2)</f>
        <v>0</v>
      </c>
      <c r="K401" s="196" t="s">
        <v>245</v>
      </c>
      <c r="L401" s="41"/>
      <c r="M401" s="201" t="s">
        <v>19</v>
      </c>
      <c r="N401" s="202" t="s">
        <v>43</v>
      </c>
      <c r="O401" s="66"/>
      <c r="P401" s="203">
        <f>O401*H401</f>
        <v>0</v>
      </c>
      <c r="Q401" s="203">
        <v>0</v>
      </c>
      <c r="R401" s="203">
        <f>Q401*H401</f>
        <v>0</v>
      </c>
      <c r="S401" s="203">
        <v>0</v>
      </c>
      <c r="T401" s="204">
        <f>S401*H401</f>
        <v>0</v>
      </c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R401" s="205" t="s">
        <v>426</v>
      </c>
      <c r="AT401" s="205" t="s">
        <v>241</v>
      </c>
      <c r="AU401" s="205" t="s">
        <v>81</v>
      </c>
      <c r="AY401" s="19" t="s">
        <v>239</v>
      </c>
      <c r="BE401" s="206">
        <f>IF(N401="základní",J401,0)</f>
        <v>0</v>
      </c>
      <c r="BF401" s="206">
        <f>IF(N401="snížená",J401,0)</f>
        <v>0</v>
      </c>
      <c r="BG401" s="206">
        <f>IF(N401="zákl. přenesená",J401,0)</f>
        <v>0</v>
      </c>
      <c r="BH401" s="206">
        <f>IF(N401="sníž. přenesená",J401,0)</f>
        <v>0</v>
      </c>
      <c r="BI401" s="206">
        <f>IF(N401="nulová",J401,0)</f>
        <v>0</v>
      </c>
      <c r="BJ401" s="19" t="s">
        <v>79</v>
      </c>
      <c r="BK401" s="206">
        <f>ROUND(I401*H401,2)</f>
        <v>0</v>
      </c>
      <c r="BL401" s="19" t="s">
        <v>426</v>
      </c>
      <c r="BM401" s="205" t="s">
        <v>3071</v>
      </c>
    </row>
    <row r="402" spans="1:65" s="2" customFormat="1" ht="11.25">
      <c r="A402" s="36"/>
      <c r="B402" s="37"/>
      <c r="C402" s="38"/>
      <c r="D402" s="207" t="s">
        <v>248</v>
      </c>
      <c r="E402" s="38"/>
      <c r="F402" s="208" t="s">
        <v>2701</v>
      </c>
      <c r="G402" s="38"/>
      <c r="H402" s="38"/>
      <c r="I402" s="117"/>
      <c r="J402" s="38"/>
      <c r="K402" s="38"/>
      <c r="L402" s="41"/>
      <c r="M402" s="209"/>
      <c r="N402" s="210"/>
      <c r="O402" s="66"/>
      <c r="P402" s="66"/>
      <c r="Q402" s="66"/>
      <c r="R402" s="66"/>
      <c r="S402" s="66"/>
      <c r="T402" s="67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T402" s="19" t="s">
        <v>248</v>
      </c>
      <c r="AU402" s="19" t="s">
        <v>81</v>
      </c>
    </row>
    <row r="403" spans="1:65" s="2" customFormat="1" ht="19.5">
      <c r="A403" s="36"/>
      <c r="B403" s="37"/>
      <c r="C403" s="38"/>
      <c r="D403" s="207" t="s">
        <v>275</v>
      </c>
      <c r="E403" s="38"/>
      <c r="F403" s="225" t="s">
        <v>3072</v>
      </c>
      <c r="G403" s="38"/>
      <c r="H403" s="38"/>
      <c r="I403" s="117"/>
      <c r="J403" s="38"/>
      <c r="K403" s="38"/>
      <c r="L403" s="41"/>
      <c r="M403" s="209"/>
      <c r="N403" s="210"/>
      <c r="O403" s="66"/>
      <c r="P403" s="66"/>
      <c r="Q403" s="66"/>
      <c r="R403" s="66"/>
      <c r="S403" s="66"/>
      <c r="T403" s="67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T403" s="19" t="s">
        <v>275</v>
      </c>
      <c r="AU403" s="19" t="s">
        <v>81</v>
      </c>
    </row>
    <row r="404" spans="1:65" s="14" customFormat="1" ht="11.25">
      <c r="B404" s="230"/>
      <c r="C404" s="231"/>
      <c r="D404" s="207" t="s">
        <v>250</v>
      </c>
      <c r="E404" s="232" t="s">
        <v>19</v>
      </c>
      <c r="F404" s="233" t="s">
        <v>2703</v>
      </c>
      <c r="G404" s="231"/>
      <c r="H404" s="232" t="s">
        <v>19</v>
      </c>
      <c r="I404" s="234"/>
      <c r="J404" s="231"/>
      <c r="K404" s="231"/>
      <c r="L404" s="235"/>
      <c r="M404" s="236"/>
      <c r="N404" s="237"/>
      <c r="O404" s="237"/>
      <c r="P404" s="237"/>
      <c r="Q404" s="237"/>
      <c r="R404" s="237"/>
      <c r="S404" s="237"/>
      <c r="T404" s="238"/>
      <c r="AT404" s="239" t="s">
        <v>250</v>
      </c>
      <c r="AU404" s="239" t="s">
        <v>81</v>
      </c>
      <c r="AV404" s="14" t="s">
        <v>79</v>
      </c>
      <c r="AW404" s="14" t="s">
        <v>33</v>
      </c>
      <c r="AX404" s="14" t="s">
        <v>72</v>
      </c>
      <c r="AY404" s="239" t="s">
        <v>239</v>
      </c>
    </row>
    <row r="405" spans="1:65" s="13" customFormat="1" ht="11.25">
      <c r="B405" s="211"/>
      <c r="C405" s="212"/>
      <c r="D405" s="207" t="s">
        <v>250</v>
      </c>
      <c r="E405" s="213" t="s">
        <v>19</v>
      </c>
      <c r="F405" s="214" t="s">
        <v>3073</v>
      </c>
      <c r="G405" s="212"/>
      <c r="H405" s="215">
        <v>23.814</v>
      </c>
      <c r="I405" s="216"/>
      <c r="J405" s="212"/>
      <c r="K405" s="212"/>
      <c r="L405" s="217"/>
      <c r="M405" s="218"/>
      <c r="N405" s="219"/>
      <c r="O405" s="219"/>
      <c r="P405" s="219"/>
      <c r="Q405" s="219"/>
      <c r="R405" s="219"/>
      <c r="S405" s="219"/>
      <c r="T405" s="220"/>
      <c r="AT405" s="221" t="s">
        <v>250</v>
      </c>
      <c r="AU405" s="221" t="s">
        <v>81</v>
      </c>
      <c r="AV405" s="13" t="s">
        <v>81</v>
      </c>
      <c r="AW405" s="13" t="s">
        <v>33</v>
      </c>
      <c r="AX405" s="13" t="s">
        <v>72</v>
      </c>
      <c r="AY405" s="221" t="s">
        <v>239</v>
      </c>
    </row>
    <row r="406" spans="1:65" s="13" customFormat="1" ht="11.25">
      <c r="B406" s="211"/>
      <c r="C406" s="212"/>
      <c r="D406" s="207" t="s">
        <v>250</v>
      </c>
      <c r="E406" s="213" t="s">
        <v>19</v>
      </c>
      <c r="F406" s="214" t="s">
        <v>3074</v>
      </c>
      <c r="G406" s="212"/>
      <c r="H406" s="215">
        <v>59.741999999999997</v>
      </c>
      <c r="I406" s="216"/>
      <c r="J406" s="212"/>
      <c r="K406" s="212"/>
      <c r="L406" s="217"/>
      <c r="M406" s="218"/>
      <c r="N406" s="219"/>
      <c r="O406" s="219"/>
      <c r="P406" s="219"/>
      <c r="Q406" s="219"/>
      <c r="R406" s="219"/>
      <c r="S406" s="219"/>
      <c r="T406" s="220"/>
      <c r="AT406" s="221" t="s">
        <v>250</v>
      </c>
      <c r="AU406" s="221" t="s">
        <v>81</v>
      </c>
      <c r="AV406" s="13" t="s">
        <v>81</v>
      </c>
      <c r="AW406" s="13" t="s">
        <v>33</v>
      </c>
      <c r="AX406" s="13" t="s">
        <v>72</v>
      </c>
      <c r="AY406" s="221" t="s">
        <v>239</v>
      </c>
    </row>
    <row r="407" spans="1:65" s="13" customFormat="1" ht="11.25">
      <c r="B407" s="211"/>
      <c r="C407" s="212"/>
      <c r="D407" s="207" t="s">
        <v>250</v>
      </c>
      <c r="E407" s="213" t="s">
        <v>19</v>
      </c>
      <c r="F407" s="214" t="s">
        <v>3075</v>
      </c>
      <c r="G407" s="212"/>
      <c r="H407" s="215">
        <v>25.960999999999999</v>
      </c>
      <c r="I407" s="216"/>
      <c r="J407" s="212"/>
      <c r="K407" s="212"/>
      <c r="L407" s="217"/>
      <c r="M407" s="218"/>
      <c r="N407" s="219"/>
      <c r="O407" s="219"/>
      <c r="P407" s="219"/>
      <c r="Q407" s="219"/>
      <c r="R407" s="219"/>
      <c r="S407" s="219"/>
      <c r="T407" s="220"/>
      <c r="AT407" s="221" t="s">
        <v>250</v>
      </c>
      <c r="AU407" s="221" t="s">
        <v>81</v>
      </c>
      <c r="AV407" s="13" t="s">
        <v>81</v>
      </c>
      <c r="AW407" s="13" t="s">
        <v>33</v>
      </c>
      <c r="AX407" s="13" t="s">
        <v>72</v>
      </c>
      <c r="AY407" s="221" t="s">
        <v>239</v>
      </c>
    </row>
    <row r="408" spans="1:65" s="13" customFormat="1" ht="11.25">
      <c r="B408" s="211"/>
      <c r="C408" s="212"/>
      <c r="D408" s="207" t="s">
        <v>250</v>
      </c>
      <c r="E408" s="213" t="s">
        <v>19</v>
      </c>
      <c r="F408" s="214" t="s">
        <v>3076</v>
      </c>
      <c r="G408" s="212"/>
      <c r="H408" s="215">
        <v>0.9</v>
      </c>
      <c r="I408" s="216"/>
      <c r="J408" s="212"/>
      <c r="K408" s="212"/>
      <c r="L408" s="217"/>
      <c r="M408" s="218"/>
      <c r="N408" s="219"/>
      <c r="O408" s="219"/>
      <c r="P408" s="219"/>
      <c r="Q408" s="219"/>
      <c r="R408" s="219"/>
      <c r="S408" s="219"/>
      <c r="T408" s="220"/>
      <c r="AT408" s="221" t="s">
        <v>250</v>
      </c>
      <c r="AU408" s="221" t="s">
        <v>81</v>
      </c>
      <c r="AV408" s="13" t="s">
        <v>81</v>
      </c>
      <c r="AW408" s="13" t="s">
        <v>33</v>
      </c>
      <c r="AX408" s="13" t="s">
        <v>72</v>
      </c>
      <c r="AY408" s="221" t="s">
        <v>239</v>
      </c>
    </row>
    <row r="409" spans="1:65" s="13" customFormat="1" ht="11.25">
      <c r="B409" s="211"/>
      <c r="C409" s="212"/>
      <c r="D409" s="207" t="s">
        <v>250</v>
      </c>
      <c r="E409" s="213" t="s">
        <v>19</v>
      </c>
      <c r="F409" s="214" t="s">
        <v>3077</v>
      </c>
      <c r="G409" s="212"/>
      <c r="H409" s="215">
        <v>36</v>
      </c>
      <c r="I409" s="216"/>
      <c r="J409" s="212"/>
      <c r="K409" s="212"/>
      <c r="L409" s="217"/>
      <c r="M409" s="218"/>
      <c r="N409" s="219"/>
      <c r="O409" s="219"/>
      <c r="P409" s="219"/>
      <c r="Q409" s="219"/>
      <c r="R409" s="219"/>
      <c r="S409" s="219"/>
      <c r="T409" s="220"/>
      <c r="AT409" s="221" t="s">
        <v>250</v>
      </c>
      <c r="AU409" s="221" t="s">
        <v>81</v>
      </c>
      <c r="AV409" s="13" t="s">
        <v>81</v>
      </c>
      <c r="AW409" s="13" t="s">
        <v>33</v>
      </c>
      <c r="AX409" s="13" t="s">
        <v>72</v>
      </c>
      <c r="AY409" s="221" t="s">
        <v>239</v>
      </c>
    </row>
    <row r="410" spans="1:65" s="16" customFormat="1" ht="11.25">
      <c r="B410" s="263"/>
      <c r="C410" s="264"/>
      <c r="D410" s="207" t="s">
        <v>250</v>
      </c>
      <c r="E410" s="265" t="s">
        <v>19</v>
      </c>
      <c r="F410" s="266" t="s">
        <v>2078</v>
      </c>
      <c r="G410" s="264"/>
      <c r="H410" s="267">
        <v>146.417</v>
      </c>
      <c r="I410" s="268"/>
      <c r="J410" s="264"/>
      <c r="K410" s="264"/>
      <c r="L410" s="269"/>
      <c r="M410" s="270"/>
      <c r="N410" s="271"/>
      <c r="O410" s="271"/>
      <c r="P410" s="271"/>
      <c r="Q410" s="271"/>
      <c r="R410" s="271"/>
      <c r="S410" s="271"/>
      <c r="T410" s="272"/>
      <c r="AT410" s="273" t="s">
        <v>250</v>
      </c>
      <c r="AU410" s="273" t="s">
        <v>81</v>
      </c>
      <c r="AV410" s="16" t="s">
        <v>246</v>
      </c>
      <c r="AW410" s="16" t="s">
        <v>33</v>
      </c>
      <c r="AX410" s="16" t="s">
        <v>79</v>
      </c>
      <c r="AY410" s="273" t="s">
        <v>239</v>
      </c>
    </row>
    <row r="411" spans="1:65" s="2" customFormat="1" ht="16.5" customHeight="1">
      <c r="A411" s="36"/>
      <c r="B411" s="37"/>
      <c r="C411" s="240" t="s">
        <v>1011</v>
      </c>
      <c r="D411" s="240" t="s">
        <v>653</v>
      </c>
      <c r="E411" s="241" t="s">
        <v>2683</v>
      </c>
      <c r="F411" s="242" t="s">
        <v>2684</v>
      </c>
      <c r="G411" s="243" t="s">
        <v>265</v>
      </c>
      <c r="H411" s="244">
        <v>5.0999999999999997E-2</v>
      </c>
      <c r="I411" s="245"/>
      <c r="J411" s="246">
        <f>ROUND(I411*H411,2)</f>
        <v>0</v>
      </c>
      <c r="K411" s="242" t="s">
        <v>245</v>
      </c>
      <c r="L411" s="247"/>
      <c r="M411" s="248" t="s">
        <v>19</v>
      </c>
      <c r="N411" s="249" t="s">
        <v>43</v>
      </c>
      <c r="O411" s="66"/>
      <c r="P411" s="203">
        <f>O411*H411</f>
        <v>0</v>
      </c>
      <c r="Q411" s="203">
        <v>1</v>
      </c>
      <c r="R411" s="203">
        <f>Q411*H411</f>
        <v>5.0999999999999997E-2</v>
      </c>
      <c r="S411" s="203">
        <v>0</v>
      </c>
      <c r="T411" s="204">
        <f>S411*H411</f>
        <v>0</v>
      </c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R411" s="205" t="s">
        <v>530</v>
      </c>
      <c r="AT411" s="205" t="s">
        <v>653</v>
      </c>
      <c r="AU411" s="205" t="s">
        <v>81</v>
      </c>
      <c r="AY411" s="19" t="s">
        <v>239</v>
      </c>
      <c r="BE411" s="206">
        <f>IF(N411="základní",J411,0)</f>
        <v>0</v>
      </c>
      <c r="BF411" s="206">
        <f>IF(N411="snížená",J411,0)</f>
        <v>0</v>
      </c>
      <c r="BG411" s="206">
        <f>IF(N411="zákl. přenesená",J411,0)</f>
        <v>0</v>
      </c>
      <c r="BH411" s="206">
        <f>IF(N411="sníž. přenesená",J411,0)</f>
        <v>0</v>
      </c>
      <c r="BI411" s="206">
        <f>IF(N411="nulová",J411,0)</f>
        <v>0</v>
      </c>
      <c r="BJ411" s="19" t="s">
        <v>79</v>
      </c>
      <c r="BK411" s="206">
        <f>ROUND(I411*H411,2)</f>
        <v>0</v>
      </c>
      <c r="BL411" s="19" t="s">
        <v>426</v>
      </c>
      <c r="BM411" s="205" t="s">
        <v>3078</v>
      </c>
    </row>
    <row r="412" spans="1:65" s="2" customFormat="1" ht="11.25">
      <c r="A412" s="36"/>
      <c r="B412" s="37"/>
      <c r="C412" s="38"/>
      <c r="D412" s="207" t="s">
        <v>248</v>
      </c>
      <c r="E412" s="38"/>
      <c r="F412" s="208" t="s">
        <v>2684</v>
      </c>
      <c r="G412" s="38"/>
      <c r="H412" s="38"/>
      <c r="I412" s="117"/>
      <c r="J412" s="38"/>
      <c r="K412" s="38"/>
      <c r="L412" s="41"/>
      <c r="M412" s="209"/>
      <c r="N412" s="210"/>
      <c r="O412" s="66"/>
      <c r="P412" s="66"/>
      <c r="Q412" s="66"/>
      <c r="R412" s="66"/>
      <c r="S412" s="66"/>
      <c r="T412" s="67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T412" s="19" t="s">
        <v>248</v>
      </c>
      <c r="AU412" s="19" t="s">
        <v>81</v>
      </c>
    </row>
    <row r="413" spans="1:65" s="13" customFormat="1" ht="11.25">
      <c r="B413" s="211"/>
      <c r="C413" s="212"/>
      <c r="D413" s="207" t="s">
        <v>250</v>
      </c>
      <c r="E413" s="212"/>
      <c r="F413" s="214" t="s">
        <v>3079</v>
      </c>
      <c r="G413" s="212"/>
      <c r="H413" s="215">
        <v>5.0999999999999997E-2</v>
      </c>
      <c r="I413" s="216"/>
      <c r="J413" s="212"/>
      <c r="K413" s="212"/>
      <c r="L413" s="217"/>
      <c r="M413" s="218"/>
      <c r="N413" s="219"/>
      <c r="O413" s="219"/>
      <c r="P413" s="219"/>
      <c r="Q413" s="219"/>
      <c r="R413" s="219"/>
      <c r="S413" s="219"/>
      <c r="T413" s="220"/>
      <c r="AT413" s="221" t="s">
        <v>250</v>
      </c>
      <c r="AU413" s="221" t="s">
        <v>81</v>
      </c>
      <c r="AV413" s="13" t="s">
        <v>81</v>
      </c>
      <c r="AW413" s="13" t="s">
        <v>4</v>
      </c>
      <c r="AX413" s="13" t="s">
        <v>79</v>
      </c>
      <c r="AY413" s="221" t="s">
        <v>239</v>
      </c>
    </row>
    <row r="414" spans="1:65" s="2" customFormat="1" ht="16.5" customHeight="1">
      <c r="A414" s="36"/>
      <c r="B414" s="37"/>
      <c r="C414" s="194" t="s">
        <v>2440</v>
      </c>
      <c r="D414" s="194" t="s">
        <v>241</v>
      </c>
      <c r="E414" s="195" t="s">
        <v>2718</v>
      </c>
      <c r="F414" s="196" t="s">
        <v>2719</v>
      </c>
      <c r="G414" s="197" t="s">
        <v>244</v>
      </c>
      <c r="H414" s="198">
        <v>292.834</v>
      </c>
      <c r="I414" s="199"/>
      <c r="J414" s="200">
        <f>ROUND(I414*H414,2)</f>
        <v>0</v>
      </c>
      <c r="K414" s="196" t="s">
        <v>245</v>
      </c>
      <c r="L414" s="41"/>
      <c r="M414" s="201" t="s">
        <v>19</v>
      </c>
      <c r="N414" s="202" t="s">
        <v>43</v>
      </c>
      <c r="O414" s="66"/>
      <c r="P414" s="203">
        <f>O414*H414</f>
        <v>0</v>
      </c>
      <c r="Q414" s="203">
        <v>0</v>
      </c>
      <c r="R414" s="203">
        <f>Q414*H414</f>
        <v>0</v>
      </c>
      <c r="S414" s="203">
        <v>0</v>
      </c>
      <c r="T414" s="204">
        <f>S414*H414</f>
        <v>0</v>
      </c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R414" s="205" t="s">
        <v>426</v>
      </c>
      <c r="AT414" s="205" t="s">
        <v>241</v>
      </c>
      <c r="AU414" s="205" t="s">
        <v>81</v>
      </c>
      <c r="AY414" s="19" t="s">
        <v>239</v>
      </c>
      <c r="BE414" s="206">
        <f>IF(N414="základní",J414,0)</f>
        <v>0</v>
      </c>
      <c r="BF414" s="206">
        <f>IF(N414="snížená",J414,0)</f>
        <v>0</v>
      </c>
      <c r="BG414" s="206">
        <f>IF(N414="zákl. přenesená",J414,0)</f>
        <v>0</v>
      </c>
      <c r="BH414" s="206">
        <f>IF(N414="sníž. přenesená",J414,0)</f>
        <v>0</v>
      </c>
      <c r="BI414" s="206">
        <f>IF(N414="nulová",J414,0)</f>
        <v>0</v>
      </c>
      <c r="BJ414" s="19" t="s">
        <v>79</v>
      </c>
      <c r="BK414" s="206">
        <f>ROUND(I414*H414,2)</f>
        <v>0</v>
      </c>
      <c r="BL414" s="19" t="s">
        <v>426</v>
      </c>
      <c r="BM414" s="205" t="s">
        <v>3080</v>
      </c>
    </row>
    <row r="415" spans="1:65" s="2" customFormat="1" ht="11.25">
      <c r="A415" s="36"/>
      <c r="B415" s="37"/>
      <c r="C415" s="38"/>
      <c r="D415" s="207" t="s">
        <v>248</v>
      </c>
      <c r="E415" s="38"/>
      <c r="F415" s="208" t="s">
        <v>2721</v>
      </c>
      <c r="G415" s="38"/>
      <c r="H415" s="38"/>
      <c r="I415" s="117"/>
      <c r="J415" s="38"/>
      <c r="K415" s="38"/>
      <c r="L415" s="41"/>
      <c r="M415" s="209"/>
      <c r="N415" s="210"/>
      <c r="O415" s="66"/>
      <c r="P415" s="66"/>
      <c r="Q415" s="66"/>
      <c r="R415" s="66"/>
      <c r="S415" s="66"/>
      <c r="T415" s="67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T415" s="19" t="s">
        <v>248</v>
      </c>
      <c r="AU415" s="19" t="s">
        <v>81</v>
      </c>
    </row>
    <row r="416" spans="1:65" s="2" customFormat="1" ht="19.5">
      <c r="A416" s="36"/>
      <c r="B416" s="37"/>
      <c r="C416" s="38"/>
      <c r="D416" s="207" t="s">
        <v>275</v>
      </c>
      <c r="E416" s="38"/>
      <c r="F416" s="225" t="s">
        <v>3081</v>
      </c>
      <c r="G416" s="38"/>
      <c r="H416" s="38"/>
      <c r="I416" s="117"/>
      <c r="J416" s="38"/>
      <c r="K416" s="38"/>
      <c r="L416" s="41"/>
      <c r="M416" s="209"/>
      <c r="N416" s="210"/>
      <c r="O416" s="66"/>
      <c r="P416" s="66"/>
      <c r="Q416" s="66"/>
      <c r="R416" s="66"/>
      <c r="S416" s="66"/>
      <c r="T416" s="67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T416" s="19" t="s">
        <v>275</v>
      </c>
      <c r="AU416" s="19" t="s">
        <v>81</v>
      </c>
    </row>
    <row r="417" spans="1:65" s="13" customFormat="1" ht="11.25">
      <c r="B417" s="211"/>
      <c r="C417" s="212"/>
      <c r="D417" s="207" t="s">
        <v>250</v>
      </c>
      <c r="E417" s="213" t="s">
        <v>19</v>
      </c>
      <c r="F417" s="214" t="s">
        <v>3082</v>
      </c>
      <c r="G417" s="212"/>
      <c r="H417" s="215">
        <v>292.834</v>
      </c>
      <c r="I417" s="216"/>
      <c r="J417" s="212"/>
      <c r="K417" s="212"/>
      <c r="L417" s="217"/>
      <c r="M417" s="218"/>
      <c r="N417" s="219"/>
      <c r="O417" s="219"/>
      <c r="P417" s="219"/>
      <c r="Q417" s="219"/>
      <c r="R417" s="219"/>
      <c r="S417" s="219"/>
      <c r="T417" s="220"/>
      <c r="AT417" s="221" t="s">
        <v>250</v>
      </c>
      <c r="AU417" s="221" t="s">
        <v>81</v>
      </c>
      <c r="AV417" s="13" t="s">
        <v>81</v>
      </c>
      <c r="AW417" s="13" t="s">
        <v>33</v>
      </c>
      <c r="AX417" s="13" t="s">
        <v>79</v>
      </c>
      <c r="AY417" s="221" t="s">
        <v>239</v>
      </c>
    </row>
    <row r="418" spans="1:65" s="2" customFormat="1" ht="16.5" customHeight="1">
      <c r="A418" s="36"/>
      <c r="B418" s="37"/>
      <c r="C418" s="240" t="s">
        <v>1015</v>
      </c>
      <c r="D418" s="240" t="s">
        <v>653</v>
      </c>
      <c r="E418" s="241" t="s">
        <v>2694</v>
      </c>
      <c r="F418" s="242" t="s">
        <v>2695</v>
      </c>
      <c r="G418" s="243" t="s">
        <v>265</v>
      </c>
      <c r="H418" s="244">
        <v>0.13200000000000001</v>
      </c>
      <c r="I418" s="245"/>
      <c r="J418" s="246">
        <f>ROUND(I418*H418,2)</f>
        <v>0</v>
      </c>
      <c r="K418" s="242" t="s">
        <v>245</v>
      </c>
      <c r="L418" s="247"/>
      <c r="M418" s="248" t="s">
        <v>19</v>
      </c>
      <c r="N418" s="249" t="s">
        <v>43</v>
      </c>
      <c r="O418" s="66"/>
      <c r="P418" s="203">
        <f>O418*H418</f>
        <v>0</v>
      </c>
      <c r="Q418" s="203">
        <v>1</v>
      </c>
      <c r="R418" s="203">
        <f>Q418*H418</f>
        <v>0.13200000000000001</v>
      </c>
      <c r="S418" s="203">
        <v>0</v>
      </c>
      <c r="T418" s="204">
        <f>S418*H418</f>
        <v>0</v>
      </c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R418" s="205" t="s">
        <v>530</v>
      </c>
      <c r="AT418" s="205" t="s">
        <v>653</v>
      </c>
      <c r="AU418" s="205" t="s">
        <v>81</v>
      </c>
      <c r="AY418" s="19" t="s">
        <v>239</v>
      </c>
      <c r="BE418" s="206">
        <f>IF(N418="základní",J418,0)</f>
        <v>0</v>
      </c>
      <c r="BF418" s="206">
        <f>IF(N418="snížená",J418,0)</f>
        <v>0</v>
      </c>
      <c r="BG418" s="206">
        <f>IF(N418="zákl. přenesená",J418,0)</f>
        <v>0</v>
      </c>
      <c r="BH418" s="206">
        <f>IF(N418="sníž. přenesená",J418,0)</f>
        <v>0</v>
      </c>
      <c r="BI418" s="206">
        <f>IF(N418="nulová",J418,0)</f>
        <v>0</v>
      </c>
      <c r="BJ418" s="19" t="s">
        <v>79</v>
      </c>
      <c r="BK418" s="206">
        <f>ROUND(I418*H418,2)</f>
        <v>0</v>
      </c>
      <c r="BL418" s="19" t="s">
        <v>426</v>
      </c>
      <c r="BM418" s="205" t="s">
        <v>3083</v>
      </c>
    </row>
    <row r="419" spans="1:65" s="2" customFormat="1" ht="11.25">
      <c r="A419" s="36"/>
      <c r="B419" s="37"/>
      <c r="C419" s="38"/>
      <c r="D419" s="207" t="s">
        <v>248</v>
      </c>
      <c r="E419" s="38"/>
      <c r="F419" s="208" t="s">
        <v>2695</v>
      </c>
      <c r="G419" s="38"/>
      <c r="H419" s="38"/>
      <c r="I419" s="117"/>
      <c r="J419" s="38"/>
      <c r="K419" s="38"/>
      <c r="L419" s="41"/>
      <c r="M419" s="209"/>
      <c r="N419" s="210"/>
      <c r="O419" s="66"/>
      <c r="P419" s="66"/>
      <c r="Q419" s="66"/>
      <c r="R419" s="66"/>
      <c r="S419" s="66"/>
      <c r="T419" s="67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T419" s="19" t="s">
        <v>248</v>
      </c>
      <c r="AU419" s="19" t="s">
        <v>81</v>
      </c>
    </row>
    <row r="420" spans="1:65" s="13" customFormat="1" ht="11.25">
      <c r="B420" s="211"/>
      <c r="C420" s="212"/>
      <c r="D420" s="207" t="s">
        <v>250</v>
      </c>
      <c r="E420" s="212"/>
      <c r="F420" s="214" t="s">
        <v>3084</v>
      </c>
      <c r="G420" s="212"/>
      <c r="H420" s="215">
        <v>0.13200000000000001</v>
      </c>
      <c r="I420" s="216"/>
      <c r="J420" s="212"/>
      <c r="K420" s="212"/>
      <c r="L420" s="217"/>
      <c r="M420" s="218"/>
      <c r="N420" s="219"/>
      <c r="O420" s="219"/>
      <c r="P420" s="219"/>
      <c r="Q420" s="219"/>
      <c r="R420" s="219"/>
      <c r="S420" s="219"/>
      <c r="T420" s="220"/>
      <c r="AT420" s="221" t="s">
        <v>250</v>
      </c>
      <c r="AU420" s="221" t="s">
        <v>81</v>
      </c>
      <c r="AV420" s="13" t="s">
        <v>81</v>
      </c>
      <c r="AW420" s="13" t="s">
        <v>4</v>
      </c>
      <c r="AX420" s="13" t="s">
        <v>79</v>
      </c>
      <c r="AY420" s="221" t="s">
        <v>239</v>
      </c>
    </row>
    <row r="421" spans="1:65" s="2" customFormat="1" ht="16.5" customHeight="1">
      <c r="A421" s="36"/>
      <c r="B421" s="37"/>
      <c r="C421" s="194" t="s">
        <v>2455</v>
      </c>
      <c r="D421" s="194" t="s">
        <v>241</v>
      </c>
      <c r="E421" s="195" t="s">
        <v>2765</v>
      </c>
      <c r="F421" s="196" t="s">
        <v>2766</v>
      </c>
      <c r="G421" s="197" t="s">
        <v>244</v>
      </c>
      <c r="H421" s="198">
        <v>87.691999999999993</v>
      </c>
      <c r="I421" s="199"/>
      <c r="J421" s="200">
        <f>ROUND(I421*H421,2)</f>
        <v>0</v>
      </c>
      <c r="K421" s="196" t="s">
        <v>245</v>
      </c>
      <c r="L421" s="41"/>
      <c r="M421" s="201" t="s">
        <v>19</v>
      </c>
      <c r="N421" s="202" t="s">
        <v>43</v>
      </c>
      <c r="O421" s="66"/>
      <c r="P421" s="203">
        <f>O421*H421</f>
        <v>0</v>
      </c>
      <c r="Q421" s="203">
        <v>0</v>
      </c>
      <c r="R421" s="203">
        <f>Q421*H421</f>
        <v>0</v>
      </c>
      <c r="S421" s="203">
        <v>0</v>
      </c>
      <c r="T421" s="204">
        <f>S421*H421</f>
        <v>0</v>
      </c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R421" s="205" t="s">
        <v>426</v>
      </c>
      <c r="AT421" s="205" t="s">
        <v>241</v>
      </c>
      <c r="AU421" s="205" t="s">
        <v>81</v>
      </c>
      <c r="AY421" s="19" t="s">
        <v>239</v>
      </c>
      <c r="BE421" s="206">
        <f>IF(N421="základní",J421,0)</f>
        <v>0</v>
      </c>
      <c r="BF421" s="206">
        <f>IF(N421="snížená",J421,0)</f>
        <v>0</v>
      </c>
      <c r="BG421" s="206">
        <f>IF(N421="zákl. přenesená",J421,0)</f>
        <v>0</v>
      </c>
      <c r="BH421" s="206">
        <f>IF(N421="sníž. přenesená",J421,0)</f>
        <v>0</v>
      </c>
      <c r="BI421" s="206">
        <f>IF(N421="nulová",J421,0)</f>
        <v>0</v>
      </c>
      <c r="BJ421" s="19" t="s">
        <v>79</v>
      </c>
      <c r="BK421" s="206">
        <f>ROUND(I421*H421,2)</f>
        <v>0</v>
      </c>
      <c r="BL421" s="19" t="s">
        <v>426</v>
      </c>
      <c r="BM421" s="205" t="s">
        <v>3085</v>
      </c>
    </row>
    <row r="422" spans="1:65" s="2" customFormat="1" ht="11.25">
      <c r="A422" s="36"/>
      <c r="B422" s="37"/>
      <c r="C422" s="38"/>
      <c r="D422" s="207" t="s">
        <v>248</v>
      </c>
      <c r="E422" s="38"/>
      <c r="F422" s="208" t="s">
        <v>2768</v>
      </c>
      <c r="G422" s="38"/>
      <c r="H422" s="38"/>
      <c r="I422" s="117"/>
      <c r="J422" s="38"/>
      <c r="K422" s="38"/>
      <c r="L422" s="41"/>
      <c r="M422" s="209"/>
      <c r="N422" s="210"/>
      <c r="O422" s="66"/>
      <c r="P422" s="66"/>
      <c r="Q422" s="66"/>
      <c r="R422" s="66"/>
      <c r="S422" s="66"/>
      <c r="T422" s="67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T422" s="19" t="s">
        <v>248</v>
      </c>
      <c r="AU422" s="19" t="s">
        <v>81</v>
      </c>
    </row>
    <row r="423" spans="1:65" s="14" customFormat="1" ht="11.25">
      <c r="B423" s="230"/>
      <c r="C423" s="231"/>
      <c r="D423" s="207" t="s">
        <v>250</v>
      </c>
      <c r="E423" s="232" t="s">
        <v>19</v>
      </c>
      <c r="F423" s="233" t="s">
        <v>3086</v>
      </c>
      <c r="G423" s="231"/>
      <c r="H423" s="232" t="s">
        <v>19</v>
      </c>
      <c r="I423" s="234"/>
      <c r="J423" s="231"/>
      <c r="K423" s="231"/>
      <c r="L423" s="235"/>
      <c r="M423" s="236"/>
      <c r="N423" s="237"/>
      <c r="O423" s="237"/>
      <c r="P423" s="237"/>
      <c r="Q423" s="237"/>
      <c r="R423" s="237"/>
      <c r="S423" s="237"/>
      <c r="T423" s="238"/>
      <c r="AT423" s="239" t="s">
        <v>250</v>
      </c>
      <c r="AU423" s="239" t="s">
        <v>81</v>
      </c>
      <c r="AV423" s="14" t="s">
        <v>79</v>
      </c>
      <c r="AW423" s="14" t="s">
        <v>33</v>
      </c>
      <c r="AX423" s="14" t="s">
        <v>72</v>
      </c>
      <c r="AY423" s="239" t="s">
        <v>239</v>
      </c>
    </row>
    <row r="424" spans="1:65" s="13" customFormat="1" ht="11.25">
      <c r="B424" s="211"/>
      <c r="C424" s="212"/>
      <c r="D424" s="207" t="s">
        <v>250</v>
      </c>
      <c r="E424" s="213" t="s">
        <v>19</v>
      </c>
      <c r="F424" s="214" t="s">
        <v>3087</v>
      </c>
      <c r="G424" s="212"/>
      <c r="H424" s="215">
        <v>52.424999999999997</v>
      </c>
      <c r="I424" s="216"/>
      <c r="J424" s="212"/>
      <c r="K424" s="212"/>
      <c r="L424" s="217"/>
      <c r="M424" s="218"/>
      <c r="N424" s="219"/>
      <c r="O424" s="219"/>
      <c r="P424" s="219"/>
      <c r="Q424" s="219"/>
      <c r="R424" s="219"/>
      <c r="S424" s="219"/>
      <c r="T424" s="220"/>
      <c r="AT424" s="221" t="s">
        <v>250</v>
      </c>
      <c r="AU424" s="221" t="s">
        <v>81</v>
      </c>
      <c r="AV424" s="13" t="s">
        <v>81</v>
      </c>
      <c r="AW424" s="13" t="s">
        <v>33</v>
      </c>
      <c r="AX424" s="13" t="s">
        <v>72</v>
      </c>
      <c r="AY424" s="221" t="s">
        <v>239</v>
      </c>
    </row>
    <row r="425" spans="1:65" s="13" customFormat="1" ht="11.25">
      <c r="B425" s="211"/>
      <c r="C425" s="212"/>
      <c r="D425" s="207" t="s">
        <v>250</v>
      </c>
      <c r="E425" s="213" t="s">
        <v>19</v>
      </c>
      <c r="F425" s="214" t="s">
        <v>3088</v>
      </c>
      <c r="G425" s="212"/>
      <c r="H425" s="215">
        <v>13.823</v>
      </c>
      <c r="I425" s="216"/>
      <c r="J425" s="212"/>
      <c r="K425" s="212"/>
      <c r="L425" s="217"/>
      <c r="M425" s="218"/>
      <c r="N425" s="219"/>
      <c r="O425" s="219"/>
      <c r="P425" s="219"/>
      <c r="Q425" s="219"/>
      <c r="R425" s="219"/>
      <c r="S425" s="219"/>
      <c r="T425" s="220"/>
      <c r="AT425" s="221" t="s">
        <v>250</v>
      </c>
      <c r="AU425" s="221" t="s">
        <v>81</v>
      </c>
      <c r="AV425" s="13" t="s">
        <v>81</v>
      </c>
      <c r="AW425" s="13" t="s">
        <v>33</v>
      </c>
      <c r="AX425" s="13" t="s">
        <v>72</v>
      </c>
      <c r="AY425" s="221" t="s">
        <v>239</v>
      </c>
    </row>
    <row r="426" spans="1:65" s="15" customFormat="1" ht="11.25">
      <c r="B426" s="252"/>
      <c r="C426" s="253"/>
      <c r="D426" s="207" t="s">
        <v>250</v>
      </c>
      <c r="E426" s="254" t="s">
        <v>19</v>
      </c>
      <c r="F426" s="255" t="s">
        <v>2076</v>
      </c>
      <c r="G426" s="253"/>
      <c r="H426" s="256">
        <v>66.248000000000005</v>
      </c>
      <c r="I426" s="257"/>
      <c r="J426" s="253"/>
      <c r="K426" s="253"/>
      <c r="L426" s="258"/>
      <c r="M426" s="259"/>
      <c r="N426" s="260"/>
      <c r="O426" s="260"/>
      <c r="P426" s="260"/>
      <c r="Q426" s="260"/>
      <c r="R426" s="260"/>
      <c r="S426" s="260"/>
      <c r="T426" s="261"/>
      <c r="AT426" s="262" t="s">
        <v>250</v>
      </c>
      <c r="AU426" s="262" t="s">
        <v>81</v>
      </c>
      <c r="AV426" s="15" t="s">
        <v>101</v>
      </c>
      <c r="AW426" s="15" t="s">
        <v>33</v>
      </c>
      <c r="AX426" s="15" t="s">
        <v>72</v>
      </c>
      <c r="AY426" s="262" t="s">
        <v>239</v>
      </c>
    </row>
    <row r="427" spans="1:65" s="14" customFormat="1" ht="11.25">
      <c r="B427" s="230"/>
      <c r="C427" s="231"/>
      <c r="D427" s="207" t="s">
        <v>250</v>
      </c>
      <c r="E427" s="232" t="s">
        <v>19</v>
      </c>
      <c r="F427" s="233" t="s">
        <v>2773</v>
      </c>
      <c r="G427" s="231"/>
      <c r="H427" s="232" t="s">
        <v>19</v>
      </c>
      <c r="I427" s="234"/>
      <c r="J427" s="231"/>
      <c r="K427" s="231"/>
      <c r="L427" s="235"/>
      <c r="M427" s="236"/>
      <c r="N427" s="237"/>
      <c r="O427" s="237"/>
      <c r="P427" s="237"/>
      <c r="Q427" s="237"/>
      <c r="R427" s="237"/>
      <c r="S427" s="237"/>
      <c r="T427" s="238"/>
      <c r="AT427" s="239" t="s">
        <v>250</v>
      </c>
      <c r="AU427" s="239" t="s">
        <v>81</v>
      </c>
      <c r="AV427" s="14" t="s">
        <v>79</v>
      </c>
      <c r="AW427" s="14" t="s">
        <v>33</v>
      </c>
      <c r="AX427" s="14" t="s">
        <v>72</v>
      </c>
      <c r="AY427" s="239" t="s">
        <v>239</v>
      </c>
    </row>
    <row r="428" spans="1:65" s="13" customFormat="1" ht="11.25">
      <c r="B428" s="211"/>
      <c r="C428" s="212"/>
      <c r="D428" s="207" t="s">
        <v>250</v>
      </c>
      <c r="E428" s="213" t="s">
        <v>19</v>
      </c>
      <c r="F428" s="214" t="s">
        <v>3089</v>
      </c>
      <c r="G428" s="212"/>
      <c r="H428" s="215">
        <v>21.443999999999999</v>
      </c>
      <c r="I428" s="216"/>
      <c r="J428" s="212"/>
      <c r="K428" s="212"/>
      <c r="L428" s="217"/>
      <c r="M428" s="218"/>
      <c r="N428" s="219"/>
      <c r="O428" s="219"/>
      <c r="P428" s="219"/>
      <c r="Q428" s="219"/>
      <c r="R428" s="219"/>
      <c r="S428" s="219"/>
      <c r="T428" s="220"/>
      <c r="AT428" s="221" t="s">
        <v>250</v>
      </c>
      <c r="AU428" s="221" t="s">
        <v>81</v>
      </c>
      <c r="AV428" s="13" t="s">
        <v>81</v>
      </c>
      <c r="AW428" s="13" t="s">
        <v>33</v>
      </c>
      <c r="AX428" s="13" t="s">
        <v>72</v>
      </c>
      <c r="AY428" s="221" t="s">
        <v>239</v>
      </c>
    </row>
    <row r="429" spans="1:65" s="15" customFormat="1" ht="11.25">
      <c r="B429" s="252"/>
      <c r="C429" s="253"/>
      <c r="D429" s="207" t="s">
        <v>250</v>
      </c>
      <c r="E429" s="254" t="s">
        <v>19</v>
      </c>
      <c r="F429" s="255" t="s">
        <v>2076</v>
      </c>
      <c r="G429" s="253"/>
      <c r="H429" s="256">
        <v>21.443999999999999</v>
      </c>
      <c r="I429" s="257"/>
      <c r="J429" s="253"/>
      <c r="K429" s="253"/>
      <c r="L429" s="258"/>
      <c r="M429" s="259"/>
      <c r="N429" s="260"/>
      <c r="O429" s="260"/>
      <c r="P429" s="260"/>
      <c r="Q429" s="260"/>
      <c r="R429" s="260"/>
      <c r="S429" s="260"/>
      <c r="T429" s="261"/>
      <c r="AT429" s="262" t="s">
        <v>250</v>
      </c>
      <c r="AU429" s="262" t="s">
        <v>81</v>
      </c>
      <c r="AV429" s="15" t="s">
        <v>101</v>
      </c>
      <c r="AW429" s="15" t="s">
        <v>33</v>
      </c>
      <c r="AX429" s="15" t="s">
        <v>72</v>
      </c>
      <c r="AY429" s="262" t="s">
        <v>239</v>
      </c>
    </row>
    <row r="430" spans="1:65" s="16" customFormat="1" ht="11.25">
      <c r="B430" s="263"/>
      <c r="C430" s="264"/>
      <c r="D430" s="207" t="s">
        <v>250</v>
      </c>
      <c r="E430" s="265" t="s">
        <v>19</v>
      </c>
      <c r="F430" s="266" t="s">
        <v>2078</v>
      </c>
      <c r="G430" s="264"/>
      <c r="H430" s="267">
        <v>87.691999999999993</v>
      </c>
      <c r="I430" s="268"/>
      <c r="J430" s="264"/>
      <c r="K430" s="264"/>
      <c r="L430" s="269"/>
      <c r="M430" s="270"/>
      <c r="N430" s="271"/>
      <c r="O430" s="271"/>
      <c r="P430" s="271"/>
      <c r="Q430" s="271"/>
      <c r="R430" s="271"/>
      <c r="S430" s="271"/>
      <c r="T430" s="272"/>
      <c r="AT430" s="273" t="s">
        <v>250</v>
      </c>
      <c r="AU430" s="273" t="s">
        <v>81</v>
      </c>
      <c r="AV430" s="16" t="s">
        <v>246</v>
      </c>
      <c r="AW430" s="16" t="s">
        <v>33</v>
      </c>
      <c r="AX430" s="16" t="s">
        <v>79</v>
      </c>
      <c r="AY430" s="273" t="s">
        <v>239</v>
      </c>
    </row>
    <row r="431" spans="1:65" s="2" customFormat="1" ht="16.5" customHeight="1">
      <c r="A431" s="36"/>
      <c r="B431" s="37"/>
      <c r="C431" s="240" t="s">
        <v>1018</v>
      </c>
      <c r="D431" s="240" t="s">
        <v>653</v>
      </c>
      <c r="E431" s="241" t="s">
        <v>2774</v>
      </c>
      <c r="F431" s="242" t="s">
        <v>2775</v>
      </c>
      <c r="G431" s="243" t="s">
        <v>244</v>
      </c>
      <c r="H431" s="244">
        <v>92.076999999999998</v>
      </c>
      <c r="I431" s="245"/>
      <c r="J431" s="246">
        <f>ROUND(I431*H431,2)</f>
        <v>0</v>
      </c>
      <c r="K431" s="242" t="s">
        <v>245</v>
      </c>
      <c r="L431" s="247"/>
      <c r="M431" s="248" t="s">
        <v>19</v>
      </c>
      <c r="N431" s="249" t="s">
        <v>43</v>
      </c>
      <c r="O431" s="66"/>
      <c r="P431" s="203">
        <f>O431*H431</f>
        <v>0</v>
      </c>
      <c r="Q431" s="203">
        <v>5.9999999999999995E-4</v>
      </c>
      <c r="R431" s="203">
        <f>Q431*H431</f>
        <v>5.5246199999999995E-2</v>
      </c>
      <c r="S431" s="203">
        <v>0</v>
      </c>
      <c r="T431" s="204">
        <f>S431*H431</f>
        <v>0</v>
      </c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R431" s="205" t="s">
        <v>530</v>
      </c>
      <c r="AT431" s="205" t="s">
        <v>653</v>
      </c>
      <c r="AU431" s="205" t="s">
        <v>81</v>
      </c>
      <c r="AY431" s="19" t="s">
        <v>239</v>
      </c>
      <c r="BE431" s="206">
        <f>IF(N431="základní",J431,0)</f>
        <v>0</v>
      </c>
      <c r="BF431" s="206">
        <f>IF(N431="snížená",J431,0)</f>
        <v>0</v>
      </c>
      <c r="BG431" s="206">
        <f>IF(N431="zákl. přenesená",J431,0)</f>
        <v>0</v>
      </c>
      <c r="BH431" s="206">
        <f>IF(N431="sníž. přenesená",J431,0)</f>
        <v>0</v>
      </c>
      <c r="BI431" s="206">
        <f>IF(N431="nulová",J431,0)</f>
        <v>0</v>
      </c>
      <c r="BJ431" s="19" t="s">
        <v>79</v>
      </c>
      <c r="BK431" s="206">
        <f>ROUND(I431*H431,2)</f>
        <v>0</v>
      </c>
      <c r="BL431" s="19" t="s">
        <v>426</v>
      </c>
      <c r="BM431" s="205" t="s">
        <v>3090</v>
      </c>
    </row>
    <row r="432" spans="1:65" s="2" customFormat="1" ht="11.25">
      <c r="A432" s="36"/>
      <c r="B432" s="37"/>
      <c r="C432" s="38"/>
      <c r="D432" s="207" t="s">
        <v>248</v>
      </c>
      <c r="E432" s="38"/>
      <c r="F432" s="208" t="s">
        <v>2775</v>
      </c>
      <c r="G432" s="38"/>
      <c r="H432" s="38"/>
      <c r="I432" s="117"/>
      <c r="J432" s="38"/>
      <c r="K432" s="38"/>
      <c r="L432" s="41"/>
      <c r="M432" s="209"/>
      <c r="N432" s="210"/>
      <c r="O432" s="66"/>
      <c r="P432" s="66"/>
      <c r="Q432" s="66"/>
      <c r="R432" s="66"/>
      <c r="S432" s="66"/>
      <c r="T432" s="67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T432" s="19" t="s">
        <v>248</v>
      </c>
      <c r="AU432" s="19" t="s">
        <v>81</v>
      </c>
    </row>
    <row r="433" spans="1:65" s="2" customFormat="1" ht="19.5">
      <c r="A433" s="36"/>
      <c r="B433" s="37"/>
      <c r="C433" s="38"/>
      <c r="D433" s="207" t="s">
        <v>275</v>
      </c>
      <c r="E433" s="38"/>
      <c r="F433" s="225" t="s">
        <v>3091</v>
      </c>
      <c r="G433" s="38"/>
      <c r="H433" s="38"/>
      <c r="I433" s="117"/>
      <c r="J433" s="38"/>
      <c r="K433" s="38"/>
      <c r="L433" s="41"/>
      <c r="M433" s="209"/>
      <c r="N433" s="210"/>
      <c r="O433" s="66"/>
      <c r="P433" s="66"/>
      <c r="Q433" s="66"/>
      <c r="R433" s="66"/>
      <c r="S433" s="66"/>
      <c r="T433" s="67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T433" s="19" t="s">
        <v>275</v>
      </c>
      <c r="AU433" s="19" t="s">
        <v>81</v>
      </c>
    </row>
    <row r="434" spans="1:65" s="13" customFormat="1" ht="11.25">
      <c r="B434" s="211"/>
      <c r="C434" s="212"/>
      <c r="D434" s="207" t="s">
        <v>250</v>
      </c>
      <c r="E434" s="212"/>
      <c r="F434" s="214" t="s">
        <v>3092</v>
      </c>
      <c r="G434" s="212"/>
      <c r="H434" s="215">
        <v>92.076999999999998</v>
      </c>
      <c r="I434" s="216"/>
      <c r="J434" s="212"/>
      <c r="K434" s="212"/>
      <c r="L434" s="217"/>
      <c r="M434" s="218"/>
      <c r="N434" s="219"/>
      <c r="O434" s="219"/>
      <c r="P434" s="219"/>
      <c r="Q434" s="219"/>
      <c r="R434" s="219"/>
      <c r="S434" s="219"/>
      <c r="T434" s="220"/>
      <c r="AT434" s="221" t="s">
        <v>250</v>
      </c>
      <c r="AU434" s="221" t="s">
        <v>81</v>
      </c>
      <c r="AV434" s="13" t="s">
        <v>81</v>
      </c>
      <c r="AW434" s="13" t="s">
        <v>4</v>
      </c>
      <c r="AX434" s="13" t="s">
        <v>79</v>
      </c>
      <c r="AY434" s="221" t="s">
        <v>239</v>
      </c>
    </row>
    <row r="435" spans="1:65" s="2" customFormat="1" ht="16.5" customHeight="1">
      <c r="A435" s="36"/>
      <c r="B435" s="37"/>
      <c r="C435" s="194" t="s">
        <v>2465</v>
      </c>
      <c r="D435" s="194" t="s">
        <v>241</v>
      </c>
      <c r="E435" s="195" t="s">
        <v>2780</v>
      </c>
      <c r="F435" s="196" t="s">
        <v>2781</v>
      </c>
      <c r="G435" s="197" t="s">
        <v>265</v>
      </c>
      <c r="H435" s="198">
        <v>0.28100000000000003</v>
      </c>
      <c r="I435" s="199"/>
      <c r="J435" s="200">
        <f>ROUND(I435*H435,2)</f>
        <v>0</v>
      </c>
      <c r="K435" s="196" t="s">
        <v>245</v>
      </c>
      <c r="L435" s="41"/>
      <c r="M435" s="201" t="s">
        <v>19</v>
      </c>
      <c r="N435" s="202" t="s">
        <v>43</v>
      </c>
      <c r="O435" s="66"/>
      <c r="P435" s="203">
        <f>O435*H435</f>
        <v>0</v>
      </c>
      <c r="Q435" s="203">
        <v>0</v>
      </c>
      <c r="R435" s="203">
        <f>Q435*H435</f>
        <v>0</v>
      </c>
      <c r="S435" s="203">
        <v>0</v>
      </c>
      <c r="T435" s="204">
        <f>S435*H435</f>
        <v>0</v>
      </c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R435" s="205" t="s">
        <v>426</v>
      </c>
      <c r="AT435" s="205" t="s">
        <v>241</v>
      </c>
      <c r="AU435" s="205" t="s">
        <v>81</v>
      </c>
      <c r="AY435" s="19" t="s">
        <v>239</v>
      </c>
      <c r="BE435" s="206">
        <f>IF(N435="základní",J435,0)</f>
        <v>0</v>
      </c>
      <c r="BF435" s="206">
        <f>IF(N435="snížená",J435,0)</f>
        <v>0</v>
      </c>
      <c r="BG435" s="206">
        <f>IF(N435="zákl. přenesená",J435,0)</f>
        <v>0</v>
      </c>
      <c r="BH435" s="206">
        <f>IF(N435="sníž. přenesená",J435,0)</f>
        <v>0</v>
      </c>
      <c r="BI435" s="206">
        <f>IF(N435="nulová",J435,0)</f>
        <v>0</v>
      </c>
      <c r="BJ435" s="19" t="s">
        <v>79</v>
      </c>
      <c r="BK435" s="206">
        <f>ROUND(I435*H435,2)</f>
        <v>0</v>
      </c>
      <c r="BL435" s="19" t="s">
        <v>426</v>
      </c>
      <c r="BM435" s="205" t="s">
        <v>3093</v>
      </c>
    </row>
    <row r="436" spans="1:65" s="2" customFormat="1" ht="19.5">
      <c r="A436" s="36"/>
      <c r="B436" s="37"/>
      <c r="C436" s="38"/>
      <c r="D436" s="207" t="s">
        <v>248</v>
      </c>
      <c r="E436" s="38"/>
      <c r="F436" s="208" t="s">
        <v>2783</v>
      </c>
      <c r="G436" s="38"/>
      <c r="H436" s="38"/>
      <c r="I436" s="117"/>
      <c r="J436" s="38"/>
      <c r="K436" s="38"/>
      <c r="L436" s="41"/>
      <c r="M436" s="209"/>
      <c r="N436" s="210"/>
      <c r="O436" s="66"/>
      <c r="P436" s="66"/>
      <c r="Q436" s="66"/>
      <c r="R436" s="66"/>
      <c r="S436" s="66"/>
      <c r="T436" s="67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T436" s="19" t="s">
        <v>248</v>
      </c>
      <c r="AU436" s="19" t="s">
        <v>81</v>
      </c>
    </row>
    <row r="437" spans="1:65" s="2" customFormat="1" ht="16.5" customHeight="1">
      <c r="A437" s="36"/>
      <c r="B437" s="37"/>
      <c r="C437" s="194" t="s">
        <v>1022</v>
      </c>
      <c r="D437" s="194" t="s">
        <v>241</v>
      </c>
      <c r="E437" s="195" t="s">
        <v>2784</v>
      </c>
      <c r="F437" s="196" t="s">
        <v>2785</v>
      </c>
      <c r="G437" s="197" t="s">
        <v>265</v>
      </c>
      <c r="H437" s="198">
        <v>0.28100000000000003</v>
      </c>
      <c r="I437" s="199"/>
      <c r="J437" s="200">
        <f>ROUND(I437*H437,2)</f>
        <v>0</v>
      </c>
      <c r="K437" s="196" t="s">
        <v>245</v>
      </c>
      <c r="L437" s="41"/>
      <c r="M437" s="201" t="s">
        <v>19</v>
      </c>
      <c r="N437" s="202" t="s">
        <v>43</v>
      </c>
      <c r="O437" s="66"/>
      <c r="P437" s="203">
        <f>O437*H437</f>
        <v>0</v>
      </c>
      <c r="Q437" s="203">
        <v>0</v>
      </c>
      <c r="R437" s="203">
        <f>Q437*H437</f>
        <v>0</v>
      </c>
      <c r="S437" s="203">
        <v>0</v>
      </c>
      <c r="T437" s="204">
        <f>S437*H437</f>
        <v>0</v>
      </c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R437" s="205" t="s">
        <v>426</v>
      </c>
      <c r="AT437" s="205" t="s">
        <v>241</v>
      </c>
      <c r="AU437" s="205" t="s">
        <v>81</v>
      </c>
      <c r="AY437" s="19" t="s">
        <v>239</v>
      </c>
      <c r="BE437" s="206">
        <f>IF(N437="základní",J437,0)</f>
        <v>0</v>
      </c>
      <c r="BF437" s="206">
        <f>IF(N437="snížená",J437,0)</f>
        <v>0</v>
      </c>
      <c r="BG437" s="206">
        <f>IF(N437="zákl. přenesená",J437,0)</f>
        <v>0</v>
      </c>
      <c r="BH437" s="206">
        <f>IF(N437="sníž. přenesená",J437,0)</f>
        <v>0</v>
      </c>
      <c r="BI437" s="206">
        <f>IF(N437="nulová",J437,0)</f>
        <v>0</v>
      </c>
      <c r="BJ437" s="19" t="s">
        <v>79</v>
      </c>
      <c r="BK437" s="206">
        <f>ROUND(I437*H437,2)</f>
        <v>0</v>
      </c>
      <c r="BL437" s="19" t="s">
        <v>426</v>
      </c>
      <c r="BM437" s="205" t="s">
        <v>3094</v>
      </c>
    </row>
    <row r="438" spans="1:65" s="2" customFormat="1" ht="19.5">
      <c r="A438" s="36"/>
      <c r="B438" s="37"/>
      <c r="C438" s="38"/>
      <c r="D438" s="207" t="s">
        <v>248</v>
      </c>
      <c r="E438" s="38"/>
      <c r="F438" s="208" t="s">
        <v>2787</v>
      </c>
      <c r="G438" s="38"/>
      <c r="H438" s="38"/>
      <c r="I438" s="117"/>
      <c r="J438" s="38"/>
      <c r="K438" s="38"/>
      <c r="L438" s="41"/>
      <c r="M438" s="209"/>
      <c r="N438" s="210"/>
      <c r="O438" s="66"/>
      <c r="P438" s="66"/>
      <c r="Q438" s="66"/>
      <c r="R438" s="66"/>
      <c r="S438" s="66"/>
      <c r="T438" s="67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T438" s="19" t="s">
        <v>248</v>
      </c>
      <c r="AU438" s="19" t="s">
        <v>81</v>
      </c>
    </row>
    <row r="439" spans="1:65" s="2" customFormat="1" ht="16.5" customHeight="1">
      <c r="A439" s="36"/>
      <c r="B439" s="37"/>
      <c r="C439" s="194" t="s">
        <v>2478</v>
      </c>
      <c r="D439" s="194" t="s">
        <v>241</v>
      </c>
      <c r="E439" s="195" t="s">
        <v>2789</v>
      </c>
      <c r="F439" s="196" t="s">
        <v>2790</v>
      </c>
      <c r="G439" s="197" t="s">
        <v>265</v>
      </c>
      <c r="H439" s="198">
        <v>0.28100000000000003</v>
      </c>
      <c r="I439" s="199"/>
      <c r="J439" s="200">
        <f>ROUND(I439*H439,2)</f>
        <v>0</v>
      </c>
      <c r="K439" s="196" t="s">
        <v>245</v>
      </c>
      <c r="L439" s="41"/>
      <c r="M439" s="201" t="s">
        <v>19</v>
      </c>
      <c r="N439" s="202" t="s">
        <v>43</v>
      </c>
      <c r="O439" s="66"/>
      <c r="P439" s="203">
        <f>O439*H439</f>
        <v>0</v>
      </c>
      <c r="Q439" s="203">
        <v>0</v>
      </c>
      <c r="R439" s="203">
        <f>Q439*H439</f>
        <v>0</v>
      </c>
      <c r="S439" s="203">
        <v>0</v>
      </c>
      <c r="T439" s="204">
        <f>S439*H439</f>
        <v>0</v>
      </c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R439" s="205" t="s">
        <v>426</v>
      </c>
      <c r="AT439" s="205" t="s">
        <v>241</v>
      </c>
      <c r="AU439" s="205" t="s">
        <v>81</v>
      </c>
      <c r="AY439" s="19" t="s">
        <v>239</v>
      </c>
      <c r="BE439" s="206">
        <f>IF(N439="základní",J439,0)</f>
        <v>0</v>
      </c>
      <c r="BF439" s="206">
        <f>IF(N439="snížená",J439,0)</f>
        <v>0</v>
      </c>
      <c r="BG439" s="206">
        <f>IF(N439="zákl. přenesená",J439,0)</f>
        <v>0</v>
      </c>
      <c r="BH439" s="206">
        <f>IF(N439="sníž. přenesená",J439,0)</f>
        <v>0</v>
      </c>
      <c r="BI439" s="206">
        <f>IF(N439="nulová",J439,0)</f>
        <v>0</v>
      </c>
      <c r="BJ439" s="19" t="s">
        <v>79</v>
      </c>
      <c r="BK439" s="206">
        <f>ROUND(I439*H439,2)</f>
        <v>0</v>
      </c>
      <c r="BL439" s="19" t="s">
        <v>426</v>
      </c>
      <c r="BM439" s="205" t="s">
        <v>3095</v>
      </c>
    </row>
    <row r="440" spans="1:65" s="2" customFormat="1" ht="19.5">
      <c r="A440" s="36"/>
      <c r="B440" s="37"/>
      <c r="C440" s="38"/>
      <c r="D440" s="207" t="s">
        <v>248</v>
      </c>
      <c r="E440" s="38"/>
      <c r="F440" s="208" t="s">
        <v>2792</v>
      </c>
      <c r="G440" s="38"/>
      <c r="H440" s="38"/>
      <c r="I440" s="117"/>
      <c r="J440" s="38"/>
      <c r="K440" s="38"/>
      <c r="L440" s="41"/>
      <c r="M440" s="209"/>
      <c r="N440" s="210"/>
      <c r="O440" s="66"/>
      <c r="P440" s="66"/>
      <c r="Q440" s="66"/>
      <c r="R440" s="66"/>
      <c r="S440" s="66"/>
      <c r="T440" s="67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T440" s="19" t="s">
        <v>248</v>
      </c>
      <c r="AU440" s="19" t="s">
        <v>81</v>
      </c>
    </row>
    <row r="441" spans="1:65" s="12" customFormat="1" ht="25.9" customHeight="1">
      <c r="B441" s="178"/>
      <c r="C441" s="179"/>
      <c r="D441" s="180" t="s">
        <v>71</v>
      </c>
      <c r="E441" s="181" t="s">
        <v>1774</v>
      </c>
      <c r="F441" s="181" t="s">
        <v>1775</v>
      </c>
      <c r="G441" s="179"/>
      <c r="H441" s="179"/>
      <c r="I441" s="182"/>
      <c r="J441" s="183">
        <f>BK441</f>
        <v>0</v>
      </c>
      <c r="K441" s="179"/>
      <c r="L441" s="184"/>
      <c r="M441" s="185"/>
      <c r="N441" s="186"/>
      <c r="O441" s="186"/>
      <c r="P441" s="187">
        <f>P442</f>
        <v>0</v>
      </c>
      <c r="Q441" s="186"/>
      <c r="R441" s="187">
        <f>R442</f>
        <v>0</v>
      </c>
      <c r="S441" s="186"/>
      <c r="T441" s="188">
        <f>T442</f>
        <v>0</v>
      </c>
      <c r="AR441" s="189" t="s">
        <v>295</v>
      </c>
      <c r="AT441" s="190" t="s">
        <v>71</v>
      </c>
      <c r="AU441" s="190" t="s">
        <v>72</v>
      </c>
      <c r="AY441" s="189" t="s">
        <v>239</v>
      </c>
      <c r="BK441" s="191">
        <f>BK442</f>
        <v>0</v>
      </c>
    </row>
    <row r="442" spans="1:65" s="12" customFormat="1" ht="22.9" customHeight="1">
      <c r="B442" s="178"/>
      <c r="C442" s="179"/>
      <c r="D442" s="180" t="s">
        <v>71</v>
      </c>
      <c r="E442" s="192" t="s">
        <v>2793</v>
      </c>
      <c r="F442" s="192" t="s">
        <v>2794</v>
      </c>
      <c r="G442" s="179"/>
      <c r="H442" s="179"/>
      <c r="I442" s="182"/>
      <c r="J442" s="193">
        <f>BK442</f>
        <v>0</v>
      </c>
      <c r="K442" s="179"/>
      <c r="L442" s="184"/>
      <c r="M442" s="185"/>
      <c r="N442" s="186"/>
      <c r="O442" s="186"/>
      <c r="P442" s="187">
        <f>SUM(P443:P444)</f>
        <v>0</v>
      </c>
      <c r="Q442" s="186"/>
      <c r="R442" s="187">
        <f>SUM(R443:R444)</f>
        <v>0</v>
      </c>
      <c r="S442" s="186"/>
      <c r="T442" s="188">
        <f>SUM(T443:T444)</f>
        <v>0</v>
      </c>
      <c r="AR442" s="189" t="s">
        <v>295</v>
      </c>
      <c r="AT442" s="190" t="s">
        <v>71</v>
      </c>
      <c r="AU442" s="190" t="s">
        <v>79</v>
      </c>
      <c r="AY442" s="189" t="s">
        <v>239</v>
      </c>
      <c r="BK442" s="191">
        <f>SUM(BK443:BK444)</f>
        <v>0</v>
      </c>
    </row>
    <row r="443" spans="1:65" s="2" customFormat="1" ht="16.5" customHeight="1">
      <c r="A443" s="36"/>
      <c r="B443" s="37"/>
      <c r="C443" s="194" t="s">
        <v>1026</v>
      </c>
      <c r="D443" s="194" t="s">
        <v>241</v>
      </c>
      <c r="E443" s="195" t="s">
        <v>2796</v>
      </c>
      <c r="F443" s="196" t="s">
        <v>2797</v>
      </c>
      <c r="G443" s="197" t="s">
        <v>2798</v>
      </c>
      <c r="H443" s="198">
        <v>1</v>
      </c>
      <c r="I443" s="199"/>
      <c r="J443" s="200">
        <f>ROUND(I443*H443,2)</f>
        <v>0</v>
      </c>
      <c r="K443" s="196" t="s">
        <v>245</v>
      </c>
      <c r="L443" s="41"/>
      <c r="M443" s="201" t="s">
        <v>19</v>
      </c>
      <c r="N443" s="202" t="s">
        <v>43</v>
      </c>
      <c r="O443" s="66"/>
      <c r="P443" s="203">
        <f>O443*H443</f>
        <v>0</v>
      </c>
      <c r="Q443" s="203">
        <v>0</v>
      </c>
      <c r="R443" s="203">
        <f>Q443*H443</f>
        <v>0</v>
      </c>
      <c r="S443" s="203">
        <v>0</v>
      </c>
      <c r="T443" s="204">
        <f>S443*H443</f>
        <v>0</v>
      </c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R443" s="205" t="s">
        <v>1778</v>
      </c>
      <c r="AT443" s="205" t="s">
        <v>241</v>
      </c>
      <c r="AU443" s="205" t="s">
        <v>81</v>
      </c>
      <c r="AY443" s="19" t="s">
        <v>239</v>
      </c>
      <c r="BE443" s="206">
        <f>IF(N443="základní",J443,0)</f>
        <v>0</v>
      </c>
      <c r="BF443" s="206">
        <f>IF(N443="snížená",J443,0)</f>
        <v>0</v>
      </c>
      <c r="BG443" s="206">
        <f>IF(N443="zákl. přenesená",J443,0)</f>
        <v>0</v>
      </c>
      <c r="BH443" s="206">
        <f>IF(N443="sníž. přenesená",J443,0)</f>
        <v>0</v>
      </c>
      <c r="BI443" s="206">
        <f>IF(N443="nulová",J443,0)</f>
        <v>0</v>
      </c>
      <c r="BJ443" s="19" t="s">
        <v>79</v>
      </c>
      <c r="BK443" s="206">
        <f>ROUND(I443*H443,2)</f>
        <v>0</v>
      </c>
      <c r="BL443" s="19" t="s">
        <v>1778</v>
      </c>
      <c r="BM443" s="205" t="s">
        <v>3096</v>
      </c>
    </row>
    <row r="444" spans="1:65" s="2" customFormat="1" ht="11.25">
      <c r="A444" s="36"/>
      <c r="B444" s="37"/>
      <c r="C444" s="38"/>
      <c r="D444" s="207" t="s">
        <v>248</v>
      </c>
      <c r="E444" s="38"/>
      <c r="F444" s="208" t="s">
        <v>2797</v>
      </c>
      <c r="G444" s="38"/>
      <c r="H444" s="38"/>
      <c r="I444" s="117"/>
      <c r="J444" s="38"/>
      <c r="K444" s="38"/>
      <c r="L444" s="41"/>
      <c r="M444" s="226"/>
      <c r="N444" s="227"/>
      <c r="O444" s="228"/>
      <c r="P444" s="228"/>
      <c r="Q444" s="228"/>
      <c r="R444" s="228"/>
      <c r="S444" s="228"/>
      <c r="T444" s="229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T444" s="19" t="s">
        <v>248</v>
      </c>
      <c r="AU444" s="19" t="s">
        <v>81</v>
      </c>
    </row>
    <row r="445" spans="1:65" s="2" customFormat="1" ht="6.95" customHeight="1">
      <c r="A445" s="36"/>
      <c r="B445" s="49"/>
      <c r="C445" s="50"/>
      <c r="D445" s="50"/>
      <c r="E445" s="50"/>
      <c r="F445" s="50"/>
      <c r="G445" s="50"/>
      <c r="H445" s="50"/>
      <c r="I445" s="144"/>
      <c r="J445" s="50"/>
      <c r="K445" s="50"/>
      <c r="L445" s="41"/>
      <c r="M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</row>
  </sheetData>
  <sheetProtection algorithmName="SHA-512" hashValue="UTNol2fov9ty3wC0LiyZaHYs1rG4KPYsvNgBEkKuasqsHJNIfxGEQGwKcHqQZVUDL4+zbjUwfBRpzFHPSfgnZA==" saltValue="qn89vjadHFnf87O0kEvXrND2pyyzD52zR3MF4mc40cFmR03ajL1N6C4Se8tNqygUNkTAAkMr3/zF6/Ax9plm2g==" spinCount="100000" sheet="1" objects="1" scenarios="1" formatColumns="0" formatRows="0" autoFilter="0"/>
  <autoFilter ref="C91:K444" xr:uid="{00000000-0009-0000-0000-00001A000000}"/>
  <mergeCells count="9">
    <mergeCell ref="E50:H50"/>
    <mergeCell ref="E82:H82"/>
    <mergeCell ref="E84:H8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BM557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182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3097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tr">
        <f>IF('Rekapitulace stavby'!AN19="","",'Rekapitulace stavby'!AN19)</f>
        <v/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tr">
        <f>IF('Rekapitulace stavby'!E20="","",'Rekapitulace stavby'!E20)</f>
        <v xml:space="preserve"> </v>
      </c>
      <c r="F24" s="36"/>
      <c r="G24" s="36"/>
      <c r="H24" s="36"/>
      <c r="I24" s="119" t="s">
        <v>28</v>
      </c>
      <c r="J24" s="105" t="str">
        <f>IF('Rekapitulace stavby'!AN20="","",'Rekapitulace stavby'!AN20)</f>
        <v/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7.25" customHeight="1">
      <c r="A27" s="121"/>
      <c r="B27" s="122"/>
      <c r="C27" s="121"/>
      <c r="D27" s="121"/>
      <c r="E27" s="403" t="s">
        <v>3098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ROUND(J91,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ROUND((SUM(BE91:BE556)),  2)</f>
        <v>0</v>
      </c>
      <c r="G33" s="36"/>
      <c r="H33" s="36"/>
      <c r="I33" s="133">
        <v>0.21</v>
      </c>
      <c r="J33" s="132">
        <f>ROUND(((SUM(BE91:BE556))*I33),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ROUND((SUM(BF91:BF556)),  2)</f>
        <v>0</v>
      </c>
      <c r="G34" s="36"/>
      <c r="H34" s="36"/>
      <c r="I34" s="133">
        <v>0.15</v>
      </c>
      <c r="J34" s="132">
        <f>ROUND(((SUM(BF91:BF556))*I34),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ROUND((SUM(BG91:BG556)),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ROUND((SUM(BH91:BH556)),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ROUND((SUM(BI91:BI556)),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SO 23 - Kanalizace dešťová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 xml:space="preserve"> 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J91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222</v>
      </c>
      <c r="E60" s="156"/>
      <c r="F60" s="156"/>
      <c r="G60" s="156"/>
      <c r="H60" s="156"/>
      <c r="I60" s="157"/>
      <c r="J60" s="158">
        <f>J92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223</v>
      </c>
      <c r="E61" s="162"/>
      <c r="F61" s="162"/>
      <c r="G61" s="162"/>
      <c r="H61" s="162"/>
      <c r="I61" s="163"/>
      <c r="J61" s="164">
        <f>J93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1841</v>
      </c>
      <c r="E62" s="162"/>
      <c r="F62" s="162"/>
      <c r="G62" s="162"/>
      <c r="H62" s="162"/>
      <c r="I62" s="163"/>
      <c r="J62" s="164">
        <f>J251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2045</v>
      </c>
      <c r="E63" s="162"/>
      <c r="F63" s="162"/>
      <c r="G63" s="162"/>
      <c r="H63" s="162"/>
      <c r="I63" s="163"/>
      <c r="J63" s="164">
        <f>J261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1588</v>
      </c>
      <c r="E64" s="162"/>
      <c r="F64" s="162"/>
      <c r="G64" s="162"/>
      <c r="H64" s="162"/>
      <c r="I64" s="163"/>
      <c r="J64" s="164">
        <f>J311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1842</v>
      </c>
      <c r="E65" s="162"/>
      <c r="F65" s="162"/>
      <c r="G65" s="162"/>
      <c r="H65" s="162"/>
      <c r="I65" s="163"/>
      <c r="J65" s="164">
        <f>J357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2046</v>
      </c>
      <c r="E66" s="162"/>
      <c r="F66" s="162"/>
      <c r="G66" s="162"/>
      <c r="H66" s="162"/>
      <c r="I66" s="163"/>
      <c r="J66" s="164">
        <f>J368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346</v>
      </c>
      <c r="E67" s="162"/>
      <c r="F67" s="162"/>
      <c r="G67" s="162"/>
      <c r="H67" s="162"/>
      <c r="I67" s="163"/>
      <c r="J67" s="164">
        <f>J374</f>
        <v>0</v>
      </c>
      <c r="K67" s="99"/>
      <c r="L67" s="165"/>
    </row>
    <row r="68" spans="1:31" s="10" customFormat="1" ht="19.899999999999999" customHeight="1">
      <c r="B68" s="160"/>
      <c r="C68" s="99"/>
      <c r="D68" s="161" t="s">
        <v>347</v>
      </c>
      <c r="E68" s="162"/>
      <c r="F68" s="162"/>
      <c r="G68" s="162"/>
      <c r="H68" s="162"/>
      <c r="I68" s="163"/>
      <c r="J68" s="164">
        <f>J509</f>
        <v>0</v>
      </c>
      <c r="K68" s="99"/>
      <c r="L68" s="165"/>
    </row>
    <row r="69" spans="1:31" s="10" customFormat="1" ht="19.899999999999999" customHeight="1">
      <c r="B69" s="160"/>
      <c r="C69" s="99"/>
      <c r="D69" s="161" t="s">
        <v>270</v>
      </c>
      <c r="E69" s="162"/>
      <c r="F69" s="162"/>
      <c r="G69" s="162"/>
      <c r="H69" s="162"/>
      <c r="I69" s="163"/>
      <c r="J69" s="164">
        <f>J543</f>
        <v>0</v>
      </c>
      <c r="K69" s="99"/>
      <c r="L69" s="165"/>
    </row>
    <row r="70" spans="1:31" s="9" customFormat="1" ht="24.95" customHeight="1">
      <c r="B70" s="153"/>
      <c r="C70" s="154"/>
      <c r="D70" s="155" t="s">
        <v>349</v>
      </c>
      <c r="E70" s="156"/>
      <c r="F70" s="156"/>
      <c r="G70" s="156"/>
      <c r="H70" s="156"/>
      <c r="I70" s="157"/>
      <c r="J70" s="158">
        <f>J546</f>
        <v>0</v>
      </c>
      <c r="K70" s="154"/>
      <c r="L70" s="159"/>
    </row>
    <row r="71" spans="1:31" s="10" customFormat="1" ht="19.899999999999999" customHeight="1">
      <c r="B71" s="160"/>
      <c r="C71" s="99"/>
      <c r="D71" s="161" t="s">
        <v>3099</v>
      </c>
      <c r="E71" s="162"/>
      <c r="F71" s="162"/>
      <c r="G71" s="162"/>
      <c r="H71" s="162"/>
      <c r="I71" s="163"/>
      <c r="J71" s="164">
        <f>J547</f>
        <v>0</v>
      </c>
      <c r="K71" s="99"/>
      <c r="L71" s="165"/>
    </row>
    <row r="72" spans="1:31" s="2" customFormat="1" ht="21.75" customHeight="1">
      <c r="A72" s="36"/>
      <c r="B72" s="37"/>
      <c r="C72" s="38"/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6.95" customHeight="1">
      <c r="A73" s="36"/>
      <c r="B73" s="49"/>
      <c r="C73" s="50"/>
      <c r="D73" s="50"/>
      <c r="E73" s="50"/>
      <c r="F73" s="50"/>
      <c r="G73" s="50"/>
      <c r="H73" s="50"/>
      <c r="I73" s="144"/>
      <c r="J73" s="50"/>
      <c r="K73" s="50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7" spans="1:31" s="2" customFormat="1" ht="6.95" customHeight="1">
      <c r="A77" s="36"/>
      <c r="B77" s="51"/>
      <c r="C77" s="52"/>
      <c r="D77" s="52"/>
      <c r="E77" s="52"/>
      <c r="F77" s="52"/>
      <c r="G77" s="52"/>
      <c r="H77" s="52"/>
      <c r="I77" s="147"/>
      <c r="J77" s="52"/>
      <c r="K77" s="52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24.95" customHeight="1">
      <c r="A78" s="36"/>
      <c r="B78" s="37"/>
      <c r="C78" s="25" t="s">
        <v>224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6.5" customHeight="1">
      <c r="A81" s="36"/>
      <c r="B81" s="37"/>
      <c r="C81" s="38"/>
      <c r="D81" s="38"/>
      <c r="E81" s="404" t="str">
        <f>E7</f>
        <v>Horoměřická S 071 - most, Praha 6, č. akce 999615</v>
      </c>
      <c r="F81" s="405"/>
      <c r="G81" s="405"/>
      <c r="H81" s="405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214</v>
      </c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6.5" customHeight="1">
      <c r="A83" s="36"/>
      <c r="B83" s="37"/>
      <c r="C83" s="38"/>
      <c r="D83" s="38"/>
      <c r="E83" s="378" t="str">
        <f>E9</f>
        <v>SO 23 - Kanalizace dešťová</v>
      </c>
      <c r="F83" s="406"/>
      <c r="G83" s="406"/>
      <c r="H83" s="406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2" customHeight="1">
      <c r="A85" s="36"/>
      <c r="B85" s="37"/>
      <c r="C85" s="31" t="s">
        <v>21</v>
      </c>
      <c r="D85" s="38"/>
      <c r="E85" s="38"/>
      <c r="F85" s="29" t="str">
        <f>F12</f>
        <v>ul. Horoměřická / Pod Habrovkou</v>
      </c>
      <c r="G85" s="38"/>
      <c r="H85" s="38"/>
      <c r="I85" s="119" t="s">
        <v>23</v>
      </c>
      <c r="J85" s="61" t="str">
        <f>IF(J12="","",J12)</f>
        <v>12. 6. 2020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25.7" customHeight="1">
      <c r="A87" s="36"/>
      <c r="B87" s="37"/>
      <c r="C87" s="31" t="s">
        <v>25</v>
      </c>
      <c r="D87" s="38"/>
      <c r="E87" s="38"/>
      <c r="F87" s="29" t="str">
        <f>E15</f>
        <v>TSK hl.m. Prahy, a.s.</v>
      </c>
      <c r="G87" s="38"/>
      <c r="H87" s="38"/>
      <c r="I87" s="119" t="s">
        <v>31</v>
      </c>
      <c r="J87" s="34" t="str">
        <f>E21</f>
        <v>AGA Letiště, spol. s r.o.</v>
      </c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15.2" customHeight="1">
      <c r="A88" s="36"/>
      <c r="B88" s="37"/>
      <c r="C88" s="31" t="s">
        <v>29</v>
      </c>
      <c r="D88" s="38"/>
      <c r="E88" s="38"/>
      <c r="F88" s="29" t="str">
        <f>IF(E18="","",E18)</f>
        <v>Vyplň údaj</v>
      </c>
      <c r="G88" s="38"/>
      <c r="H88" s="38"/>
      <c r="I88" s="119" t="s">
        <v>34</v>
      </c>
      <c r="J88" s="34" t="str">
        <f>E24</f>
        <v xml:space="preserve"> </v>
      </c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0.35" customHeight="1">
      <c r="A89" s="36"/>
      <c r="B89" s="37"/>
      <c r="C89" s="38"/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11" customFormat="1" ht="29.25" customHeight="1">
      <c r="A90" s="166"/>
      <c r="B90" s="167"/>
      <c r="C90" s="168" t="s">
        <v>225</v>
      </c>
      <c r="D90" s="169" t="s">
        <v>57</v>
      </c>
      <c r="E90" s="169" t="s">
        <v>53</v>
      </c>
      <c r="F90" s="169" t="s">
        <v>54</v>
      </c>
      <c r="G90" s="169" t="s">
        <v>226</v>
      </c>
      <c r="H90" s="169" t="s">
        <v>227</v>
      </c>
      <c r="I90" s="170" t="s">
        <v>228</v>
      </c>
      <c r="J90" s="169" t="s">
        <v>220</v>
      </c>
      <c r="K90" s="171" t="s">
        <v>229</v>
      </c>
      <c r="L90" s="172"/>
      <c r="M90" s="70" t="s">
        <v>19</v>
      </c>
      <c r="N90" s="71" t="s">
        <v>42</v>
      </c>
      <c r="O90" s="71" t="s">
        <v>230</v>
      </c>
      <c r="P90" s="71" t="s">
        <v>231</v>
      </c>
      <c r="Q90" s="71" t="s">
        <v>232</v>
      </c>
      <c r="R90" s="71" t="s">
        <v>233</v>
      </c>
      <c r="S90" s="71" t="s">
        <v>234</v>
      </c>
      <c r="T90" s="72" t="s">
        <v>235</v>
      </c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</row>
    <row r="91" spans="1:65" s="2" customFormat="1" ht="22.9" customHeight="1">
      <c r="A91" s="36"/>
      <c r="B91" s="37"/>
      <c r="C91" s="77" t="s">
        <v>236</v>
      </c>
      <c r="D91" s="38"/>
      <c r="E91" s="38"/>
      <c r="F91" s="38"/>
      <c r="G91" s="38"/>
      <c r="H91" s="38"/>
      <c r="I91" s="117"/>
      <c r="J91" s="173">
        <f>BK91</f>
        <v>0</v>
      </c>
      <c r="K91" s="38"/>
      <c r="L91" s="41"/>
      <c r="M91" s="73"/>
      <c r="N91" s="174"/>
      <c r="O91" s="74"/>
      <c r="P91" s="175">
        <f>P92+P546</f>
        <v>0</v>
      </c>
      <c r="Q91" s="74"/>
      <c r="R91" s="175">
        <f>R92+R546</f>
        <v>171.87909397999999</v>
      </c>
      <c r="S91" s="74"/>
      <c r="T91" s="176">
        <f>T92+T546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71</v>
      </c>
      <c r="AU91" s="19" t="s">
        <v>221</v>
      </c>
      <c r="BK91" s="177">
        <f>BK92+BK546</f>
        <v>0</v>
      </c>
    </row>
    <row r="92" spans="1:65" s="12" customFormat="1" ht="25.9" customHeight="1">
      <c r="B92" s="178"/>
      <c r="C92" s="179"/>
      <c r="D92" s="180" t="s">
        <v>71</v>
      </c>
      <c r="E92" s="181" t="s">
        <v>237</v>
      </c>
      <c r="F92" s="181" t="s">
        <v>238</v>
      </c>
      <c r="G92" s="179"/>
      <c r="H92" s="179"/>
      <c r="I92" s="182"/>
      <c r="J92" s="183">
        <f>BK92</f>
        <v>0</v>
      </c>
      <c r="K92" s="179"/>
      <c r="L92" s="184"/>
      <c r="M92" s="185"/>
      <c r="N92" s="186"/>
      <c r="O92" s="186"/>
      <c r="P92" s="187">
        <f>P93+P251+P261+P311+P357+P368+P374+P509+P543</f>
        <v>0</v>
      </c>
      <c r="Q92" s="186"/>
      <c r="R92" s="187">
        <f>R93+R251+R261+R311+R357+R368+R374+R509+R543</f>
        <v>171.86807718</v>
      </c>
      <c r="S92" s="186"/>
      <c r="T92" s="188">
        <f>T93+T251+T261+T311+T357+T368+T374+T509+T543</f>
        <v>0</v>
      </c>
      <c r="AR92" s="189" t="s">
        <v>79</v>
      </c>
      <c r="AT92" s="190" t="s">
        <v>71</v>
      </c>
      <c r="AU92" s="190" t="s">
        <v>72</v>
      </c>
      <c r="AY92" s="189" t="s">
        <v>239</v>
      </c>
      <c r="BK92" s="191">
        <f>BK93+BK251+BK261+BK311+BK357+BK368+BK374+BK509+BK543</f>
        <v>0</v>
      </c>
    </row>
    <row r="93" spans="1:65" s="12" customFormat="1" ht="22.9" customHeight="1">
      <c r="B93" s="178"/>
      <c r="C93" s="179"/>
      <c r="D93" s="180" t="s">
        <v>71</v>
      </c>
      <c r="E93" s="192" t="s">
        <v>79</v>
      </c>
      <c r="F93" s="192" t="s">
        <v>240</v>
      </c>
      <c r="G93" s="179"/>
      <c r="H93" s="179"/>
      <c r="I93" s="182"/>
      <c r="J93" s="193">
        <f>BK93</f>
        <v>0</v>
      </c>
      <c r="K93" s="179"/>
      <c r="L93" s="184"/>
      <c r="M93" s="185"/>
      <c r="N93" s="186"/>
      <c r="O93" s="186"/>
      <c r="P93" s="187">
        <f>SUM(P94:P250)</f>
        <v>0</v>
      </c>
      <c r="Q93" s="186"/>
      <c r="R93" s="187">
        <f>SUM(R94:R250)</f>
        <v>114.87468935999999</v>
      </c>
      <c r="S93" s="186"/>
      <c r="T93" s="188">
        <f>SUM(T94:T250)</f>
        <v>0</v>
      </c>
      <c r="AR93" s="189" t="s">
        <v>79</v>
      </c>
      <c r="AT93" s="190" t="s">
        <v>71</v>
      </c>
      <c r="AU93" s="190" t="s">
        <v>79</v>
      </c>
      <c r="AY93" s="189" t="s">
        <v>239</v>
      </c>
      <c r="BK93" s="191">
        <f>SUM(BK94:BK250)</f>
        <v>0</v>
      </c>
    </row>
    <row r="94" spans="1:65" s="2" customFormat="1" ht="16.5" customHeight="1">
      <c r="A94" s="36"/>
      <c r="B94" s="37"/>
      <c r="C94" s="194" t="s">
        <v>79</v>
      </c>
      <c r="D94" s="194" t="s">
        <v>241</v>
      </c>
      <c r="E94" s="195" t="s">
        <v>3100</v>
      </c>
      <c r="F94" s="196" t="s">
        <v>3101</v>
      </c>
      <c r="G94" s="197" t="s">
        <v>254</v>
      </c>
      <c r="H94" s="198">
        <v>23.92</v>
      </c>
      <c r="I94" s="199"/>
      <c r="J94" s="200">
        <f>ROUND(I94*H94,2)</f>
        <v>0</v>
      </c>
      <c r="K94" s="196" t="s">
        <v>245</v>
      </c>
      <c r="L94" s="41"/>
      <c r="M94" s="201" t="s">
        <v>19</v>
      </c>
      <c r="N94" s="202" t="s">
        <v>43</v>
      </c>
      <c r="O94" s="66"/>
      <c r="P94" s="203">
        <f>O94*H94</f>
        <v>0</v>
      </c>
      <c r="Q94" s="203">
        <v>0</v>
      </c>
      <c r="R94" s="203">
        <f>Q94*H94</f>
        <v>0</v>
      </c>
      <c r="S94" s="203">
        <v>0</v>
      </c>
      <c r="T94" s="204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246</v>
      </c>
      <c r="AT94" s="205" t="s">
        <v>241</v>
      </c>
      <c r="AU94" s="205" t="s">
        <v>81</v>
      </c>
      <c r="AY94" s="19" t="s">
        <v>239</v>
      </c>
      <c r="BE94" s="206">
        <f>IF(N94="základní",J94,0)</f>
        <v>0</v>
      </c>
      <c r="BF94" s="206">
        <f>IF(N94="snížená",J94,0)</f>
        <v>0</v>
      </c>
      <c r="BG94" s="206">
        <f>IF(N94="zákl. přenesená",J94,0)</f>
        <v>0</v>
      </c>
      <c r="BH94" s="206">
        <f>IF(N94="sníž. přenesená",J94,0)</f>
        <v>0</v>
      </c>
      <c r="BI94" s="206">
        <f>IF(N94="nulová",J94,0)</f>
        <v>0</v>
      </c>
      <c r="BJ94" s="19" t="s">
        <v>79</v>
      </c>
      <c r="BK94" s="206">
        <f>ROUND(I94*H94,2)</f>
        <v>0</v>
      </c>
      <c r="BL94" s="19" t="s">
        <v>246</v>
      </c>
      <c r="BM94" s="205" t="s">
        <v>3102</v>
      </c>
    </row>
    <row r="95" spans="1:65" s="2" customFormat="1" ht="11.25">
      <c r="A95" s="36"/>
      <c r="B95" s="37"/>
      <c r="C95" s="38"/>
      <c r="D95" s="207" t="s">
        <v>248</v>
      </c>
      <c r="E95" s="38"/>
      <c r="F95" s="208" t="s">
        <v>3103</v>
      </c>
      <c r="G95" s="38"/>
      <c r="H95" s="38"/>
      <c r="I95" s="117"/>
      <c r="J95" s="38"/>
      <c r="K95" s="38"/>
      <c r="L95" s="41"/>
      <c r="M95" s="209"/>
      <c r="N95" s="210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248</v>
      </c>
      <c r="AU95" s="19" t="s">
        <v>81</v>
      </c>
    </row>
    <row r="96" spans="1:65" s="14" customFormat="1" ht="11.25">
      <c r="B96" s="230"/>
      <c r="C96" s="231"/>
      <c r="D96" s="207" t="s">
        <v>250</v>
      </c>
      <c r="E96" s="232" t="s">
        <v>19</v>
      </c>
      <c r="F96" s="233" t="s">
        <v>3104</v>
      </c>
      <c r="G96" s="231"/>
      <c r="H96" s="232" t="s">
        <v>19</v>
      </c>
      <c r="I96" s="234"/>
      <c r="J96" s="231"/>
      <c r="K96" s="231"/>
      <c r="L96" s="235"/>
      <c r="M96" s="236"/>
      <c r="N96" s="237"/>
      <c r="O96" s="237"/>
      <c r="P96" s="237"/>
      <c r="Q96" s="237"/>
      <c r="R96" s="237"/>
      <c r="S96" s="237"/>
      <c r="T96" s="238"/>
      <c r="AT96" s="239" t="s">
        <v>250</v>
      </c>
      <c r="AU96" s="239" t="s">
        <v>81</v>
      </c>
      <c r="AV96" s="14" t="s">
        <v>79</v>
      </c>
      <c r="AW96" s="14" t="s">
        <v>33</v>
      </c>
      <c r="AX96" s="14" t="s">
        <v>72</v>
      </c>
      <c r="AY96" s="239" t="s">
        <v>239</v>
      </c>
    </row>
    <row r="97" spans="1:65" s="14" customFormat="1" ht="11.25">
      <c r="B97" s="230"/>
      <c r="C97" s="231"/>
      <c r="D97" s="207" t="s">
        <v>250</v>
      </c>
      <c r="E97" s="232" t="s">
        <v>19</v>
      </c>
      <c r="F97" s="233" t="s">
        <v>3105</v>
      </c>
      <c r="G97" s="231"/>
      <c r="H97" s="232" t="s">
        <v>19</v>
      </c>
      <c r="I97" s="234"/>
      <c r="J97" s="231"/>
      <c r="K97" s="231"/>
      <c r="L97" s="235"/>
      <c r="M97" s="236"/>
      <c r="N97" s="237"/>
      <c r="O97" s="237"/>
      <c r="P97" s="237"/>
      <c r="Q97" s="237"/>
      <c r="R97" s="237"/>
      <c r="S97" s="237"/>
      <c r="T97" s="238"/>
      <c r="AT97" s="239" t="s">
        <v>250</v>
      </c>
      <c r="AU97" s="239" t="s">
        <v>81</v>
      </c>
      <c r="AV97" s="14" t="s">
        <v>79</v>
      </c>
      <c r="AW97" s="14" t="s">
        <v>33</v>
      </c>
      <c r="AX97" s="14" t="s">
        <v>72</v>
      </c>
      <c r="AY97" s="239" t="s">
        <v>239</v>
      </c>
    </row>
    <row r="98" spans="1:65" s="14" customFormat="1" ht="11.25">
      <c r="B98" s="230"/>
      <c r="C98" s="231"/>
      <c r="D98" s="207" t="s">
        <v>250</v>
      </c>
      <c r="E98" s="232" t="s">
        <v>19</v>
      </c>
      <c r="F98" s="233" t="s">
        <v>3106</v>
      </c>
      <c r="G98" s="231"/>
      <c r="H98" s="232" t="s">
        <v>19</v>
      </c>
      <c r="I98" s="234"/>
      <c r="J98" s="231"/>
      <c r="K98" s="231"/>
      <c r="L98" s="235"/>
      <c r="M98" s="236"/>
      <c r="N98" s="237"/>
      <c r="O98" s="237"/>
      <c r="P98" s="237"/>
      <c r="Q98" s="237"/>
      <c r="R98" s="237"/>
      <c r="S98" s="237"/>
      <c r="T98" s="238"/>
      <c r="AT98" s="239" t="s">
        <v>250</v>
      </c>
      <c r="AU98" s="239" t="s">
        <v>81</v>
      </c>
      <c r="AV98" s="14" t="s">
        <v>79</v>
      </c>
      <c r="AW98" s="14" t="s">
        <v>33</v>
      </c>
      <c r="AX98" s="14" t="s">
        <v>72</v>
      </c>
      <c r="AY98" s="239" t="s">
        <v>239</v>
      </c>
    </row>
    <row r="99" spans="1:65" s="13" customFormat="1" ht="11.25">
      <c r="B99" s="211"/>
      <c r="C99" s="212"/>
      <c r="D99" s="207" t="s">
        <v>250</v>
      </c>
      <c r="E99" s="213" t="s">
        <v>19</v>
      </c>
      <c r="F99" s="214" t="s">
        <v>3107</v>
      </c>
      <c r="G99" s="212"/>
      <c r="H99" s="215">
        <v>5.52</v>
      </c>
      <c r="I99" s="216"/>
      <c r="J99" s="212"/>
      <c r="K99" s="212"/>
      <c r="L99" s="217"/>
      <c r="M99" s="218"/>
      <c r="N99" s="219"/>
      <c r="O99" s="219"/>
      <c r="P99" s="219"/>
      <c r="Q99" s="219"/>
      <c r="R99" s="219"/>
      <c r="S99" s="219"/>
      <c r="T99" s="220"/>
      <c r="AT99" s="221" t="s">
        <v>250</v>
      </c>
      <c r="AU99" s="221" t="s">
        <v>81</v>
      </c>
      <c r="AV99" s="13" t="s">
        <v>81</v>
      </c>
      <c r="AW99" s="13" t="s">
        <v>33</v>
      </c>
      <c r="AX99" s="13" t="s">
        <v>72</v>
      </c>
      <c r="AY99" s="221" t="s">
        <v>239</v>
      </c>
    </row>
    <row r="100" spans="1:65" s="13" customFormat="1" ht="11.25">
      <c r="B100" s="211"/>
      <c r="C100" s="212"/>
      <c r="D100" s="207" t="s">
        <v>250</v>
      </c>
      <c r="E100" s="213" t="s">
        <v>19</v>
      </c>
      <c r="F100" s="214" t="s">
        <v>3108</v>
      </c>
      <c r="G100" s="212"/>
      <c r="H100" s="215">
        <v>7.7</v>
      </c>
      <c r="I100" s="216"/>
      <c r="J100" s="212"/>
      <c r="K100" s="212"/>
      <c r="L100" s="217"/>
      <c r="M100" s="218"/>
      <c r="N100" s="219"/>
      <c r="O100" s="219"/>
      <c r="P100" s="219"/>
      <c r="Q100" s="219"/>
      <c r="R100" s="219"/>
      <c r="S100" s="219"/>
      <c r="T100" s="220"/>
      <c r="AT100" s="221" t="s">
        <v>250</v>
      </c>
      <c r="AU100" s="221" t="s">
        <v>81</v>
      </c>
      <c r="AV100" s="13" t="s">
        <v>81</v>
      </c>
      <c r="AW100" s="13" t="s">
        <v>33</v>
      </c>
      <c r="AX100" s="13" t="s">
        <v>72</v>
      </c>
      <c r="AY100" s="221" t="s">
        <v>239</v>
      </c>
    </row>
    <row r="101" spans="1:65" s="13" customFormat="1" ht="11.25">
      <c r="B101" s="211"/>
      <c r="C101" s="212"/>
      <c r="D101" s="207" t="s">
        <v>250</v>
      </c>
      <c r="E101" s="213" t="s">
        <v>19</v>
      </c>
      <c r="F101" s="214" t="s">
        <v>3109</v>
      </c>
      <c r="G101" s="212"/>
      <c r="H101" s="215">
        <v>1.2</v>
      </c>
      <c r="I101" s="216"/>
      <c r="J101" s="212"/>
      <c r="K101" s="212"/>
      <c r="L101" s="217"/>
      <c r="M101" s="218"/>
      <c r="N101" s="219"/>
      <c r="O101" s="219"/>
      <c r="P101" s="219"/>
      <c r="Q101" s="219"/>
      <c r="R101" s="219"/>
      <c r="S101" s="219"/>
      <c r="T101" s="220"/>
      <c r="AT101" s="221" t="s">
        <v>250</v>
      </c>
      <c r="AU101" s="221" t="s">
        <v>81</v>
      </c>
      <c r="AV101" s="13" t="s">
        <v>81</v>
      </c>
      <c r="AW101" s="13" t="s">
        <v>33</v>
      </c>
      <c r="AX101" s="13" t="s">
        <v>72</v>
      </c>
      <c r="AY101" s="221" t="s">
        <v>239</v>
      </c>
    </row>
    <row r="102" spans="1:65" s="13" customFormat="1" ht="11.25">
      <c r="B102" s="211"/>
      <c r="C102" s="212"/>
      <c r="D102" s="207" t="s">
        <v>250</v>
      </c>
      <c r="E102" s="213" t="s">
        <v>19</v>
      </c>
      <c r="F102" s="214" t="s">
        <v>3110</v>
      </c>
      <c r="G102" s="212"/>
      <c r="H102" s="215">
        <v>6</v>
      </c>
      <c r="I102" s="216"/>
      <c r="J102" s="212"/>
      <c r="K102" s="212"/>
      <c r="L102" s="217"/>
      <c r="M102" s="218"/>
      <c r="N102" s="219"/>
      <c r="O102" s="219"/>
      <c r="P102" s="219"/>
      <c r="Q102" s="219"/>
      <c r="R102" s="219"/>
      <c r="S102" s="219"/>
      <c r="T102" s="220"/>
      <c r="AT102" s="221" t="s">
        <v>250</v>
      </c>
      <c r="AU102" s="221" t="s">
        <v>81</v>
      </c>
      <c r="AV102" s="13" t="s">
        <v>81</v>
      </c>
      <c r="AW102" s="13" t="s">
        <v>33</v>
      </c>
      <c r="AX102" s="13" t="s">
        <v>72</v>
      </c>
      <c r="AY102" s="221" t="s">
        <v>239</v>
      </c>
    </row>
    <row r="103" spans="1:65" s="14" customFormat="1" ht="11.25">
      <c r="B103" s="230"/>
      <c r="C103" s="231"/>
      <c r="D103" s="207" t="s">
        <v>250</v>
      </c>
      <c r="E103" s="232" t="s">
        <v>19</v>
      </c>
      <c r="F103" s="233" t="s">
        <v>3111</v>
      </c>
      <c r="G103" s="231"/>
      <c r="H103" s="232" t="s">
        <v>19</v>
      </c>
      <c r="I103" s="234"/>
      <c r="J103" s="231"/>
      <c r="K103" s="231"/>
      <c r="L103" s="235"/>
      <c r="M103" s="236"/>
      <c r="N103" s="237"/>
      <c r="O103" s="237"/>
      <c r="P103" s="237"/>
      <c r="Q103" s="237"/>
      <c r="R103" s="237"/>
      <c r="S103" s="237"/>
      <c r="T103" s="238"/>
      <c r="AT103" s="239" t="s">
        <v>250</v>
      </c>
      <c r="AU103" s="239" t="s">
        <v>81</v>
      </c>
      <c r="AV103" s="14" t="s">
        <v>79</v>
      </c>
      <c r="AW103" s="14" t="s">
        <v>33</v>
      </c>
      <c r="AX103" s="14" t="s">
        <v>72</v>
      </c>
      <c r="AY103" s="239" t="s">
        <v>239</v>
      </c>
    </row>
    <row r="104" spans="1:65" s="13" customFormat="1" ht="11.25">
      <c r="B104" s="211"/>
      <c r="C104" s="212"/>
      <c r="D104" s="207" t="s">
        <v>250</v>
      </c>
      <c r="E104" s="213" t="s">
        <v>19</v>
      </c>
      <c r="F104" s="214" t="s">
        <v>3112</v>
      </c>
      <c r="G104" s="212"/>
      <c r="H104" s="215">
        <v>3.5</v>
      </c>
      <c r="I104" s="216"/>
      <c r="J104" s="212"/>
      <c r="K104" s="212"/>
      <c r="L104" s="217"/>
      <c r="M104" s="218"/>
      <c r="N104" s="219"/>
      <c r="O104" s="219"/>
      <c r="P104" s="219"/>
      <c r="Q104" s="219"/>
      <c r="R104" s="219"/>
      <c r="S104" s="219"/>
      <c r="T104" s="220"/>
      <c r="AT104" s="221" t="s">
        <v>250</v>
      </c>
      <c r="AU104" s="221" t="s">
        <v>81</v>
      </c>
      <c r="AV104" s="13" t="s">
        <v>81</v>
      </c>
      <c r="AW104" s="13" t="s">
        <v>33</v>
      </c>
      <c r="AX104" s="13" t="s">
        <v>72</v>
      </c>
      <c r="AY104" s="221" t="s">
        <v>239</v>
      </c>
    </row>
    <row r="105" spans="1:65" s="2" customFormat="1" ht="16.5" customHeight="1">
      <c r="A105" s="36"/>
      <c r="B105" s="37"/>
      <c r="C105" s="194" t="s">
        <v>81</v>
      </c>
      <c r="D105" s="194" t="s">
        <v>241</v>
      </c>
      <c r="E105" s="195" t="s">
        <v>1595</v>
      </c>
      <c r="F105" s="196" t="s">
        <v>1596</v>
      </c>
      <c r="G105" s="197" t="s">
        <v>254</v>
      </c>
      <c r="H105" s="198">
        <v>7.5460000000000003</v>
      </c>
      <c r="I105" s="199"/>
      <c r="J105" s="200">
        <f>ROUND(I105*H105,2)</f>
        <v>0</v>
      </c>
      <c r="K105" s="196" t="s">
        <v>245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246</v>
      </c>
      <c r="AT105" s="205" t="s">
        <v>241</v>
      </c>
      <c r="AU105" s="205" t="s">
        <v>81</v>
      </c>
      <c r="AY105" s="19" t="s">
        <v>239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246</v>
      </c>
      <c r="BM105" s="205" t="s">
        <v>3113</v>
      </c>
    </row>
    <row r="106" spans="1:65" s="2" customFormat="1" ht="19.5">
      <c r="A106" s="36"/>
      <c r="B106" s="37"/>
      <c r="C106" s="38"/>
      <c r="D106" s="207" t="s">
        <v>248</v>
      </c>
      <c r="E106" s="38"/>
      <c r="F106" s="208" t="s">
        <v>1598</v>
      </c>
      <c r="G106" s="38"/>
      <c r="H106" s="38"/>
      <c r="I106" s="117"/>
      <c r="J106" s="38"/>
      <c r="K106" s="38"/>
      <c r="L106" s="41"/>
      <c r="M106" s="209"/>
      <c r="N106" s="210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248</v>
      </c>
      <c r="AU106" s="19" t="s">
        <v>81</v>
      </c>
    </row>
    <row r="107" spans="1:65" s="14" customFormat="1" ht="11.25">
      <c r="B107" s="230"/>
      <c r="C107" s="231"/>
      <c r="D107" s="207" t="s">
        <v>250</v>
      </c>
      <c r="E107" s="232" t="s">
        <v>19</v>
      </c>
      <c r="F107" s="233" t="s">
        <v>3114</v>
      </c>
      <c r="G107" s="231"/>
      <c r="H107" s="232" t="s">
        <v>19</v>
      </c>
      <c r="I107" s="234"/>
      <c r="J107" s="231"/>
      <c r="K107" s="231"/>
      <c r="L107" s="235"/>
      <c r="M107" s="236"/>
      <c r="N107" s="237"/>
      <c r="O107" s="237"/>
      <c r="P107" s="237"/>
      <c r="Q107" s="237"/>
      <c r="R107" s="237"/>
      <c r="S107" s="237"/>
      <c r="T107" s="238"/>
      <c r="AT107" s="239" t="s">
        <v>250</v>
      </c>
      <c r="AU107" s="239" t="s">
        <v>81</v>
      </c>
      <c r="AV107" s="14" t="s">
        <v>79</v>
      </c>
      <c r="AW107" s="14" t="s">
        <v>33</v>
      </c>
      <c r="AX107" s="14" t="s">
        <v>72</v>
      </c>
      <c r="AY107" s="239" t="s">
        <v>239</v>
      </c>
    </row>
    <row r="108" spans="1:65" s="14" customFormat="1" ht="11.25">
      <c r="B108" s="230"/>
      <c r="C108" s="231"/>
      <c r="D108" s="207" t="s">
        <v>250</v>
      </c>
      <c r="E108" s="232" t="s">
        <v>19</v>
      </c>
      <c r="F108" s="233" t="s">
        <v>3115</v>
      </c>
      <c r="G108" s="231"/>
      <c r="H108" s="232" t="s">
        <v>19</v>
      </c>
      <c r="I108" s="234"/>
      <c r="J108" s="231"/>
      <c r="K108" s="231"/>
      <c r="L108" s="235"/>
      <c r="M108" s="236"/>
      <c r="N108" s="237"/>
      <c r="O108" s="237"/>
      <c r="P108" s="237"/>
      <c r="Q108" s="237"/>
      <c r="R108" s="237"/>
      <c r="S108" s="237"/>
      <c r="T108" s="238"/>
      <c r="AT108" s="239" t="s">
        <v>250</v>
      </c>
      <c r="AU108" s="239" t="s">
        <v>81</v>
      </c>
      <c r="AV108" s="14" t="s">
        <v>79</v>
      </c>
      <c r="AW108" s="14" t="s">
        <v>33</v>
      </c>
      <c r="AX108" s="14" t="s">
        <v>72</v>
      </c>
      <c r="AY108" s="239" t="s">
        <v>239</v>
      </c>
    </row>
    <row r="109" spans="1:65" s="14" customFormat="1" ht="11.25">
      <c r="B109" s="230"/>
      <c r="C109" s="231"/>
      <c r="D109" s="207" t="s">
        <v>250</v>
      </c>
      <c r="E109" s="232" t="s">
        <v>19</v>
      </c>
      <c r="F109" s="233" t="s">
        <v>3116</v>
      </c>
      <c r="G109" s="231"/>
      <c r="H109" s="232" t="s">
        <v>19</v>
      </c>
      <c r="I109" s="234"/>
      <c r="J109" s="231"/>
      <c r="K109" s="231"/>
      <c r="L109" s="235"/>
      <c r="M109" s="236"/>
      <c r="N109" s="237"/>
      <c r="O109" s="237"/>
      <c r="P109" s="237"/>
      <c r="Q109" s="237"/>
      <c r="R109" s="237"/>
      <c r="S109" s="237"/>
      <c r="T109" s="238"/>
      <c r="AT109" s="239" t="s">
        <v>250</v>
      </c>
      <c r="AU109" s="239" t="s">
        <v>81</v>
      </c>
      <c r="AV109" s="14" t="s">
        <v>79</v>
      </c>
      <c r="AW109" s="14" t="s">
        <v>33</v>
      </c>
      <c r="AX109" s="14" t="s">
        <v>72</v>
      </c>
      <c r="AY109" s="239" t="s">
        <v>239</v>
      </c>
    </row>
    <row r="110" spans="1:65" s="13" customFormat="1" ht="11.25">
      <c r="B110" s="211"/>
      <c r="C110" s="212"/>
      <c r="D110" s="207" t="s">
        <v>250</v>
      </c>
      <c r="E110" s="213" t="s">
        <v>19</v>
      </c>
      <c r="F110" s="214" t="s">
        <v>3117</v>
      </c>
      <c r="G110" s="212"/>
      <c r="H110" s="215">
        <v>21.827999999999999</v>
      </c>
      <c r="I110" s="216"/>
      <c r="J110" s="212"/>
      <c r="K110" s="212"/>
      <c r="L110" s="217"/>
      <c r="M110" s="218"/>
      <c r="N110" s="219"/>
      <c r="O110" s="219"/>
      <c r="P110" s="219"/>
      <c r="Q110" s="219"/>
      <c r="R110" s="219"/>
      <c r="S110" s="219"/>
      <c r="T110" s="220"/>
      <c r="AT110" s="221" t="s">
        <v>250</v>
      </c>
      <c r="AU110" s="221" t="s">
        <v>81</v>
      </c>
      <c r="AV110" s="13" t="s">
        <v>81</v>
      </c>
      <c r="AW110" s="13" t="s">
        <v>33</v>
      </c>
      <c r="AX110" s="13" t="s">
        <v>72</v>
      </c>
      <c r="AY110" s="221" t="s">
        <v>239</v>
      </c>
    </row>
    <row r="111" spans="1:65" s="13" customFormat="1" ht="11.25">
      <c r="B111" s="211"/>
      <c r="C111" s="212"/>
      <c r="D111" s="207" t="s">
        <v>250</v>
      </c>
      <c r="E111" s="213" t="s">
        <v>19</v>
      </c>
      <c r="F111" s="214" t="s">
        <v>3118</v>
      </c>
      <c r="G111" s="212"/>
      <c r="H111" s="215">
        <v>5.7</v>
      </c>
      <c r="I111" s="216"/>
      <c r="J111" s="212"/>
      <c r="K111" s="212"/>
      <c r="L111" s="217"/>
      <c r="M111" s="218"/>
      <c r="N111" s="219"/>
      <c r="O111" s="219"/>
      <c r="P111" s="219"/>
      <c r="Q111" s="219"/>
      <c r="R111" s="219"/>
      <c r="S111" s="219"/>
      <c r="T111" s="220"/>
      <c r="AT111" s="221" t="s">
        <v>250</v>
      </c>
      <c r="AU111" s="221" t="s">
        <v>81</v>
      </c>
      <c r="AV111" s="13" t="s">
        <v>81</v>
      </c>
      <c r="AW111" s="13" t="s">
        <v>33</v>
      </c>
      <c r="AX111" s="13" t="s">
        <v>72</v>
      </c>
      <c r="AY111" s="221" t="s">
        <v>239</v>
      </c>
    </row>
    <row r="112" spans="1:65" s="13" customFormat="1" ht="11.25">
      <c r="B112" s="211"/>
      <c r="C112" s="212"/>
      <c r="D112" s="207" t="s">
        <v>250</v>
      </c>
      <c r="E112" s="213" t="s">
        <v>19</v>
      </c>
      <c r="F112" s="214" t="s">
        <v>3119</v>
      </c>
      <c r="G112" s="212"/>
      <c r="H112" s="215">
        <v>1</v>
      </c>
      <c r="I112" s="216"/>
      <c r="J112" s="212"/>
      <c r="K112" s="212"/>
      <c r="L112" s="217"/>
      <c r="M112" s="218"/>
      <c r="N112" s="219"/>
      <c r="O112" s="219"/>
      <c r="P112" s="219"/>
      <c r="Q112" s="219"/>
      <c r="R112" s="219"/>
      <c r="S112" s="219"/>
      <c r="T112" s="220"/>
      <c r="AT112" s="221" t="s">
        <v>250</v>
      </c>
      <c r="AU112" s="221" t="s">
        <v>81</v>
      </c>
      <c r="AV112" s="13" t="s">
        <v>81</v>
      </c>
      <c r="AW112" s="13" t="s">
        <v>33</v>
      </c>
      <c r="AX112" s="13" t="s">
        <v>72</v>
      </c>
      <c r="AY112" s="221" t="s">
        <v>239</v>
      </c>
    </row>
    <row r="113" spans="1:65" s="13" customFormat="1" ht="11.25">
      <c r="B113" s="211"/>
      <c r="C113" s="212"/>
      <c r="D113" s="207" t="s">
        <v>250</v>
      </c>
      <c r="E113" s="213" t="s">
        <v>19</v>
      </c>
      <c r="F113" s="214" t="s">
        <v>3120</v>
      </c>
      <c r="G113" s="212"/>
      <c r="H113" s="215">
        <v>5.3040000000000003</v>
      </c>
      <c r="I113" s="216"/>
      <c r="J113" s="212"/>
      <c r="K113" s="212"/>
      <c r="L113" s="217"/>
      <c r="M113" s="218"/>
      <c r="N113" s="219"/>
      <c r="O113" s="219"/>
      <c r="P113" s="219"/>
      <c r="Q113" s="219"/>
      <c r="R113" s="219"/>
      <c r="S113" s="219"/>
      <c r="T113" s="220"/>
      <c r="AT113" s="221" t="s">
        <v>250</v>
      </c>
      <c r="AU113" s="221" t="s">
        <v>81</v>
      </c>
      <c r="AV113" s="13" t="s">
        <v>81</v>
      </c>
      <c r="AW113" s="13" t="s">
        <v>33</v>
      </c>
      <c r="AX113" s="13" t="s">
        <v>72</v>
      </c>
      <c r="AY113" s="221" t="s">
        <v>239</v>
      </c>
    </row>
    <row r="114" spans="1:65" s="13" customFormat="1" ht="11.25">
      <c r="B114" s="211"/>
      <c r="C114" s="212"/>
      <c r="D114" s="207" t="s">
        <v>250</v>
      </c>
      <c r="E114" s="213" t="s">
        <v>19</v>
      </c>
      <c r="F114" s="214" t="s">
        <v>3121</v>
      </c>
      <c r="G114" s="212"/>
      <c r="H114" s="215">
        <v>3.9</v>
      </c>
      <c r="I114" s="216"/>
      <c r="J114" s="212"/>
      <c r="K114" s="212"/>
      <c r="L114" s="217"/>
      <c r="M114" s="218"/>
      <c r="N114" s="219"/>
      <c r="O114" s="219"/>
      <c r="P114" s="219"/>
      <c r="Q114" s="219"/>
      <c r="R114" s="219"/>
      <c r="S114" s="219"/>
      <c r="T114" s="220"/>
      <c r="AT114" s="221" t="s">
        <v>250</v>
      </c>
      <c r="AU114" s="221" t="s">
        <v>81</v>
      </c>
      <c r="AV114" s="13" t="s">
        <v>81</v>
      </c>
      <c r="AW114" s="13" t="s">
        <v>33</v>
      </c>
      <c r="AX114" s="13" t="s">
        <v>72</v>
      </c>
      <c r="AY114" s="221" t="s">
        <v>239</v>
      </c>
    </row>
    <row r="115" spans="1:65" s="13" customFormat="1" ht="11.25">
      <c r="B115" s="211"/>
      <c r="C115" s="212"/>
      <c r="D115" s="207" t="s">
        <v>250</v>
      </c>
      <c r="E115" s="212"/>
      <c r="F115" s="214" t="s">
        <v>3122</v>
      </c>
      <c r="G115" s="212"/>
      <c r="H115" s="215">
        <v>7.5460000000000003</v>
      </c>
      <c r="I115" s="216"/>
      <c r="J115" s="212"/>
      <c r="K115" s="212"/>
      <c r="L115" s="217"/>
      <c r="M115" s="218"/>
      <c r="N115" s="219"/>
      <c r="O115" s="219"/>
      <c r="P115" s="219"/>
      <c r="Q115" s="219"/>
      <c r="R115" s="219"/>
      <c r="S115" s="219"/>
      <c r="T115" s="220"/>
      <c r="AT115" s="221" t="s">
        <v>250</v>
      </c>
      <c r="AU115" s="221" t="s">
        <v>81</v>
      </c>
      <c r="AV115" s="13" t="s">
        <v>81</v>
      </c>
      <c r="AW115" s="13" t="s">
        <v>4</v>
      </c>
      <c r="AX115" s="13" t="s">
        <v>79</v>
      </c>
      <c r="AY115" s="221" t="s">
        <v>239</v>
      </c>
    </row>
    <row r="116" spans="1:65" s="2" customFormat="1" ht="16.5" customHeight="1">
      <c r="A116" s="36"/>
      <c r="B116" s="37"/>
      <c r="C116" s="194" t="s">
        <v>101</v>
      </c>
      <c r="D116" s="194" t="s">
        <v>241</v>
      </c>
      <c r="E116" s="195" t="s">
        <v>3123</v>
      </c>
      <c r="F116" s="196" t="s">
        <v>3124</v>
      </c>
      <c r="G116" s="197" t="s">
        <v>254</v>
      </c>
      <c r="H116" s="198">
        <v>4.3159999999999998</v>
      </c>
      <c r="I116" s="199"/>
      <c r="J116" s="200">
        <f>ROUND(I116*H116,2)</f>
        <v>0</v>
      </c>
      <c r="K116" s="196" t="s">
        <v>245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246</v>
      </c>
      <c r="AT116" s="205" t="s">
        <v>241</v>
      </c>
      <c r="AU116" s="205" t="s">
        <v>81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246</v>
      </c>
      <c r="BM116" s="205" t="s">
        <v>3125</v>
      </c>
    </row>
    <row r="117" spans="1:65" s="2" customFormat="1" ht="19.5">
      <c r="A117" s="36"/>
      <c r="B117" s="37"/>
      <c r="C117" s="38"/>
      <c r="D117" s="207" t="s">
        <v>248</v>
      </c>
      <c r="E117" s="38"/>
      <c r="F117" s="208" t="s">
        <v>3126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81</v>
      </c>
    </row>
    <row r="118" spans="1:65" s="14" customFormat="1" ht="11.25">
      <c r="B118" s="230"/>
      <c r="C118" s="231"/>
      <c r="D118" s="207" t="s">
        <v>250</v>
      </c>
      <c r="E118" s="232" t="s">
        <v>19</v>
      </c>
      <c r="F118" s="233" t="s">
        <v>3127</v>
      </c>
      <c r="G118" s="231"/>
      <c r="H118" s="232" t="s">
        <v>19</v>
      </c>
      <c r="I118" s="234"/>
      <c r="J118" s="231"/>
      <c r="K118" s="231"/>
      <c r="L118" s="235"/>
      <c r="M118" s="236"/>
      <c r="N118" s="237"/>
      <c r="O118" s="237"/>
      <c r="P118" s="237"/>
      <c r="Q118" s="237"/>
      <c r="R118" s="237"/>
      <c r="S118" s="237"/>
      <c r="T118" s="238"/>
      <c r="AT118" s="239" t="s">
        <v>250</v>
      </c>
      <c r="AU118" s="239" t="s">
        <v>81</v>
      </c>
      <c r="AV118" s="14" t="s">
        <v>79</v>
      </c>
      <c r="AW118" s="14" t="s">
        <v>33</v>
      </c>
      <c r="AX118" s="14" t="s">
        <v>72</v>
      </c>
      <c r="AY118" s="239" t="s">
        <v>239</v>
      </c>
    </row>
    <row r="119" spans="1:65" s="14" customFormat="1" ht="11.25">
      <c r="B119" s="230"/>
      <c r="C119" s="231"/>
      <c r="D119" s="207" t="s">
        <v>250</v>
      </c>
      <c r="E119" s="232" t="s">
        <v>19</v>
      </c>
      <c r="F119" s="233" t="s">
        <v>3128</v>
      </c>
      <c r="G119" s="231"/>
      <c r="H119" s="232" t="s">
        <v>19</v>
      </c>
      <c r="I119" s="234"/>
      <c r="J119" s="231"/>
      <c r="K119" s="231"/>
      <c r="L119" s="235"/>
      <c r="M119" s="236"/>
      <c r="N119" s="237"/>
      <c r="O119" s="237"/>
      <c r="P119" s="237"/>
      <c r="Q119" s="237"/>
      <c r="R119" s="237"/>
      <c r="S119" s="237"/>
      <c r="T119" s="238"/>
      <c r="AT119" s="239" t="s">
        <v>250</v>
      </c>
      <c r="AU119" s="239" t="s">
        <v>81</v>
      </c>
      <c r="AV119" s="14" t="s">
        <v>79</v>
      </c>
      <c r="AW119" s="14" t="s">
        <v>33</v>
      </c>
      <c r="AX119" s="14" t="s">
        <v>72</v>
      </c>
      <c r="AY119" s="239" t="s">
        <v>239</v>
      </c>
    </row>
    <row r="120" spans="1:65" s="13" customFormat="1" ht="11.25">
      <c r="B120" s="211"/>
      <c r="C120" s="212"/>
      <c r="D120" s="207" t="s">
        <v>250</v>
      </c>
      <c r="E120" s="213" t="s">
        <v>19</v>
      </c>
      <c r="F120" s="214" t="s">
        <v>3129</v>
      </c>
      <c r="G120" s="212"/>
      <c r="H120" s="215">
        <v>4.3159999999999998</v>
      </c>
      <c r="I120" s="216"/>
      <c r="J120" s="212"/>
      <c r="K120" s="212"/>
      <c r="L120" s="217"/>
      <c r="M120" s="218"/>
      <c r="N120" s="219"/>
      <c r="O120" s="219"/>
      <c r="P120" s="219"/>
      <c r="Q120" s="219"/>
      <c r="R120" s="219"/>
      <c r="S120" s="219"/>
      <c r="T120" s="220"/>
      <c r="AT120" s="221" t="s">
        <v>250</v>
      </c>
      <c r="AU120" s="221" t="s">
        <v>81</v>
      </c>
      <c r="AV120" s="13" t="s">
        <v>81</v>
      </c>
      <c r="AW120" s="13" t="s">
        <v>33</v>
      </c>
      <c r="AX120" s="13" t="s">
        <v>72</v>
      </c>
      <c r="AY120" s="221" t="s">
        <v>239</v>
      </c>
    </row>
    <row r="121" spans="1:65" s="2" customFormat="1" ht="16.5" customHeight="1">
      <c r="A121" s="36"/>
      <c r="B121" s="37"/>
      <c r="C121" s="194" t="s">
        <v>246</v>
      </c>
      <c r="D121" s="194" t="s">
        <v>241</v>
      </c>
      <c r="E121" s="195" t="s">
        <v>3130</v>
      </c>
      <c r="F121" s="196" t="s">
        <v>3131</v>
      </c>
      <c r="G121" s="197" t="s">
        <v>254</v>
      </c>
      <c r="H121" s="198">
        <v>24.335999999999999</v>
      </c>
      <c r="I121" s="199"/>
      <c r="J121" s="200">
        <f>ROUND(I121*H121,2)</f>
        <v>0</v>
      </c>
      <c r="K121" s="196" t="s">
        <v>245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246</v>
      </c>
      <c r="AT121" s="205" t="s">
        <v>241</v>
      </c>
      <c r="AU121" s="205" t="s">
        <v>81</v>
      </c>
      <c r="AY121" s="19" t="s">
        <v>239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246</v>
      </c>
      <c r="BM121" s="205" t="s">
        <v>3132</v>
      </c>
    </row>
    <row r="122" spans="1:65" s="2" customFormat="1" ht="19.5">
      <c r="A122" s="36"/>
      <c r="B122" s="37"/>
      <c r="C122" s="38"/>
      <c r="D122" s="207" t="s">
        <v>248</v>
      </c>
      <c r="E122" s="38"/>
      <c r="F122" s="208" t="s">
        <v>3133</v>
      </c>
      <c r="G122" s="38"/>
      <c r="H122" s="38"/>
      <c r="I122" s="117"/>
      <c r="J122" s="38"/>
      <c r="K122" s="38"/>
      <c r="L122" s="41"/>
      <c r="M122" s="209"/>
      <c r="N122" s="210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248</v>
      </c>
      <c r="AU122" s="19" t="s">
        <v>81</v>
      </c>
    </row>
    <row r="123" spans="1:65" s="14" customFormat="1" ht="11.25">
      <c r="B123" s="230"/>
      <c r="C123" s="231"/>
      <c r="D123" s="207" t="s">
        <v>250</v>
      </c>
      <c r="E123" s="232" t="s">
        <v>19</v>
      </c>
      <c r="F123" s="233" t="s">
        <v>3127</v>
      </c>
      <c r="G123" s="231"/>
      <c r="H123" s="232" t="s">
        <v>19</v>
      </c>
      <c r="I123" s="234"/>
      <c r="J123" s="231"/>
      <c r="K123" s="231"/>
      <c r="L123" s="235"/>
      <c r="M123" s="236"/>
      <c r="N123" s="237"/>
      <c r="O123" s="237"/>
      <c r="P123" s="237"/>
      <c r="Q123" s="237"/>
      <c r="R123" s="237"/>
      <c r="S123" s="237"/>
      <c r="T123" s="238"/>
      <c r="AT123" s="239" t="s">
        <v>250</v>
      </c>
      <c r="AU123" s="239" t="s">
        <v>81</v>
      </c>
      <c r="AV123" s="14" t="s">
        <v>79</v>
      </c>
      <c r="AW123" s="14" t="s">
        <v>33</v>
      </c>
      <c r="AX123" s="14" t="s">
        <v>72</v>
      </c>
      <c r="AY123" s="239" t="s">
        <v>239</v>
      </c>
    </row>
    <row r="124" spans="1:65" s="14" customFormat="1" ht="11.25">
      <c r="B124" s="230"/>
      <c r="C124" s="231"/>
      <c r="D124" s="207" t="s">
        <v>250</v>
      </c>
      <c r="E124" s="232" t="s">
        <v>19</v>
      </c>
      <c r="F124" s="233" t="s">
        <v>3128</v>
      </c>
      <c r="G124" s="231"/>
      <c r="H124" s="232" t="s">
        <v>19</v>
      </c>
      <c r="I124" s="234"/>
      <c r="J124" s="231"/>
      <c r="K124" s="231"/>
      <c r="L124" s="235"/>
      <c r="M124" s="236"/>
      <c r="N124" s="237"/>
      <c r="O124" s="237"/>
      <c r="P124" s="237"/>
      <c r="Q124" s="237"/>
      <c r="R124" s="237"/>
      <c r="S124" s="237"/>
      <c r="T124" s="238"/>
      <c r="AT124" s="239" t="s">
        <v>250</v>
      </c>
      <c r="AU124" s="239" t="s">
        <v>81</v>
      </c>
      <c r="AV124" s="14" t="s">
        <v>79</v>
      </c>
      <c r="AW124" s="14" t="s">
        <v>33</v>
      </c>
      <c r="AX124" s="14" t="s">
        <v>72</v>
      </c>
      <c r="AY124" s="239" t="s">
        <v>239</v>
      </c>
    </row>
    <row r="125" spans="1:65" s="13" customFormat="1" ht="11.25">
      <c r="B125" s="211"/>
      <c r="C125" s="212"/>
      <c r="D125" s="207" t="s">
        <v>250</v>
      </c>
      <c r="E125" s="213" t="s">
        <v>19</v>
      </c>
      <c r="F125" s="214" t="s">
        <v>3134</v>
      </c>
      <c r="G125" s="212"/>
      <c r="H125" s="215">
        <v>24.335999999999999</v>
      </c>
      <c r="I125" s="216"/>
      <c r="J125" s="212"/>
      <c r="K125" s="212"/>
      <c r="L125" s="217"/>
      <c r="M125" s="218"/>
      <c r="N125" s="219"/>
      <c r="O125" s="219"/>
      <c r="P125" s="219"/>
      <c r="Q125" s="219"/>
      <c r="R125" s="219"/>
      <c r="S125" s="219"/>
      <c r="T125" s="220"/>
      <c r="AT125" s="221" t="s">
        <v>250</v>
      </c>
      <c r="AU125" s="221" t="s">
        <v>81</v>
      </c>
      <c r="AV125" s="13" t="s">
        <v>81</v>
      </c>
      <c r="AW125" s="13" t="s">
        <v>33</v>
      </c>
      <c r="AX125" s="13" t="s">
        <v>72</v>
      </c>
      <c r="AY125" s="221" t="s">
        <v>239</v>
      </c>
    </row>
    <row r="126" spans="1:65" s="2" customFormat="1" ht="16.5" customHeight="1">
      <c r="A126" s="36"/>
      <c r="B126" s="37"/>
      <c r="C126" s="194" t="s">
        <v>295</v>
      </c>
      <c r="D126" s="194" t="s">
        <v>241</v>
      </c>
      <c r="E126" s="195" t="s">
        <v>3135</v>
      </c>
      <c r="F126" s="196" t="s">
        <v>3136</v>
      </c>
      <c r="G126" s="197" t="s">
        <v>254</v>
      </c>
      <c r="H126" s="198">
        <v>4.3159999999999998</v>
      </c>
      <c r="I126" s="199"/>
      <c r="J126" s="200">
        <f>ROUND(I126*H126,2)</f>
        <v>0</v>
      </c>
      <c r="K126" s="196" t="s">
        <v>245</v>
      </c>
      <c r="L126" s="41"/>
      <c r="M126" s="201" t="s">
        <v>19</v>
      </c>
      <c r="N126" s="202" t="s">
        <v>43</v>
      </c>
      <c r="O126" s="66"/>
      <c r="P126" s="203">
        <f>O126*H126</f>
        <v>0</v>
      </c>
      <c r="Q126" s="203">
        <v>0</v>
      </c>
      <c r="R126" s="203">
        <f>Q126*H126</f>
        <v>0</v>
      </c>
      <c r="S126" s="203">
        <v>0</v>
      </c>
      <c r="T126" s="204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205" t="s">
        <v>246</v>
      </c>
      <c r="AT126" s="205" t="s">
        <v>241</v>
      </c>
      <c r="AU126" s="205" t="s">
        <v>81</v>
      </c>
      <c r="AY126" s="19" t="s">
        <v>239</v>
      </c>
      <c r="BE126" s="206">
        <f>IF(N126="základní",J126,0)</f>
        <v>0</v>
      </c>
      <c r="BF126" s="206">
        <f>IF(N126="snížená",J126,0)</f>
        <v>0</v>
      </c>
      <c r="BG126" s="206">
        <f>IF(N126="zákl. přenesená",J126,0)</f>
        <v>0</v>
      </c>
      <c r="BH126" s="206">
        <f>IF(N126="sníž. přenesená",J126,0)</f>
        <v>0</v>
      </c>
      <c r="BI126" s="206">
        <f>IF(N126="nulová",J126,0)</f>
        <v>0</v>
      </c>
      <c r="BJ126" s="19" t="s">
        <v>79</v>
      </c>
      <c r="BK126" s="206">
        <f>ROUND(I126*H126,2)</f>
        <v>0</v>
      </c>
      <c r="BL126" s="19" t="s">
        <v>246</v>
      </c>
      <c r="BM126" s="205" t="s">
        <v>3137</v>
      </c>
    </row>
    <row r="127" spans="1:65" s="2" customFormat="1" ht="19.5">
      <c r="A127" s="36"/>
      <c r="B127" s="37"/>
      <c r="C127" s="38"/>
      <c r="D127" s="207" t="s">
        <v>248</v>
      </c>
      <c r="E127" s="38"/>
      <c r="F127" s="208" t="s">
        <v>3138</v>
      </c>
      <c r="G127" s="38"/>
      <c r="H127" s="38"/>
      <c r="I127" s="117"/>
      <c r="J127" s="38"/>
      <c r="K127" s="38"/>
      <c r="L127" s="41"/>
      <c r="M127" s="209"/>
      <c r="N127" s="210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248</v>
      </c>
      <c r="AU127" s="19" t="s">
        <v>81</v>
      </c>
    </row>
    <row r="128" spans="1:65" s="14" customFormat="1" ht="11.25">
      <c r="B128" s="230"/>
      <c r="C128" s="231"/>
      <c r="D128" s="207" t="s">
        <v>250</v>
      </c>
      <c r="E128" s="232" t="s">
        <v>19</v>
      </c>
      <c r="F128" s="233" t="s">
        <v>3127</v>
      </c>
      <c r="G128" s="231"/>
      <c r="H128" s="232" t="s">
        <v>19</v>
      </c>
      <c r="I128" s="234"/>
      <c r="J128" s="231"/>
      <c r="K128" s="231"/>
      <c r="L128" s="235"/>
      <c r="M128" s="236"/>
      <c r="N128" s="237"/>
      <c r="O128" s="237"/>
      <c r="P128" s="237"/>
      <c r="Q128" s="237"/>
      <c r="R128" s="237"/>
      <c r="S128" s="237"/>
      <c r="T128" s="238"/>
      <c r="AT128" s="239" t="s">
        <v>250</v>
      </c>
      <c r="AU128" s="239" t="s">
        <v>81</v>
      </c>
      <c r="AV128" s="14" t="s">
        <v>79</v>
      </c>
      <c r="AW128" s="14" t="s">
        <v>33</v>
      </c>
      <c r="AX128" s="14" t="s">
        <v>72</v>
      </c>
      <c r="AY128" s="239" t="s">
        <v>239</v>
      </c>
    </row>
    <row r="129" spans="1:65" s="14" customFormat="1" ht="11.25">
      <c r="B129" s="230"/>
      <c r="C129" s="231"/>
      <c r="D129" s="207" t="s">
        <v>250</v>
      </c>
      <c r="E129" s="232" t="s">
        <v>19</v>
      </c>
      <c r="F129" s="233" t="s">
        <v>3128</v>
      </c>
      <c r="G129" s="231"/>
      <c r="H129" s="232" t="s">
        <v>19</v>
      </c>
      <c r="I129" s="234"/>
      <c r="J129" s="231"/>
      <c r="K129" s="231"/>
      <c r="L129" s="235"/>
      <c r="M129" s="236"/>
      <c r="N129" s="237"/>
      <c r="O129" s="237"/>
      <c r="P129" s="237"/>
      <c r="Q129" s="237"/>
      <c r="R129" s="237"/>
      <c r="S129" s="237"/>
      <c r="T129" s="238"/>
      <c r="AT129" s="239" t="s">
        <v>250</v>
      </c>
      <c r="AU129" s="239" t="s">
        <v>81</v>
      </c>
      <c r="AV129" s="14" t="s">
        <v>79</v>
      </c>
      <c r="AW129" s="14" t="s">
        <v>33</v>
      </c>
      <c r="AX129" s="14" t="s">
        <v>72</v>
      </c>
      <c r="AY129" s="239" t="s">
        <v>239</v>
      </c>
    </row>
    <row r="130" spans="1:65" s="13" customFormat="1" ht="11.25">
      <c r="B130" s="211"/>
      <c r="C130" s="212"/>
      <c r="D130" s="207" t="s">
        <v>250</v>
      </c>
      <c r="E130" s="213" t="s">
        <v>19</v>
      </c>
      <c r="F130" s="214" t="s">
        <v>3139</v>
      </c>
      <c r="G130" s="212"/>
      <c r="H130" s="215">
        <v>4.3159999999999998</v>
      </c>
      <c r="I130" s="216"/>
      <c r="J130" s="212"/>
      <c r="K130" s="212"/>
      <c r="L130" s="217"/>
      <c r="M130" s="218"/>
      <c r="N130" s="219"/>
      <c r="O130" s="219"/>
      <c r="P130" s="219"/>
      <c r="Q130" s="219"/>
      <c r="R130" s="219"/>
      <c r="S130" s="219"/>
      <c r="T130" s="220"/>
      <c r="AT130" s="221" t="s">
        <v>250</v>
      </c>
      <c r="AU130" s="221" t="s">
        <v>81</v>
      </c>
      <c r="AV130" s="13" t="s">
        <v>81</v>
      </c>
      <c r="AW130" s="13" t="s">
        <v>33</v>
      </c>
      <c r="AX130" s="13" t="s">
        <v>72</v>
      </c>
      <c r="AY130" s="221" t="s">
        <v>239</v>
      </c>
    </row>
    <row r="131" spans="1:65" s="2" customFormat="1" ht="16.5" customHeight="1">
      <c r="A131" s="36"/>
      <c r="B131" s="37"/>
      <c r="C131" s="194" t="s">
        <v>301</v>
      </c>
      <c r="D131" s="194" t="s">
        <v>241</v>
      </c>
      <c r="E131" s="195" t="s">
        <v>3140</v>
      </c>
      <c r="F131" s="196" t="s">
        <v>3141</v>
      </c>
      <c r="G131" s="197" t="s">
        <v>254</v>
      </c>
      <c r="H131" s="198">
        <v>24.335999999999999</v>
      </c>
      <c r="I131" s="199"/>
      <c r="J131" s="200">
        <f>ROUND(I131*H131,2)</f>
        <v>0</v>
      </c>
      <c r="K131" s="196" t="s">
        <v>245</v>
      </c>
      <c r="L131" s="41"/>
      <c r="M131" s="201" t="s">
        <v>19</v>
      </c>
      <c r="N131" s="202" t="s">
        <v>43</v>
      </c>
      <c r="O131" s="66"/>
      <c r="P131" s="203">
        <f>O131*H131</f>
        <v>0</v>
      </c>
      <c r="Q131" s="203">
        <v>0</v>
      </c>
      <c r="R131" s="203">
        <f>Q131*H131</f>
        <v>0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246</v>
      </c>
      <c r="AT131" s="205" t="s">
        <v>241</v>
      </c>
      <c r="AU131" s="205" t="s">
        <v>81</v>
      </c>
      <c r="AY131" s="19" t="s">
        <v>239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246</v>
      </c>
      <c r="BM131" s="205" t="s">
        <v>3142</v>
      </c>
    </row>
    <row r="132" spans="1:65" s="2" customFormat="1" ht="19.5">
      <c r="A132" s="36"/>
      <c r="B132" s="37"/>
      <c r="C132" s="38"/>
      <c r="D132" s="207" t="s">
        <v>248</v>
      </c>
      <c r="E132" s="38"/>
      <c r="F132" s="208" t="s">
        <v>3143</v>
      </c>
      <c r="G132" s="38"/>
      <c r="H132" s="38"/>
      <c r="I132" s="117"/>
      <c r="J132" s="38"/>
      <c r="K132" s="38"/>
      <c r="L132" s="41"/>
      <c r="M132" s="209"/>
      <c r="N132" s="210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248</v>
      </c>
      <c r="AU132" s="19" t="s">
        <v>81</v>
      </c>
    </row>
    <row r="133" spans="1:65" s="14" customFormat="1" ht="11.25">
      <c r="B133" s="230"/>
      <c r="C133" s="231"/>
      <c r="D133" s="207" t="s">
        <v>250</v>
      </c>
      <c r="E133" s="232" t="s">
        <v>19</v>
      </c>
      <c r="F133" s="233" t="s">
        <v>3127</v>
      </c>
      <c r="G133" s="231"/>
      <c r="H133" s="232" t="s">
        <v>19</v>
      </c>
      <c r="I133" s="234"/>
      <c r="J133" s="231"/>
      <c r="K133" s="231"/>
      <c r="L133" s="235"/>
      <c r="M133" s="236"/>
      <c r="N133" s="237"/>
      <c r="O133" s="237"/>
      <c r="P133" s="237"/>
      <c r="Q133" s="237"/>
      <c r="R133" s="237"/>
      <c r="S133" s="237"/>
      <c r="T133" s="238"/>
      <c r="AT133" s="239" t="s">
        <v>250</v>
      </c>
      <c r="AU133" s="239" t="s">
        <v>81</v>
      </c>
      <c r="AV133" s="14" t="s">
        <v>79</v>
      </c>
      <c r="AW133" s="14" t="s">
        <v>33</v>
      </c>
      <c r="AX133" s="14" t="s">
        <v>72</v>
      </c>
      <c r="AY133" s="239" t="s">
        <v>239</v>
      </c>
    </row>
    <row r="134" spans="1:65" s="14" customFormat="1" ht="11.25">
      <c r="B134" s="230"/>
      <c r="C134" s="231"/>
      <c r="D134" s="207" t="s">
        <v>250</v>
      </c>
      <c r="E134" s="232" t="s">
        <v>19</v>
      </c>
      <c r="F134" s="233" t="s">
        <v>3128</v>
      </c>
      <c r="G134" s="231"/>
      <c r="H134" s="232" t="s">
        <v>19</v>
      </c>
      <c r="I134" s="234"/>
      <c r="J134" s="231"/>
      <c r="K134" s="231"/>
      <c r="L134" s="235"/>
      <c r="M134" s="236"/>
      <c r="N134" s="237"/>
      <c r="O134" s="237"/>
      <c r="P134" s="237"/>
      <c r="Q134" s="237"/>
      <c r="R134" s="237"/>
      <c r="S134" s="237"/>
      <c r="T134" s="238"/>
      <c r="AT134" s="239" t="s">
        <v>250</v>
      </c>
      <c r="AU134" s="239" t="s">
        <v>81</v>
      </c>
      <c r="AV134" s="14" t="s">
        <v>79</v>
      </c>
      <c r="AW134" s="14" t="s">
        <v>33</v>
      </c>
      <c r="AX134" s="14" t="s">
        <v>72</v>
      </c>
      <c r="AY134" s="239" t="s">
        <v>239</v>
      </c>
    </row>
    <row r="135" spans="1:65" s="13" customFormat="1" ht="11.25">
      <c r="B135" s="211"/>
      <c r="C135" s="212"/>
      <c r="D135" s="207" t="s">
        <v>250</v>
      </c>
      <c r="E135" s="213" t="s">
        <v>19</v>
      </c>
      <c r="F135" s="214" t="s">
        <v>3144</v>
      </c>
      <c r="G135" s="212"/>
      <c r="H135" s="215">
        <v>24.335999999999999</v>
      </c>
      <c r="I135" s="216"/>
      <c r="J135" s="212"/>
      <c r="K135" s="212"/>
      <c r="L135" s="217"/>
      <c r="M135" s="218"/>
      <c r="N135" s="219"/>
      <c r="O135" s="219"/>
      <c r="P135" s="219"/>
      <c r="Q135" s="219"/>
      <c r="R135" s="219"/>
      <c r="S135" s="219"/>
      <c r="T135" s="220"/>
      <c r="AT135" s="221" t="s">
        <v>250</v>
      </c>
      <c r="AU135" s="221" t="s">
        <v>81</v>
      </c>
      <c r="AV135" s="13" t="s">
        <v>81</v>
      </c>
      <c r="AW135" s="13" t="s">
        <v>33</v>
      </c>
      <c r="AX135" s="13" t="s">
        <v>72</v>
      </c>
      <c r="AY135" s="221" t="s">
        <v>239</v>
      </c>
    </row>
    <row r="136" spans="1:65" s="2" customFormat="1" ht="16.5" customHeight="1">
      <c r="A136" s="36"/>
      <c r="B136" s="37"/>
      <c r="C136" s="194" t="s">
        <v>309</v>
      </c>
      <c r="D136" s="194" t="s">
        <v>241</v>
      </c>
      <c r="E136" s="195" t="s">
        <v>1857</v>
      </c>
      <c r="F136" s="196" t="s">
        <v>1858</v>
      </c>
      <c r="G136" s="197" t="s">
        <v>254</v>
      </c>
      <c r="H136" s="198">
        <v>67.311999999999998</v>
      </c>
      <c r="I136" s="199"/>
      <c r="J136" s="200">
        <f>ROUND(I136*H136,2)</f>
        <v>0</v>
      </c>
      <c r="K136" s="196" t="s">
        <v>245</v>
      </c>
      <c r="L136" s="41"/>
      <c r="M136" s="201" t="s">
        <v>19</v>
      </c>
      <c r="N136" s="202" t="s">
        <v>43</v>
      </c>
      <c r="O136" s="66"/>
      <c r="P136" s="203">
        <f>O136*H136</f>
        <v>0</v>
      </c>
      <c r="Q136" s="203">
        <v>0</v>
      </c>
      <c r="R136" s="203">
        <f>Q136*H136</f>
        <v>0</v>
      </c>
      <c r="S136" s="203">
        <v>0</v>
      </c>
      <c r="T136" s="204">
        <f>S136*H136</f>
        <v>0</v>
      </c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R136" s="205" t="s">
        <v>246</v>
      </c>
      <c r="AT136" s="205" t="s">
        <v>241</v>
      </c>
      <c r="AU136" s="205" t="s">
        <v>81</v>
      </c>
      <c r="AY136" s="19" t="s">
        <v>239</v>
      </c>
      <c r="BE136" s="206">
        <f>IF(N136="základní",J136,0)</f>
        <v>0</v>
      </c>
      <c r="BF136" s="206">
        <f>IF(N136="snížená",J136,0)</f>
        <v>0</v>
      </c>
      <c r="BG136" s="206">
        <f>IF(N136="zákl. přenesená",J136,0)</f>
        <v>0</v>
      </c>
      <c r="BH136" s="206">
        <f>IF(N136="sníž. přenesená",J136,0)</f>
        <v>0</v>
      </c>
      <c r="BI136" s="206">
        <f>IF(N136="nulová",J136,0)</f>
        <v>0</v>
      </c>
      <c r="BJ136" s="19" t="s">
        <v>79</v>
      </c>
      <c r="BK136" s="206">
        <f>ROUND(I136*H136,2)</f>
        <v>0</v>
      </c>
      <c r="BL136" s="19" t="s">
        <v>246</v>
      </c>
      <c r="BM136" s="205" t="s">
        <v>3145</v>
      </c>
    </row>
    <row r="137" spans="1:65" s="2" customFormat="1" ht="19.5">
      <c r="A137" s="36"/>
      <c r="B137" s="37"/>
      <c r="C137" s="38"/>
      <c r="D137" s="207" t="s">
        <v>248</v>
      </c>
      <c r="E137" s="38"/>
      <c r="F137" s="208" t="s">
        <v>1860</v>
      </c>
      <c r="G137" s="38"/>
      <c r="H137" s="38"/>
      <c r="I137" s="117"/>
      <c r="J137" s="38"/>
      <c r="K137" s="38"/>
      <c r="L137" s="41"/>
      <c r="M137" s="209"/>
      <c r="N137" s="210"/>
      <c r="O137" s="66"/>
      <c r="P137" s="66"/>
      <c r="Q137" s="66"/>
      <c r="R137" s="66"/>
      <c r="S137" s="66"/>
      <c r="T137" s="67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T137" s="19" t="s">
        <v>248</v>
      </c>
      <c r="AU137" s="19" t="s">
        <v>81</v>
      </c>
    </row>
    <row r="138" spans="1:65" s="2" customFormat="1" ht="19.5">
      <c r="A138" s="36"/>
      <c r="B138" s="37"/>
      <c r="C138" s="38"/>
      <c r="D138" s="207" t="s">
        <v>275</v>
      </c>
      <c r="E138" s="38"/>
      <c r="F138" s="225" t="s">
        <v>3146</v>
      </c>
      <c r="G138" s="38"/>
      <c r="H138" s="38"/>
      <c r="I138" s="117"/>
      <c r="J138" s="38"/>
      <c r="K138" s="38"/>
      <c r="L138" s="41"/>
      <c r="M138" s="209"/>
      <c r="N138" s="210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275</v>
      </c>
      <c r="AU138" s="19" t="s">
        <v>81</v>
      </c>
    </row>
    <row r="139" spans="1:65" s="14" customFormat="1" ht="11.25">
      <c r="B139" s="230"/>
      <c r="C139" s="231"/>
      <c r="D139" s="207" t="s">
        <v>250</v>
      </c>
      <c r="E139" s="232" t="s">
        <v>19</v>
      </c>
      <c r="F139" s="233" t="s">
        <v>3115</v>
      </c>
      <c r="G139" s="231"/>
      <c r="H139" s="232" t="s">
        <v>19</v>
      </c>
      <c r="I139" s="234"/>
      <c r="J139" s="231"/>
      <c r="K139" s="231"/>
      <c r="L139" s="235"/>
      <c r="M139" s="236"/>
      <c r="N139" s="237"/>
      <c r="O139" s="237"/>
      <c r="P139" s="237"/>
      <c r="Q139" s="237"/>
      <c r="R139" s="237"/>
      <c r="S139" s="237"/>
      <c r="T139" s="238"/>
      <c r="AT139" s="239" t="s">
        <v>250</v>
      </c>
      <c r="AU139" s="239" t="s">
        <v>81</v>
      </c>
      <c r="AV139" s="14" t="s">
        <v>79</v>
      </c>
      <c r="AW139" s="14" t="s">
        <v>33</v>
      </c>
      <c r="AX139" s="14" t="s">
        <v>72</v>
      </c>
      <c r="AY139" s="239" t="s">
        <v>239</v>
      </c>
    </row>
    <row r="140" spans="1:65" s="14" customFormat="1" ht="11.25">
      <c r="B140" s="230"/>
      <c r="C140" s="231"/>
      <c r="D140" s="207" t="s">
        <v>250</v>
      </c>
      <c r="E140" s="232" t="s">
        <v>19</v>
      </c>
      <c r="F140" s="233" t="s">
        <v>3116</v>
      </c>
      <c r="G140" s="231"/>
      <c r="H140" s="232" t="s">
        <v>19</v>
      </c>
      <c r="I140" s="234"/>
      <c r="J140" s="231"/>
      <c r="K140" s="231"/>
      <c r="L140" s="235"/>
      <c r="M140" s="236"/>
      <c r="N140" s="237"/>
      <c r="O140" s="237"/>
      <c r="P140" s="237"/>
      <c r="Q140" s="237"/>
      <c r="R140" s="237"/>
      <c r="S140" s="237"/>
      <c r="T140" s="238"/>
      <c r="AT140" s="239" t="s">
        <v>250</v>
      </c>
      <c r="AU140" s="239" t="s">
        <v>81</v>
      </c>
      <c r="AV140" s="14" t="s">
        <v>79</v>
      </c>
      <c r="AW140" s="14" t="s">
        <v>33</v>
      </c>
      <c r="AX140" s="14" t="s">
        <v>72</v>
      </c>
      <c r="AY140" s="239" t="s">
        <v>239</v>
      </c>
    </row>
    <row r="141" spans="1:65" s="13" customFormat="1" ht="11.25">
      <c r="B141" s="211"/>
      <c r="C141" s="212"/>
      <c r="D141" s="207" t="s">
        <v>250</v>
      </c>
      <c r="E141" s="213" t="s">
        <v>19</v>
      </c>
      <c r="F141" s="214" t="s">
        <v>3117</v>
      </c>
      <c r="G141" s="212"/>
      <c r="H141" s="215">
        <v>21.827999999999999</v>
      </c>
      <c r="I141" s="216"/>
      <c r="J141" s="212"/>
      <c r="K141" s="212"/>
      <c r="L141" s="217"/>
      <c r="M141" s="218"/>
      <c r="N141" s="219"/>
      <c r="O141" s="219"/>
      <c r="P141" s="219"/>
      <c r="Q141" s="219"/>
      <c r="R141" s="219"/>
      <c r="S141" s="219"/>
      <c r="T141" s="220"/>
      <c r="AT141" s="221" t="s">
        <v>250</v>
      </c>
      <c r="AU141" s="221" t="s">
        <v>81</v>
      </c>
      <c r="AV141" s="13" t="s">
        <v>81</v>
      </c>
      <c r="AW141" s="13" t="s">
        <v>33</v>
      </c>
      <c r="AX141" s="13" t="s">
        <v>72</v>
      </c>
      <c r="AY141" s="221" t="s">
        <v>239</v>
      </c>
    </row>
    <row r="142" spans="1:65" s="13" customFormat="1" ht="11.25">
      <c r="B142" s="211"/>
      <c r="C142" s="212"/>
      <c r="D142" s="207" t="s">
        <v>250</v>
      </c>
      <c r="E142" s="213" t="s">
        <v>19</v>
      </c>
      <c r="F142" s="214" t="s">
        <v>3118</v>
      </c>
      <c r="G142" s="212"/>
      <c r="H142" s="215">
        <v>5.7</v>
      </c>
      <c r="I142" s="216"/>
      <c r="J142" s="212"/>
      <c r="K142" s="212"/>
      <c r="L142" s="217"/>
      <c r="M142" s="218"/>
      <c r="N142" s="219"/>
      <c r="O142" s="219"/>
      <c r="P142" s="219"/>
      <c r="Q142" s="219"/>
      <c r="R142" s="219"/>
      <c r="S142" s="219"/>
      <c r="T142" s="220"/>
      <c r="AT142" s="221" t="s">
        <v>250</v>
      </c>
      <c r="AU142" s="221" t="s">
        <v>81</v>
      </c>
      <c r="AV142" s="13" t="s">
        <v>81</v>
      </c>
      <c r="AW142" s="13" t="s">
        <v>33</v>
      </c>
      <c r="AX142" s="13" t="s">
        <v>72</v>
      </c>
      <c r="AY142" s="221" t="s">
        <v>239</v>
      </c>
    </row>
    <row r="143" spans="1:65" s="13" customFormat="1" ht="11.25">
      <c r="B143" s="211"/>
      <c r="C143" s="212"/>
      <c r="D143" s="207" t="s">
        <v>250</v>
      </c>
      <c r="E143" s="213" t="s">
        <v>19</v>
      </c>
      <c r="F143" s="214" t="s">
        <v>3119</v>
      </c>
      <c r="G143" s="212"/>
      <c r="H143" s="215">
        <v>1</v>
      </c>
      <c r="I143" s="216"/>
      <c r="J143" s="212"/>
      <c r="K143" s="212"/>
      <c r="L143" s="217"/>
      <c r="M143" s="218"/>
      <c r="N143" s="219"/>
      <c r="O143" s="219"/>
      <c r="P143" s="219"/>
      <c r="Q143" s="219"/>
      <c r="R143" s="219"/>
      <c r="S143" s="219"/>
      <c r="T143" s="220"/>
      <c r="AT143" s="221" t="s">
        <v>250</v>
      </c>
      <c r="AU143" s="221" t="s">
        <v>81</v>
      </c>
      <c r="AV143" s="13" t="s">
        <v>81</v>
      </c>
      <c r="AW143" s="13" t="s">
        <v>33</v>
      </c>
      <c r="AX143" s="13" t="s">
        <v>72</v>
      </c>
      <c r="AY143" s="221" t="s">
        <v>239</v>
      </c>
    </row>
    <row r="144" spans="1:65" s="13" customFormat="1" ht="11.25">
      <c r="B144" s="211"/>
      <c r="C144" s="212"/>
      <c r="D144" s="207" t="s">
        <v>250</v>
      </c>
      <c r="E144" s="213" t="s">
        <v>19</v>
      </c>
      <c r="F144" s="214" t="s">
        <v>3120</v>
      </c>
      <c r="G144" s="212"/>
      <c r="H144" s="215">
        <v>5.3040000000000003</v>
      </c>
      <c r="I144" s="216"/>
      <c r="J144" s="212"/>
      <c r="K144" s="212"/>
      <c r="L144" s="217"/>
      <c r="M144" s="218"/>
      <c r="N144" s="219"/>
      <c r="O144" s="219"/>
      <c r="P144" s="219"/>
      <c r="Q144" s="219"/>
      <c r="R144" s="219"/>
      <c r="S144" s="219"/>
      <c r="T144" s="220"/>
      <c r="AT144" s="221" t="s">
        <v>250</v>
      </c>
      <c r="AU144" s="221" t="s">
        <v>81</v>
      </c>
      <c r="AV144" s="13" t="s">
        <v>81</v>
      </c>
      <c r="AW144" s="13" t="s">
        <v>33</v>
      </c>
      <c r="AX144" s="13" t="s">
        <v>72</v>
      </c>
      <c r="AY144" s="221" t="s">
        <v>239</v>
      </c>
    </row>
    <row r="145" spans="1:65" s="13" customFormat="1" ht="11.25">
      <c r="B145" s="211"/>
      <c r="C145" s="212"/>
      <c r="D145" s="207" t="s">
        <v>250</v>
      </c>
      <c r="E145" s="213" t="s">
        <v>19</v>
      </c>
      <c r="F145" s="214" t="s">
        <v>3121</v>
      </c>
      <c r="G145" s="212"/>
      <c r="H145" s="215">
        <v>3.9</v>
      </c>
      <c r="I145" s="216"/>
      <c r="J145" s="212"/>
      <c r="K145" s="212"/>
      <c r="L145" s="217"/>
      <c r="M145" s="218"/>
      <c r="N145" s="219"/>
      <c r="O145" s="219"/>
      <c r="P145" s="219"/>
      <c r="Q145" s="219"/>
      <c r="R145" s="219"/>
      <c r="S145" s="219"/>
      <c r="T145" s="220"/>
      <c r="AT145" s="221" t="s">
        <v>250</v>
      </c>
      <c r="AU145" s="221" t="s">
        <v>81</v>
      </c>
      <c r="AV145" s="13" t="s">
        <v>81</v>
      </c>
      <c r="AW145" s="13" t="s">
        <v>33</v>
      </c>
      <c r="AX145" s="13" t="s">
        <v>72</v>
      </c>
      <c r="AY145" s="221" t="s">
        <v>239</v>
      </c>
    </row>
    <row r="146" spans="1:65" s="14" customFormat="1" ht="11.25">
      <c r="B146" s="230"/>
      <c r="C146" s="231"/>
      <c r="D146" s="207" t="s">
        <v>250</v>
      </c>
      <c r="E146" s="232" t="s">
        <v>19</v>
      </c>
      <c r="F146" s="233" t="s">
        <v>3128</v>
      </c>
      <c r="G146" s="231"/>
      <c r="H146" s="232" t="s">
        <v>19</v>
      </c>
      <c r="I146" s="234"/>
      <c r="J146" s="231"/>
      <c r="K146" s="231"/>
      <c r="L146" s="235"/>
      <c r="M146" s="236"/>
      <c r="N146" s="237"/>
      <c r="O146" s="237"/>
      <c r="P146" s="237"/>
      <c r="Q146" s="237"/>
      <c r="R146" s="237"/>
      <c r="S146" s="237"/>
      <c r="T146" s="238"/>
      <c r="AT146" s="239" t="s">
        <v>250</v>
      </c>
      <c r="AU146" s="239" t="s">
        <v>81</v>
      </c>
      <c r="AV146" s="14" t="s">
        <v>79</v>
      </c>
      <c r="AW146" s="14" t="s">
        <v>33</v>
      </c>
      <c r="AX146" s="14" t="s">
        <v>72</v>
      </c>
      <c r="AY146" s="239" t="s">
        <v>239</v>
      </c>
    </row>
    <row r="147" spans="1:65" s="13" customFormat="1" ht="11.25">
      <c r="B147" s="211"/>
      <c r="C147" s="212"/>
      <c r="D147" s="207" t="s">
        <v>250</v>
      </c>
      <c r="E147" s="213" t="s">
        <v>19</v>
      </c>
      <c r="F147" s="214" t="s">
        <v>3147</v>
      </c>
      <c r="G147" s="212"/>
      <c r="H147" s="215">
        <v>29.58</v>
      </c>
      <c r="I147" s="216"/>
      <c r="J147" s="212"/>
      <c r="K147" s="212"/>
      <c r="L147" s="217"/>
      <c r="M147" s="218"/>
      <c r="N147" s="219"/>
      <c r="O147" s="219"/>
      <c r="P147" s="219"/>
      <c r="Q147" s="219"/>
      <c r="R147" s="219"/>
      <c r="S147" s="219"/>
      <c r="T147" s="220"/>
      <c r="AT147" s="221" t="s">
        <v>250</v>
      </c>
      <c r="AU147" s="221" t="s">
        <v>81</v>
      </c>
      <c r="AV147" s="13" t="s">
        <v>81</v>
      </c>
      <c r="AW147" s="13" t="s">
        <v>33</v>
      </c>
      <c r="AX147" s="13" t="s">
        <v>72</v>
      </c>
      <c r="AY147" s="221" t="s">
        <v>239</v>
      </c>
    </row>
    <row r="148" spans="1:65" s="2" customFormat="1" ht="16.5" customHeight="1">
      <c r="A148" s="36"/>
      <c r="B148" s="37"/>
      <c r="C148" s="194" t="s">
        <v>314</v>
      </c>
      <c r="D148" s="194" t="s">
        <v>241</v>
      </c>
      <c r="E148" s="195" t="s">
        <v>3148</v>
      </c>
      <c r="F148" s="196" t="s">
        <v>3149</v>
      </c>
      <c r="G148" s="197" t="s">
        <v>254</v>
      </c>
      <c r="H148" s="198">
        <v>29.58</v>
      </c>
      <c r="I148" s="199"/>
      <c r="J148" s="200">
        <f>ROUND(I148*H148,2)</f>
        <v>0</v>
      </c>
      <c r="K148" s="196" t="s">
        <v>245</v>
      </c>
      <c r="L148" s="41"/>
      <c r="M148" s="201" t="s">
        <v>19</v>
      </c>
      <c r="N148" s="202" t="s">
        <v>43</v>
      </c>
      <c r="O148" s="66"/>
      <c r="P148" s="203">
        <f>O148*H148</f>
        <v>0</v>
      </c>
      <c r="Q148" s="203">
        <v>0</v>
      </c>
      <c r="R148" s="203">
        <f>Q148*H148</f>
        <v>0</v>
      </c>
      <c r="S148" s="203">
        <v>0</v>
      </c>
      <c r="T148" s="204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246</v>
      </c>
      <c r="AT148" s="205" t="s">
        <v>241</v>
      </c>
      <c r="AU148" s="205" t="s">
        <v>81</v>
      </c>
      <c r="AY148" s="19" t="s">
        <v>239</v>
      </c>
      <c r="BE148" s="206">
        <f>IF(N148="základní",J148,0)</f>
        <v>0</v>
      </c>
      <c r="BF148" s="206">
        <f>IF(N148="snížená",J148,0)</f>
        <v>0</v>
      </c>
      <c r="BG148" s="206">
        <f>IF(N148="zákl. přenesená",J148,0)</f>
        <v>0</v>
      </c>
      <c r="BH148" s="206">
        <f>IF(N148="sníž. přenesená",J148,0)</f>
        <v>0</v>
      </c>
      <c r="BI148" s="206">
        <f>IF(N148="nulová",J148,0)</f>
        <v>0</v>
      </c>
      <c r="BJ148" s="19" t="s">
        <v>79</v>
      </c>
      <c r="BK148" s="206">
        <f>ROUND(I148*H148,2)</f>
        <v>0</v>
      </c>
      <c r="BL148" s="19" t="s">
        <v>246</v>
      </c>
      <c r="BM148" s="205" t="s">
        <v>3150</v>
      </c>
    </row>
    <row r="149" spans="1:65" s="2" customFormat="1" ht="19.5">
      <c r="A149" s="36"/>
      <c r="B149" s="37"/>
      <c r="C149" s="38"/>
      <c r="D149" s="207" t="s">
        <v>248</v>
      </c>
      <c r="E149" s="38"/>
      <c r="F149" s="208" t="s">
        <v>3151</v>
      </c>
      <c r="G149" s="38"/>
      <c r="H149" s="38"/>
      <c r="I149" s="117"/>
      <c r="J149" s="38"/>
      <c r="K149" s="38"/>
      <c r="L149" s="41"/>
      <c r="M149" s="209"/>
      <c r="N149" s="210"/>
      <c r="O149" s="66"/>
      <c r="P149" s="66"/>
      <c r="Q149" s="66"/>
      <c r="R149" s="66"/>
      <c r="S149" s="66"/>
      <c r="T149" s="67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T149" s="19" t="s">
        <v>248</v>
      </c>
      <c r="AU149" s="19" t="s">
        <v>81</v>
      </c>
    </row>
    <row r="150" spans="1:65" s="14" customFormat="1" ht="11.25">
      <c r="B150" s="230"/>
      <c r="C150" s="231"/>
      <c r="D150" s="207" t="s">
        <v>250</v>
      </c>
      <c r="E150" s="232" t="s">
        <v>19</v>
      </c>
      <c r="F150" s="233" t="s">
        <v>3115</v>
      </c>
      <c r="G150" s="231"/>
      <c r="H150" s="232" t="s">
        <v>19</v>
      </c>
      <c r="I150" s="234"/>
      <c r="J150" s="231"/>
      <c r="K150" s="231"/>
      <c r="L150" s="235"/>
      <c r="M150" s="236"/>
      <c r="N150" s="237"/>
      <c r="O150" s="237"/>
      <c r="P150" s="237"/>
      <c r="Q150" s="237"/>
      <c r="R150" s="237"/>
      <c r="S150" s="237"/>
      <c r="T150" s="238"/>
      <c r="AT150" s="239" t="s">
        <v>250</v>
      </c>
      <c r="AU150" s="239" t="s">
        <v>81</v>
      </c>
      <c r="AV150" s="14" t="s">
        <v>79</v>
      </c>
      <c r="AW150" s="14" t="s">
        <v>33</v>
      </c>
      <c r="AX150" s="14" t="s">
        <v>72</v>
      </c>
      <c r="AY150" s="239" t="s">
        <v>239</v>
      </c>
    </row>
    <row r="151" spans="1:65" s="14" customFormat="1" ht="11.25">
      <c r="B151" s="230"/>
      <c r="C151" s="231"/>
      <c r="D151" s="207" t="s">
        <v>250</v>
      </c>
      <c r="E151" s="232" t="s">
        <v>19</v>
      </c>
      <c r="F151" s="233" t="s">
        <v>3128</v>
      </c>
      <c r="G151" s="231"/>
      <c r="H151" s="232" t="s">
        <v>19</v>
      </c>
      <c r="I151" s="234"/>
      <c r="J151" s="231"/>
      <c r="K151" s="231"/>
      <c r="L151" s="235"/>
      <c r="M151" s="236"/>
      <c r="N151" s="237"/>
      <c r="O151" s="237"/>
      <c r="P151" s="237"/>
      <c r="Q151" s="237"/>
      <c r="R151" s="237"/>
      <c r="S151" s="237"/>
      <c r="T151" s="238"/>
      <c r="AT151" s="239" t="s">
        <v>250</v>
      </c>
      <c r="AU151" s="239" t="s">
        <v>81</v>
      </c>
      <c r="AV151" s="14" t="s">
        <v>79</v>
      </c>
      <c r="AW151" s="14" t="s">
        <v>33</v>
      </c>
      <c r="AX151" s="14" t="s">
        <v>72</v>
      </c>
      <c r="AY151" s="239" t="s">
        <v>239</v>
      </c>
    </row>
    <row r="152" spans="1:65" s="13" customFormat="1" ht="11.25">
      <c r="B152" s="211"/>
      <c r="C152" s="212"/>
      <c r="D152" s="207" t="s">
        <v>250</v>
      </c>
      <c r="E152" s="213" t="s">
        <v>19</v>
      </c>
      <c r="F152" s="214" t="s">
        <v>3152</v>
      </c>
      <c r="G152" s="212"/>
      <c r="H152" s="215">
        <v>29.58</v>
      </c>
      <c r="I152" s="216"/>
      <c r="J152" s="212"/>
      <c r="K152" s="212"/>
      <c r="L152" s="217"/>
      <c r="M152" s="218"/>
      <c r="N152" s="219"/>
      <c r="O152" s="219"/>
      <c r="P152" s="219"/>
      <c r="Q152" s="219"/>
      <c r="R152" s="219"/>
      <c r="S152" s="219"/>
      <c r="T152" s="220"/>
      <c r="AT152" s="221" t="s">
        <v>250</v>
      </c>
      <c r="AU152" s="221" t="s">
        <v>81</v>
      </c>
      <c r="AV152" s="13" t="s">
        <v>81</v>
      </c>
      <c r="AW152" s="13" t="s">
        <v>33</v>
      </c>
      <c r="AX152" s="13" t="s">
        <v>72</v>
      </c>
      <c r="AY152" s="221" t="s">
        <v>239</v>
      </c>
    </row>
    <row r="153" spans="1:65" s="2" customFormat="1" ht="16.5" customHeight="1">
      <c r="A153" s="36"/>
      <c r="B153" s="37"/>
      <c r="C153" s="194" t="s">
        <v>319</v>
      </c>
      <c r="D153" s="194" t="s">
        <v>241</v>
      </c>
      <c r="E153" s="195" t="s">
        <v>3153</v>
      </c>
      <c r="F153" s="196" t="s">
        <v>3154</v>
      </c>
      <c r="G153" s="197" t="s">
        <v>244</v>
      </c>
      <c r="H153" s="198">
        <v>121.736</v>
      </c>
      <c r="I153" s="199"/>
      <c r="J153" s="200">
        <f>ROUND(I153*H153,2)</f>
        <v>0</v>
      </c>
      <c r="K153" s="196" t="s">
        <v>245</v>
      </c>
      <c r="L153" s="41"/>
      <c r="M153" s="201" t="s">
        <v>19</v>
      </c>
      <c r="N153" s="202" t="s">
        <v>43</v>
      </c>
      <c r="O153" s="66"/>
      <c r="P153" s="203">
        <f>O153*H153</f>
        <v>0</v>
      </c>
      <c r="Q153" s="203">
        <v>2.0100000000000001E-3</v>
      </c>
      <c r="R153" s="203">
        <f>Q153*H153</f>
        <v>0.24468936000000002</v>
      </c>
      <c r="S153" s="203">
        <v>0</v>
      </c>
      <c r="T153" s="204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246</v>
      </c>
      <c r="AT153" s="205" t="s">
        <v>241</v>
      </c>
      <c r="AU153" s="205" t="s">
        <v>81</v>
      </c>
      <c r="AY153" s="19" t="s">
        <v>239</v>
      </c>
      <c r="BE153" s="206">
        <f>IF(N153="základní",J153,0)</f>
        <v>0</v>
      </c>
      <c r="BF153" s="206">
        <f>IF(N153="snížená",J153,0)</f>
        <v>0</v>
      </c>
      <c r="BG153" s="206">
        <f>IF(N153="zákl. přenesená",J153,0)</f>
        <v>0</v>
      </c>
      <c r="BH153" s="206">
        <f>IF(N153="sníž. přenesená",J153,0)</f>
        <v>0</v>
      </c>
      <c r="BI153" s="206">
        <f>IF(N153="nulová",J153,0)</f>
        <v>0</v>
      </c>
      <c r="BJ153" s="19" t="s">
        <v>79</v>
      </c>
      <c r="BK153" s="206">
        <f>ROUND(I153*H153,2)</f>
        <v>0</v>
      </c>
      <c r="BL153" s="19" t="s">
        <v>246</v>
      </c>
      <c r="BM153" s="205" t="s">
        <v>3155</v>
      </c>
    </row>
    <row r="154" spans="1:65" s="2" customFormat="1" ht="11.25">
      <c r="A154" s="36"/>
      <c r="B154" s="37"/>
      <c r="C154" s="38"/>
      <c r="D154" s="207" t="s">
        <v>248</v>
      </c>
      <c r="E154" s="38"/>
      <c r="F154" s="208" t="s">
        <v>3156</v>
      </c>
      <c r="G154" s="38"/>
      <c r="H154" s="38"/>
      <c r="I154" s="117"/>
      <c r="J154" s="38"/>
      <c r="K154" s="38"/>
      <c r="L154" s="41"/>
      <c r="M154" s="209"/>
      <c r="N154" s="210"/>
      <c r="O154" s="66"/>
      <c r="P154" s="66"/>
      <c r="Q154" s="66"/>
      <c r="R154" s="66"/>
      <c r="S154" s="66"/>
      <c r="T154" s="67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T154" s="19" t="s">
        <v>248</v>
      </c>
      <c r="AU154" s="19" t="s">
        <v>81</v>
      </c>
    </row>
    <row r="155" spans="1:65" s="14" customFormat="1" ht="11.25">
      <c r="B155" s="230"/>
      <c r="C155" s="231"/>
      <c r="D155" s="207" t="s">
        <v>250</v>
      </c>
      <c r="E155" s="232" t="s">
        <v>19</v>
      </c>
      <c r="F155" s="233" t="s">
        <v>3115</v>
      </c>
      <c r="G155" s="231"/>
      <c r="H155" s="232" t="s">
        <v>19</v>
      </c>
      <c r="I155" s="234"/>
      <c r="J155" s="231"/>
      <c r="K155" s="231"/>
      <c r="L155" s="235"/>
      <c r="M155" s="236"/>
      <c r="N155" s="237"/>
      <c r="O155" s="237"/>
      <c r="P155" s="237"/>
      <c r="Q155" s="237"/>
      <c r="R155" s="237"/>
      <c r="S155" s="237"/>
      <c r="T155" s="238"/>
      <c r="AT155" s="239" t="s">
        <v>250</v>
      </c>
      <c r="AU155" s="239" t="s">
        <v>81</v>
      </c>
      <c r="AV155" s="14" t="s">
        <v>79</v>
      </c>
      <c r="AW155" s="14" t="s">
        <v>33</v>
      </c>
      <c r="AX155" s="14" t="s">
        <v>72</v>
      </c>
      <c r="AY155" s="239" t="s">
        <v>239</v>
      </c>
    </row>
    <row r="156" spans="1:65" s="14" customFormat="1" ht="11.25">
      <c r="B156" s="230"/>
      <c r="C156" s="231"/>
      <c r="D156" s="207" t="s">
        <v>250</v>
      </c>
      <c r="E156" s="232" t="s">
        <v>19</v>
      </c>
      <c r="F156" s="233" t="s">
        <v>3128</v>
      </c>
      <c r="G156" s="231"/>
      <c r="H156" s="232" t="s">
        <v>19</v>
      </c>
      <c r="I156" s="234"/>
      <c r="J156" s="231"/>
      <c r="K156" s="231"/>
      <c r="L156" s="235"/>
      <c r="M156" s="236"/>
      <c r="N156" s="237"/>
      <c r="O156" s="237"/>
      <c r="P156" s="237"/>
      <c r="Q156" s="237"/>
      <c r="R156" s="237"/>
      <c r="S156" s="237"/>
      <c r="T156" s="238"/>
      <c r="AT156" s="239" t="s">
        <v>250</v>
      </c>
      <c r="AU156" s="239" t="s">
        <v>81</v>
      </c>
      <c r="AV156" s="14" t="s">
        <v>79</v>
      </c>
      <c r="AW156" s="14" t="s">
        <v>33</v>
      </c>
      <c r="AX156" s="14" t="s">
        <v>72</v>
      </c>
      <c r="AY156" s="239" t="s">
        <v>239</v>
      </c>
    </row>
    <row r="157" spans="1:65" s="13" customFormat="1" ht="11.25">
      <c r="B157" s="211"/>
      <c r="C157" s="212"/>
      <c r="D157" s="207" t="s">
        <v>250</v>
      </c>
      <c r="E157" s="213" t="s">
        <v>19</v>
      </c>
      <c r="F157" s="214" t="s">
        <v>3157</v>
      </c>
      <c r="G157" s="212"/>
      <c r="H157" s="215">
        <v>69.599999999999994</v>
      </c>
      <c r="I157" s="216"/>
      <c r="J157" s="212"/>
      <c r="K157" s="212"/>
      <c r="L157" s="217"/>
      <c r="M157" s="218"/>
      <c r="N157" s="219"/>
      <c r="O157" s="219"/>
      <c r="P157" s="219"/>
      <c r="Q157" s="219"/>
      <c r="R157" s="219"/>
      <c r="S157" s="219"/>
      <c r="T157" s="220"/>
      <c r="AT157" s="221" t="s">
        <v>250</v>
      </c>
      <c r="AU157" s="221" t="s">
        <v>81</v>
      </c>
      <c r="AV157" s="13" t="s">
        <v>81</v>
      </c>
      <c r="AW157" s="13" t="s">
        <v>33</v>
      </c>
      <c r="AX157" s="13" t="s">
        <v>72</v>
      </c>
      <c r="AY157" s="221" t="s">
        <v>239</v>
      </c>
    </row>
    <row r="158" spans="1:65" s="14" customFormat="1" ht="11.25">
      <c r="B158" s="230"/>
      <c r="C158" s="231"/>
      <c r="D158" s="207" t="s">
        <v>250</v>
      </c>
      <c r="E158" s="232" t="s">
        <v>19</v>
      </c>
      <c r="F158" s="233" t="s">
        <v>3127</v>
      </c>
      <c r="G158" s="231"/>
      <c r="H158" s="232" t="s">
        <v>19</v>
      </c>
      <c r="I158" s="234"/>
      <c r="J158" s="231"/>
      <c r="K158" s="231"/>
      <c r="L158" s="235"/>
      <c r="M158" s="236"/>
      <c r="N158" s="237"/>
      <c r="O158" s="237"/>
      <c r="P158" s="237"/>
      <c r="Q158" s="237"/>
      <c r="R158" s="237"/>
      <c r="S158" s="237"/>
      <c r="T158" s="238"/>
      <c r="AT158" s="239" t="s">
        <v>250</v>
      </c>
      <c r="AU158" s="239" t="s">
        <v>81</v>
      </c>
      <c r="AV158" s="14" t="s">
        <v>79</v>
      </c>
      <c r="AW158" s="14" t="s">
        <v>33</v>
      </c>
      <c r="AX158" s="14" t="s">
        <v>72</v>
      </c>
      <c r="AY158" s="239" t="s">
        <v>239</v>
      </c>
    </row>
    <row r="159" spans="1:65" s="14" customFormat="1" ht="11.25">
      <c r="B159" s="230"/>
      <c r="C159" s="231"/>
      <c r="D159" s="207" t="s">
        <v>250</v>
      </c>
      <c r="E159" s="232" t="s">
        <v>19</v>
      </c>
      <c r="F159" s="233" t="s">
        <v>3128</v>
      </c>
      <c r="G159" s="231"/>
      <c r="H159" s="232" t="s">
        <v>19</v>
      </c>
      <c r="I159" s="234"/>
      <c r="J159" s="231"/>
      <c r="K159" s="231"/>
      <c r="L159" s="235"/>
      <c r="M159" s="236"/>
      <c r="N159" s="237"/>
      <c r="O159" s="237"/>
      <c r="P159" s="237"/>
      <c r="Q159" s="237"/>
      <c r="R159" s="237"/>
      <c r="S159" s="237"/>
      <c r="T159" s="238"/>
      <c r="AT159" s="239" t="s">
        <v>250</v>
      </c>
      <c r="AU159" s="239" t="s">
        <v>81</v>
      </c>
      <c r="AV159" s="14" t="s">
        <v>79</v>
      </c>
      <c r="AW159" s="14" t="s">
        <v>33</v>
      </c>
      <c r="AX159" s="14" t="s">
        <v>72</v>
      </c>
      <c r="AY159" s="239" t="s">
        <v>239</v>
      </c>
    </row>
    <row r="160" spans="1:65" s="13" customFormat="1" ht="11.25">
      <c r="B160" s="211"/>
      <c r="C160" s="212"/>
      <c r="D160" s="207" t="s">
        <v>250</v>
      </c>
      <c r="E160" s="213" t="s">
        <v>19</v>
      </c>
      <c r="F160" s="214" t="s">
        <v>3158</v>
      </c>
      <c r="G160" s="212"/>
      <c r="H160" s="215">
        <v>52.136000000000003</v>
      </c>
      <c r="I160" s="216"/>
      <c r="J160" s="212"/>
      <c r="K160" s="212"/>
      <c r="L160" s="217"/>
      <c r="M160" s="218"/>
      <c r="N160" s="219"/>
      <c r="O160" s="219"/>
      <c r="P160" s="219"/>
      <c r="Q160" s="219"/>
      <c r="R160" s="219"/>
      <c r="S160" s="219"/>
      <c r="T160" s="220"/>
      <c r="AT160" s="221" t="s">
        <v>250</v>
      </c>
      <c r="AU160" s="221" t="s">
        <v>81</v>
      </c>
      <c r="AV160" s="13" t="s">
        <v>81</v>
      </c>
      <c r="AW160" s="13" t="s">
        <v>33</v>
      </c>
      <c r="AX160" s="13" t="s">
        <v>72</v>
      </c>
      <c r="AY160" s="221" t="s">
        <v>239</v>
      </c>
    </row>
    <row r="161" spans="1:65" s="2" customFormat="1" ht="16.5" customHeight="1">
      <c r="A161" s="36"/>
      <c r="B161" s="37"/>
      <c r="C161" s="194" t="s">
        <v>324</v>
      </c>
      <c r="D161" s="194" t="s">
        <v>241</v>
      </c>
      <c r="E161" s="195" t="s">
        <v>3159</v>
      </c>
      <c r="F161" s="196" t="s">
        <v>3160</v>
      </c>
      <c r="G161" s="197" t="s">
        <v>244</v>
      </c>
      <c r="H161" s="198">
        <v>121.736</v>
      </c>
      <c r="I161" s="199"/>
      <c r="J161" s="200">
        <f>ROUND(I161*H161,2)</f>
        <v>0</v>
      </c>
      <c r="K161" s="196" t="s">
        <v>245</v>
      </c>
      <c r="L161" s="41"/>
      <c r="M161" s="201" t="s">
        <v>19</v>
      </c>
      <c r="N161" s="202" t="s">
        <v>43</v>
      </c>
      <c r="O161" s="66"/>
      <c r="P161" s="203">
        <f>O161*H161</f>
        <v>0</v>
      </c>
      <c r="Q161" s="203">
        <v>0</v>
      </c>
      <c r="R161" s="203">
        <f>Q161*H161</f>
        <v>0</v>
      </c>
      <c r="S161" s="203">
        <v>0</v>
      </c>
      <c r="T161" s="204">
        <f>S161*H161</f>
        <v>0</v>
      </c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R161" s="205" t="s">
        <v>246</v>
      </c>
      <c r="AT161" s="205" t="s">
        <v>241</v>
      </c>
      <c r="AU161" s="205" t="s">
        <v>81</v>
      </c>
      <c r="AY161" s="19" t="s">
        <v>239</v>
      </c>
      <c r="BE161" s="206">
        <f>IF(N161="základní",J161,0)</f>
        <v>0</v>
      </c>
      <c r="BF161" s="206">
        <f>IF(N161="snížená",J161,0)</f>
        <v>0</v>
      </c>
      <c r="BG161" s="206">
        <f>IF(N161="zákl. přenesená",J161,0)</f>
        <v>0</v>
      </c>
      <c r="BH161" s="206">
        <f>IF(N161="sníž. přenesená",J161,0)</f>
        <v>0</v>
      </c>
      <c r="BI161" s="206">
        <f>IF(N161="nulová",J161,0)</f>
        <v>0</v>
      </c>
      <c r="BJ161" s="19" t="s">
        <v>79</v>
      </c>
      <c r="BK161" s="206">
        <f>ROUND(I161*H161,2)</f>
        <v>0</v>
      </c>
      <c r="BL161" s="19" t="s">
        <v>246</v>
      </c>
      <c r="BM161" s="205" t="s">
        <v>3161</v>
      </c>
    </row>
    <row r="162" spans="1:65" s="2" customFormat="1" ht="19.5">
      <c r="A162" s="36"/>
      <c r="B162" s="37"/>
      <c r="C162" s="38"/>
      <c r="D162" s="207" t="s">
        <v>248</v>
      </c>
      <c r="E162" s="38"/>
      <c r="F162" s="208" t="s">
        <v>3162</v>
      </c>
      <c r="G162" s="38"/>
      <c r="H162" s="38"/>
      <c r="I162" s="117"/>
      <c r="J162" s="38"/>
      <c r="K162" s="38"/>
      <c r="L162" s="41"/>
      <c r="M162" s="209"/>
      <c r="N162" s="210"/>
      <c r="O162" s="66"/>
      <c r="P162" s="66"/>
      <c r="Q162" s="66"/>
      <c r="R162" s="66"/>
      <c r="S162" s="66"/>
      <c r="T162" s="67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T162" s="19" t="s">
        <v>248</v>
      </c>
      <c r="AU162" s="19" t="s">
        <v>81</v>
      </c>
    </row>
    <row r="163" spans="1:65" s="14" customFormat="1" ht="11.25">
      <c r="B163" s="230"/>
      <c r="C163" s="231"/>
      <c r="D163" s="207" t="s">
        <v>250</v>
      </c>
      <c r="E163" s="232" t="s">
        <v>19</v>
      </c>
      <c r="F163" s="233" t="s">
        <v>3115</v>
      </c>
      <c r="G163" s="231"/>
      <c r="H163" s="232" t="s">
        <v>19</v>
      </c>
      <c r="I163" s="234"/>
      <c r="J163" s="231"/>
      <c r="K163" s="231"/>
      <c r="L163" s="235"/>
      <c r="M163" s="236"/>
      <c r="N163" s="237"/>
      <c r="O163" s="237"/>
      <c r="P163" s="237"/>
      <c r="Q163" s="237"/>
      <c r="R163" s="237"/>
      <c r="S163" s="237"/>
      <c r="T163" s="238"/>
      <c r="AT163" s="239" t="s">
        <v>250</v>
      </c>
      <c r="AU163" s="239" t="s">
        <v>81</v>
      </c>
      <c r="AV163" s="14" t="s">
        <v>79</v>
      </c>
      <c r="AW163" s="14" t="s">
        <v>33</v>
      </c>
      <c r="AX163" s="14" t="s">
        <v>72</v>
      </c>
      <c r="AY163" s="239" t="s">
        <v>239</v>
      </c>
    </row>
    <row r="164" spans="1:65" s="14" customFormat="1" ht="11.25">
      <c r="B164" s="230"/>
      <c r="C164" s="231"/>
      <c r="D164" s="207" t="s">
        <v>250</v>
      </c>
      <c r="E164" s="232" t="s">
        <v>19</v>
      </c>
      <c r="F164" s="233" t="s">
        <v>3128</v>
      </c>
      <c r="G164" s="231"/>
      <c r="H164" s="232" t="s">
        <v>19</v>
      </c>
      <c r="I164" s="234"/>
      <c r="J164" s="231"/>
      <c r="K164" s="231"/>
      <c r="L164" s="235"/>
      <c r="M164" s="236"/>
      <c r="N164" s="237"/>
      <c r="O164" s="237"/>
      <c r="P164" s="237"/>
      <c r="Q164" s="237"/>
      <c r="R164" s="237"/>
      <c r="S164" s="237"/>
      <c r="T164" s="238"/>
      <c r="AT164" s="239" t="s">
        <v>250</v>
      </c>
      <c r="AU164" s="239" t="s">
        <v>81</v>
      </c>
      <c r="AV164" s="14" t="s">
        <v>79</v>
      </c>
      <c r="AW164" s="14" t="s">
        <v>33</v>
      </c>
      <c r="AX164" s="14" t="s">
        <v>72</v>
      </c>
      <c r="AY164" s="239" t="s">
        <v>239</v>
      </c>
    </row>
    <row r="165" spans="1:65" s="13" customFormat="1" ht="11.25">
      <c r="B165" s="211"/>
      <c r="C165" s="212"/>
      <c r="D165" s="207" t="s">
        <v>250</v>
      </c>
      <c r="E165" s="213" t="s">
        <v>19</v>
      </c>
      <c r="F165" s="214" t="s">
        <v>3157</v>
      </c>
      <c r="G165" s="212"/>
      <c r="H165" s="215">
        <v>69.599999999999994</v>
      </c>
      <c r="I165" s="216"/>
      <c r="J165" s="212"/>
      <c r="K165" s="212"/>
      <c r="L165" s="217"/>
      <c r="M165" s="218"/>
      <c r="N165" s="219"/>
      <c r="O165" s="219"/>
      <c r="P165" s="219"/>
      <c r="Q165" s="219"/>
      <c r="R165" s="219"/>
      <c r="S165" s="219"/>
      <c r="T165" s="220"/>
      <c r="AT165" s="221" t="s">
        <v>250</v>
      </c>
      <c r="AU165" s="221" t="s">
        <v>81</v>
      </c>
      <c r="AV165" s="13" t="s">
        <v>81</v>
      </c>
      <c r="AW165" s="13" t="s">
        <v>33</v>
      </c>
      <c r="AX165" s="13" t="s">
        <v>72</v>
      </c>
      <c r="AY165" s="221" t="s">
        <v>239</v>
      </c>
    </row>
    <row r="166" spans="1:65" s="14" customFormat="1" ht="11.25">
      <c r="B166" s="230"/>
      <c r="C166" s="231"/>
      <c r="D166" s="207" t="s">
        <v>250</v>
      </c>
      <c r="E166" s="232" t="s">
        <v>19</v>
      </c>
      <c r="F166" s="233" t="s">
        <v>3127</v>
      </c>
      <c r="G166" s="231"/>
      <c r="H166" s="232" t="s">
        <v>19</v>
      </c>
      <c r="I166" s="234"/>
      <c r="J166" s="231"/>
      <c r="K166" s="231"/>
      <c r="L166" s="235"/>
      <c r="M166" s="236"/>
      <c r="N166" s="237"/>
      <c r="O166" s="237"/>
      <c r="P166" s="237"/>
      <c r="Q166" s="237"/>
      <c r="R166" s="237"/>
      <c r="S166" s="237"/>
      <c r="T166" s="238"/>
      <c r="AT166" s="239" t="s">
        <v>250</v>
      </c>
      <c r="AU166" s="239" t="s">
        <v>81</v>
      </c>
      <c r="AV166" s="14" t="s">
        <v>79</v>
      </c>
      <c r="AW166" s="14" t="s">
        <v>33</v>
      </c>
      <c r="AX166" s="14" t="s">
        <v>72</v>
      </c>
      <c r="AY166" s="239" t="s">
        <v>239</v>
      </c>
    </row>
    <row r="167" spans="1:65" s="14" customFormat="1" ht="11.25">
      <c r="B167" s="230"/>
      <c r="C167" s="231"/>
      <c r="D167" s="207" t="s">
        <v>250</v>
      </c>
      <c r="E167" s="232" t="s">
        <v>19</v>
      </c>
      <c r="F167" s="233" t="s">
        <v>3128</v>
      </c>
      <c r="G167" s="231"/>
      <c r="H167" s="232" t="s">
        <v>19</v>
      </c>
      <c r="I167" s="234"/>
      <c r="J167" s="231"/>
      <c r="K167" s="231"/>
      <c r="L167" s="235"/>
      <c r="M167" s="236"/>
      <c r="N167" s="237"/>
      <c r="O167" s="237"/>
      <c r="P167" s="237"/>
      <c r="Q167" s="237"/>
      <c r="R167" s="237"/>
      <c r="S167" s="237"/>
      <c r="T167" s="238"/>
      <c r="AT167" s="239" t="s">
        <v>250</v>
      </c>
      <c r="AU167" s="239" t="s">
        <v>81</v>
      </c>
      <c r="AV167" s="14" t="s">
        <v>79</v>
      </c>
      <c r="AW167" s="14" t="s">
        <v>33</v>
      </c>
      <c r="AX167" s="14" t="s">
        <v>72</v>
      </c>
      <c r="AY167" s="239" t="s">
        <v>239</v>
      </c>
    </row>
    <row r="168" spans="1:65" s="13" customFormat="1" ht="11.25">
      <c r="B168" s="211"/>
      <c r="C168" s="212"/>
      <c r="D168" s="207" t="s">
        <v>250</v>
      </c>
      <c r="E168" s="213" t="s">
        <v>19</v>
      </c>
      <c r="F168" s="214" t="s">
        <v>3158</v>
      </c>
      <c r="G168" s="212"/>
      <c r="H168" s="215">
        <v>52.136000000000003</v>
      </c>
      <c r="I168" s="216"/>
      <c r="J168" s="212"/>
      <c r="K168" s="212"/>
      <c r="L168" s="217"/>
      <c r="M168" s="218"/>
      <c r="N168" s="219"/>
      <c r="O168" s="219"/>
      <c r="P168" s="219"/>
      <c r="Q168" s="219"/>
      <c r="R168" s="219"/>
      <c r="S168" s="219"/>
      <c r="T168" s="220"/>
      <c r="AT168" s="221" t="s">
        <v>250</v>
      </c>
      <c r="AU168" s="221" t="s">
        <v>81</v>
      </c>
      <c r="AV168" s="13" t="s">
        <v>81</v>
      </c>
      <c r="AW168" s="13" t="s">
        <v>33</v>
      </c>
      <c r="AX168" s="13" t="s">
        <v>72</v>
      </c>
      <c r="AY168" s="221" t="s">
        <v>239</v>
      </c>
    </row>
    <row r="169" spans="1:65" s="2" customFormat="1" ht="16.5" customHeight="1">
      <c r="A169" s="36"/>
      <c r="B169" s="37"/>
      <c r="C169" s="194" t="s">
        <v>333</v>
      </c>
      <c r="D169" s="194" t="s">
        <v>241</v>
      </c>
      <c r="E169" s="195" t="s">
        <v>252</v>
      </c>
      <c r="F169" s="196" t="s">
        <v>253</v>
      </c>
      <c r="G169" s="197" t="s">
        <v>254</v>
      </c>
      <c r="H169" s="198">
        <v>148.274</v>
      </c>
      <c r="I169" s="199"/>
      <c r="J169" s="200">
        <f>ROUND(I169*H169,2)</f>
        <v>0</v>
      </c>
      <c r="K169" s="196" t="s">
        <v>245</v>
      </c>
      <c r="L169" s="41"/>
      <c r="M169" s="201" t="s">
        <v>19</v>
      </c>
      <c r="N169" s="202" t="s">
        <v>43</v>
      </c>
      <c r="O169" s="66"/>
      <c r="P169" s="203">
        <f>O169*H169</f>
        <v>0</v>
      </c>
      <c r="Q169" s="203">
        <v>0</v>
      </c>
      <c r="R169" s="203">
        <f>Q169*H169</f>
        <v>0</v>
      </c>
      <c r="S169" s="203">
        <v>0</v>
      </c>
      <c r="T169" s="204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246</v>
      </c>
      <c r="AT169" s="205" t="s">
        <v>241</v>
      </c>
      <c r="AU169" s="205" t="s">
        <v>81</v>
      </c>
      <c r="AY169" s="19" t="s">
        <v>239</v>
      </c>
      <c r="BE169" s="206">
        <f>IF(N169="základní",J169,0)</f>
        <v>0</v>
      </c>
      <c r="BF169" s="206">
        <f>IF(N169="snížená",J169,0)</f>
        <v>0</v>
      </c>
      <c r="BG169" s="206">
        <f>IF(N169="zákl. přenesená",J169,0)</f>
        <v>0</v>
      </c>
      <c r="BH169" s="206">
        <f>IF(N169="sníž. přenesená",J169,0)</f>
        <v>0</v>
      </c>
      <c r="BI169" s="206">
        <f>IF(N169="nulová",J169,0)</f>
        <v>0</v>
      </c>
      <c r="BJ169" s="19" t="s">
        <v>79</v>
      </c>
      <c r="BK169" s="206">
        <f>ROUND(I169*H169,2)</f>
        <v>0</v>
      </c>
      <c r="BL169" s="19" t="s">
        <v>246</v>
      </c>
      <c r="BM169" s="205" t="s">
        <v>3163</v>
      </c>
    </row>
    <row r="170" spans="1:65" s="2" customFormat="1" ht="19.5">
      <c r="A170" s="36"/>
      <c r="B170" s="37"/>
      <c r="C170" s="38"/>
      <c r="D170" s="207" t="s">
        <v>248</v>
      </c>
      <c r="E170" s="38"/>
      <c r="F170" s="208" t="s">
        <v>256</v>
      </c>
      <c r="G170" s="38"/>
      <c r="H170" s="38"/>
      <c r="I170" s="117"/>
      <c r="J170" s="38"/>
      <c r="K170" s="38"/>
      <c r="L170" s="41"/>
      <c r="M170" s="209"/>
      <c r="N170" s="210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248</v>
      </c>
      <c r="AU170" s="19" t="s">
        <v>81</v>
      </c>
    </row>
    <row r="171" spans="1:65" s="14" customFormat="1" ht="11.25">
      <c r="B171" s="230"/>
      <c r="C171" s="231"/>
      <c r="D171" s="207" t="s">
        <v>250</v>
      </c>
      <c r="E171" s="232" t="s">
        <v>19</v>
      </c>
      <c r="F171" s="233" t="s">
        <v>3115</v>
      </c>
      <c r="G171" s="231"/>
      <c r="H171" s="232" t="s">
        <v>19</v>
      </c>
      <c r="I171" s="234"/>
      <c r="J171" s="231"/>
      <c r="K171" s="231"/>
      <c r="L171" s="235"/>
      <c r="M171" s="236"/>
      <c r="N171" s="237"/>
      <c r="O171" s="237"/>
      <c r="P171" s="237"/>
      <c r="Q171" s="237"/>
      <c r="R171" s="237"/>
      <c r="S171" s="237"/>
      <c r="T171" s="238"/>
      <c r="AT171" s="239" t="s">
        <v>250</v>
      </c>
      <c r="AU171" s="239" t="s">
        <v>81</v>
      </c>
      <c r="AV171" s="14" t="s">
        <v>79</v>
      </c>
      <c r="AW171" s="14" t="s">
        <v>33</v>
      </c>
      <c r="AX171" s="14" t="s">
        <v>72</v>
      </c>
      <c r="AY171" s="239" t="s">
        <v>239</v>
      </c>
    </row>
    <row r="172" spans="1:65" s="14" customFormat="1" ht="11.25">
      <c r="B172" s="230"/>
      <c r="C172" s="231"/>
      <c r="D172" s="207" t="s">
        <v>250</v>
      </c>
      <c r="E172" s="232" t="s">
        <v>19</v>
      </c>
      <c r="F172" s="233" t="s">
        <v>3116</v>
      </c>
      <c r="G172" s="231"/>
      <c r="H172" s="232" t="s">
        <v>19</v>
      </c>
      <c r="I172" s="234"/>
      <c r="J172" s="231"/>
      <c r="K172" s="231"/>
      <c r="L172" s="235"/>
      <c r="M172" s="236"/>
      <c r="N172" s="237"/>
      <c r="O172" s="237"/>
      <c r="P172" s="237"/>
      <c r="Q172" s="237"/>
      <c r="R172" s="237"/>
      <c r="S172" s="237"/>
      <c r="T172" s="238"/>
      <c r="AT172" s="239" t="s">
        <v>250</v>
      </c>
      <c r="AU172" s="239" t="s">
        <v>81</v>
      </c>
      <c r="AV172" s="14" t="s">
        <v>79</v>
      </c>
      <c r="AW172" s="14" t="s">
        <v>33</v>
      </c>
      <c r="AX172" s="14" t="s">
        <v>72</v>
      </c>
      <c r="AY172" s="239" t="s">
        <v>239</v>
      </c>
    </row>
    <row r="173" spans="1:65" s="13" customFormat="1" ht="11.25">
      <c r="B173" s="211"/>
      <c r="C173" s="212"/>
      <c r="D173" s="207" t="s">
        <v>250</v>
      </c>
      <c r="E173" s="213" t="s">
        <v>19</v>
      </c>
      <c r="F173" s="214" t="s">
        <v>3117</v>
      </c>
      <c r="G173" s="212"/>
      <c r="H173" s="215">
        <v>21.827999999999999</v>
      </c>
      <c r="I173" s="216"/>
      <c r="J173" s="212"/>
      <c r="K173" s="212"/>
      <c r="L173" s="217"/>
      <c r="M173" s="218"/>
      <c r="N173" s="219"/>
      <c r="O173" s="219"/>
      <c r="P173" s="219"/>
      <c r="Q173" s="219"/>
      <c r="R173" s="219"/>
      <c r="S173" s="219"/>
      <c r="T173" s="220"/>
      <c r="AT173" s="221" t="s">
        <v>250</v>
      </c>
      <c r="AU173" s="221" t="s">
        <v>81</v>
      </c>
      <c r="AV173" s="13" t="s">
        <v>81</v>
      </c>
      <c r="AW173" s="13" t="s">
        <v>33</v>
      </c>
      <c r="AX173" s="13" t="s">
        <v>72</v>
      </c>
      <c r="AY173" s="221" t="s">
        <v>239</v>
      </c>
    </row>
    <row r="174" spans="1:65" s="13" customFormat="1" ht="11.25">
      <c r="B174" s="211"/>
      <c r="C174" s="212"/>
      <c r="D174" s="207" t="s">
        <v>250</v>
      </c>
      <c r="E174" s="213" t="s">
        <v>19</v>
      </c>
      <c r="F174" s="214" t="s">
        <v>3118</v>
      </c>
      <c r="G174" s="212"/>
      <c r="H174" s="215">
        <v>5.7</v>
      </c>
      <c r="I174" s="216"/>
      <c r="J174" s="212"/>
      <c r="K174" s="212"/>
      <c r="L174" s="217"/>
      <c r="M174" s="218"/>
      <c r="N174" s="219"/>
      <c r="O174" s="219"/>
      <c r="P174" s="219"/>
      <c r="Q174" s="219"/>
      <c r="R174" s="219"/>
      <c r="S174" s="219"/>
      <c r="T174" s="220"/>
      <c r="AT174" s="221" t="s">
        <v>250</v>
      </c>
      <c r="AU174" s="221" t="s">
        <v>81</v>
      </c>
      <c r="AV174" s="13" t="s">
        <v>81</v>
      </c>
      <c r="AW174" s="13" t="s">
        <v>33</v>
      </c>
      <c r="AX174" s="13" t="s">
        <v>72</v>
      </c>
      <c r="AY174" s="221" t="s">
        <v>239</v>
      </c>
    </row>
    <row r="175" spans="1:65" s="13" customFormat="1" ht="11.25">
      <c r="B175" s="211"/>
      <c r="C175" s="212"/>
      <c r="D175" s="207" t="s">
        <v>250</v>
      </c>
      <c r="E175" s="213" t="s">
        <v>19</v>
      </c>
      <c r="F175" s="214" t="s">
        <v>3119</v>
      </c>
      <c r="G175" s="212"/>
      <c r="H175" s="215">
        <v>1</v>
      </c>
      <c r="I175" s="216"/>
      <c r="J175" s="212"/>
      <c r="K175" s="212"/>
      <c r="L175" s="217"/>
      <c r="M175" s="218"/>
      <c r="N175" s="219"/>
      <c r="O175" s="219"/>
      <c r="P175" s="219"/>
      <c r="Q175" s="219"/>
      <c r="R175" s="219"/>
      <c r="S175" s="219"/>
      <c r="T175" s="220"/>
      <c r="AT175" s="221" t="s">
        <v>250</v>
      </c>
      <c r="AU175" s="221" t="s">
        <v>81</v>
      </c>
      <c r="AV175" s="13" t="s">
        <v>81</v>
      </c>
      <c r="AW175" s="13" t="s">
        <v>33</v>
      </c>
      <c r="AX175" s="13" t="s">
        <v>72</v>
      </c>
      <c r="AY175" s="221" t="s">
        <v>239</v>
      </c>
    </row>
    <row r="176" spans="1:65" s="13" customFormat="1" ht="11.25">
      <c r="B176" s="211"/>
      <c r="C176" s="212"/>
      <c r="D176" s="207" t="s">
        <v>250</v>
      </c>
      <c r="E176" s="213" t="s">
        <v>19</v>
      </c>
      <c r="F176" s="214" t="s">
        <v>3120</v>
      </c>
      <c r="G176" s="212"/>
      <c r="H176" s="215">
        <v>5.3040000000000003</v>
      </c>
      <c r="I176" s="216"/>
      <c r="J176" s="212"/>
      <c r="K176" s="212"/>
      <c r="L176" s="217"/>
      <c r="M176" s="218"/>
      <c r="N176" s="219"/>
      <c r="O176" s="219"/>
      <c r="P176" s="219"/>
      <c r="Q176" s="219"/>
      <c r="R176" s="219"/>
      <c r="S176" s="219"/>
      <c r="T176" s="220"/>
      <c r="AT176" s="221" t="s">
        <v>250</v>
      </c>
      <c r="AU176" s="221" t="s">
        <v>81</v>
      </c>
      <c r="AV176" s="13" t="s">
        <v>81</v>
      </c>
      <c r="AW176" s="13" t="s">
        <v>33</v>
      </c>
      <c r="AX176" s="13" t="s">
        <v>72</v>
      </c>
      <c r="AY176" s="221" t="s">
        <v>239</v>
      </c>
    </row>
    <row r="177" spans="2:51" s="13" customFormat="1" ht="11.25">
      <c r="B177" s="211"/>
      <c r="C177" s="212"/>
      <c r="D177" s="207" t="s">
        <v>250</v>
      </c>
      <c r="E177" s="213" t="s">
        <v>19</v>
      </c>
      <c r="F177" s="214" t="s">
        <v>3121</v>
      </c>
      <c r="G177" s="212"/>
      <c r="H177" s="215">
        <v>3.9</v>
      </c>
      <c r="I177" s="216"/>
      <c r="J177" s="212"/>
      <c r="K177" s="212"/>
      <c r="L177" s="217"/>
      <c r="M177" s="218"/>
      <c r="N177" s="219"/>
      <c r="O177" s="219"/>
      <c r="P177" s="219"/>
      <c r="Q177" s="219"/>
      <c r="R177" s="219"/>
      <c r="S177" s="219"/>
      <c r="T177" s="220"/>
      <c r="AT177" s="221" t="s">
        <v>250</v>
      </c>
      <c r="AU177" s="221" t="s">
        <v>81</v>
      </c>
      <c r="AV177" s="13" t="s">
        <v>81</v>
      </c>
      <c r="AW177" s="13" t="s">
        <v>33</v>
      </c>
      <c r="AX177" s="13" t="s">
        <v>72</v>
      </c>
      <c r="AY177" s="221" t="s">
        <v>239</v>
      </c>
    </row>
    <row r="178" spans="2:51" s="14" customFormat="1" ht="11.25">
      <c r="B178" s="230"/>
      <c r="C178" s="231"/>
      <c r="D178" s="207" t="s">
        <v>250</v>
      </c>
      <c r="E178" s="232" t="s">
        <v>19</v>
      </c>
      <c r="F178" s="233" t="s">
        <v>3128</v>
      </c>
      <c r="G178" s="231"/>
      <c r="H178" s="232" t="s">
        <v>19</v>
      </c>
      <c r="I178" s="234"/>
      <c r="J178" s="231"/>
      <c r="K178" s="231"/>
      <c r="L178" s="235"/>
      <c r="M178" s="236"/>
      <c r="N178" s="237"/>
      <c r="O178" s="237"/>
      <c r="P178" s="237"/>
      <c r="Q178" s="237"/>
      <c r="R178" s="237"/>
      <c r="S178" s="237"/>
      <c r="T178" s="238"/>
      <c r="AT178" s="239" t="s">
        <v>250</v>
      </c>
      <c r="AU178" s="239" t="s">
        <v>81</v>
      </c>
      <c r="AV178" s="14" t="s">
        <v>79</v>
      </c>
      <c r="AW178" s="14" t="s">
        <v>33</v>
      </c>
      <c r="AX178" s="14" t="s">
        <v>72</v>
      </c>
      <c r="AY178" s="239" t="s">
        <v>239</v>
      </c>
    </row>
    <row r="179" spans="2:51" s="13" customFormat="1" ht="11.25">
      <c r="B179" s="211"/>
      <c r="C179" s="212"/>
      <c r="D179" s="207" t="s">
        <v>250</v>
      </c>
      <c r="E179" s="213" t="s">
        <v>19</v>
      </c>
      <c r="F179" s="214" t="s">
        <v>3164</v>
      </c>
      <c r="G179" s="212"/>
      <c r="H179" s="215">
        <v>59.16</v>
      </c>
      <c r="I179" s="216"/>
      <c r="J179" s="212"/>
      <c r="K179" s="212"/>
      <c r="L179" s="217"/>
      <c r="M179" s="218"/>
      <c r="N179" s="219"/>
      <c r="O179" s="219"/>
      <c r="P179" s="219"/>
      <c r="Q179" s="219"/>
      <c r="R179" s="219"/>
      <c r="S179" s="219"/>
      <c r="T179" s="220"/>
      <c r="AT179" s="221" t="s">
        <v>250</v>
      </c>
      <c r="AU179" s="221" t="s">
        <v>81</v>
      </c>
      <c r="AV179" s="13" t="s">
        <v>81</v>
      </c>
      <c r="AW179" s="13" t="s">
        <v>33</v>
      </c>
      <c r="AX179" s="13" t="s">
        <v>72</v>
      </c>
      <c r="AY179" s="221" t="s">
        <v>239</v>
      </c>
    </row>
    <row r="180" spans="2:51" s="14" customFormat="1" ht="11.25">
      <c r="B180" s="230"/>
      <c r="C180" s="231"/>
      <c r="D180" s="207" t="s">
        <v>250</v>
      </c>
      <c r="E180" s="232" t="s">
        <v>19</v>
      </c>
      <c r="F180" s="233" t="s">
        <v>3127</v>
      </c>
      <c r="G180" s="231"/>
      <c r="H180" s="232" t="s">
        <v>19</v>
      </c>
      <c r="I180" s="234"/>
      <c r="J180" s="231"/>
      <c r="K180" s="231"/>
      <c r="L180" s="235"/>
      <c r="M180" s="236"/>
      <c r="N180" s="237"/>
      <c r="O180" s="237"/>
      <c r="P180" s="237"/>
      <c r="Q180" s="237"/>
      <c r="R180" s="237"/>
      <c r="S180" s="237"/>
      <c r="T180" s="238"/>
      <c r="AT180" s="239" t="s">
        <v>250</v>
      </c>
      <c r="AU180" s="239" t="s">
        <v>81</v>
      </c>
      <c r="AV180" s="14" t="s">
        <v>79</v>
      </c>
      <c r="AW180" s="14" t="s">
        <v>33</v>
      </c>
      <c r="AX180" s="14" t="s">
        <v>72</v>
      </c>
      <c r="AY180" s="239" t="s">
        <v>239</v>
      </c>
    </row>
    <row r="181" spans="2:51" s="14" customFormat="1" ht="11.25">
      <c r="B181" s="230"/>
      <c r="C181" s="231"/>
      <c r="D181" s="207" t="s">
        <v>250</v>
      </c>
      <c r="E181" s="232" t="s">
        <v>19</v>
      </c>
      <c r="F181" s="233" t="s">
        <v>3128</v>
      </c>
      <c r="G181" s="231"/>
      <c r="H181" s="232" t="s">
        <v>19</v>
      </c>
      <c r="I181" s="234"/>
      <c r="J181" s="231"/>
      <c r="K181" s="231"/>
      <c r="L181" s="235"/>
      <c r="M181" s="236"/>
      <c r="N181" s="237"/>
      <c r="O181" s="237"/>
      <c r="P181" s="237"/>
      <c r="Q181" s="237"/>
      <c r="R181" s="237"/>
      <c r="S181" s="237"/>
      <c r="T181" s="238"/>
      <c r="AT181" s="239" t="s">
        <v>250</v>
      </c>
      <c r="AU181" s="239" t="s">
        <v>81</v>
      </c>
      <c r="AV181" s="14" t="s">
        <v>79</v>
      </c>
      <c r="AW181" s="14" t="s">
        <v>33</v>
      </c>
      <c r="AX181" s="14" t="s">
        <v>72</v>
      </c>
      <c r="AY181" s="239" t="s">
        <v>239</v>
      </c>
    </row>
    <row r="182" spans="2:51" s="13" customFormat="1" ht="11.25">
      <c r="B182" s="211"/>
      <c r="C182" s="212"/>
      <c r="D182" s="207" t="s">
        <v>250</v>
      </c>
      <c r="E182" s="213" t="s">
        <v>19</v>
      </c>
      <c r="F182" s="214" t="s">
        <v>3165</v>
      </c>
      <c r="G182" s="212"/>
      <c r="H182" s="215">
        <v>8.6310000000000002</v>
      </c>
      <c r="I182" s="216"/>
      <c r="J182" s="212"/>
      <c r="K182" s="212"/>
      <c r="L182" s="217"/>
      <c r="M182" s="218"/>
      <c r="N182" s="219"/>
      <c r="O182" s="219"/>
      <c r="P182" s="219"/>
      <c r="Q182" s="219"/>
      <c r="R182" s="219"/>
      <c r="S182" s="219"/>
      <c r="T182" s="220"/>
      <c r="AT182" s="221" t="s">
        <v>250</v>
      </c>
      <c r="AU182" s="221" t="s">
        <v>81</v>
      </c>
      <c r="AV182" s="13" t="s">
        <v>81</v>
      </c>
      <c r="AW182" s="13" t="s">
        <v>33</v>
      </c>
      <c r="AX182" s="13" t="s">
        <v>72</v>
      </c>
      <c r="AY182" s="221" t="s">
        <v>239</v>
      </c>
    </row>
    <row r="183" spans="2:51" s="13" customFormat="1" ht="11.25">
      <c r="B183" s="211"/>
      <c r="C183" s="212"/>
      <c r="D183" s="207" t="s">
        <v>250</v>
      </c>
      <c r="E183" s="213" t="s">
        <v>19</v>
      </c>
      <c r="F183" s="214" t="s">
        <v>3166</v>
      </c>
      <c r="G183" s="212"/>
      <c r="H183" s="215">
        <v>18.831</v>
      </c>
      <c r="I183" s="216"/>
      <c r="J183" s="212"/>
      <c r="K183" s="212"/>
      <c r="L183" s="217"/>
      <c r="M183" s="218"/>
      <c r="N183" s="219"/>
      <c r="O183" s="219"/>
      <c r="P183" s="219"/>
      <c r="Q183" s="219"/>
      <c r="R183" s="219"/>
      <c r="S183" s="219"/>
      <c r="T183" s="220"/>
      <c r="AT183" s="221" t="s">
        <v>250</v>
      </c>
      <c r="AU183" s="221" t="s">
        <v>81</v>
      </c>
      <c r="AV183" s="13" t="s">
        <v>81</v>
      </c>
      <c r="AW183" s="13" t="s">
        <v>33</v>
      </c>
      <c r="AX183" s="13" t="s">
        <v>72</v>
      </c>
      <c r="AY183" s="221" t="s">
        <v>239</v>
      </c>
    </row>
    <row r="184" spans="2:51" s="14" customFormat="1" ht="11.25">
      <c r="B184" s="230"/>
      <c r="C184" s="231"/>
      <c r="D184" s="207" t="s">
        <v>250</v>
      </c>
      <c r="E184" s="232" t="s">
        <v>19</v>
      </c>
      <c r="F184" s="233" t="s">
        <v>3104</v>
      </c>
      <c r="G184" s="231"/>
      <c r="H184" s="232" t="s">
        <v>19</v>
      </c>
      <c r="I184" s="234"/>
      <c r="J184" s="231"/>
      <c r="K184" s="231"/>
      <c r="L184" s="235"/>
      <c r="M184" s="236"/>
      <c r="N184" s="237"/>
      <c r="O184" s="237"/>
      <c r="P184" s="237"/>
      <c r="Q184" s="237"/>
      <c r="R184" s="237"/>
      <c r="S184" s="237"/>
      <c r="T184" s="238"/>
      <c r="AT184" s="239" t="s">
        <v>250</v>
      </c>
      <c r="AU184" s="239" t="s">
        <v>81</v>
      </c>
      <c r="AV184" s="14" t="s">
        <v>79</v>
      </c>
      <c r="AW184" s="14" t="s">
        <v>33</v>
      </c>
      <c r="AX184" s="14" t="s">
        <v>72</v>
      </c>
      <c r="AY184" s="239" t="s">
        <v>239</v>
      </c>
    </row>
    <row r="185" spans="2:51" s="14" customFormat="1" ht="11.25">
      <c r="B185" s="230"/>
      <c r="C185" s="231"/>
      <c r="D185" s="207" t="s">
        <v>250</v>
      </c>
      <c r="E185" s="232" t="s">
        <v>19</v>
      </c>
      <c r="F185" s="233" t="s">
        <v>3105</v>
      </c>
      <c r="G185" s="231"/>
      <c r="H185" s="232" t="s">
        <v>19</v>
      </c>
      <c r="I185" s="234"/>
      <c r="J185" s="231"/>
      <c r="K185" s="231"/>
      <c r="L185" s="235"/>
      <c r="M185" s="236"/>
      <c r="N185" s="237"/>
      <c r="O185" s="237"/>
      <c r="P185" s="237"/>
      <c r="Q185" s="237"/>
      <c r="R185" s="237"/>
      <c r="S185" s="237"/>
      <c r="T185" s="238"/>
      <c r="AT185" s="239" t="s">
        <v>250</v>
      </c>
      <c r="AU185" s="239" t="s">
        <v>81</v>
      </c>
      <c r="AV185" s="14" t="s">
        <v>79</v>
      </c>
      <c r="AW185" s="14" t="s">
        <v>33</v>
      </c>
      <c r="AX185" s="14" t="s">
        <v>72</v>
      </c>
      <c r="AY185" s="239" t="s">
        <v>239</v>
      </c>
    </row>
    <row r="186" spans="2:51" s="14" customFormat="1" ht="11.25">
      <c r="B186" s="230"/>
      <c r="C186" s="231"/>
      <c r="D186" s="207" t="s">
        <v>250</v>
      </c>
      <c r="E186" s="232" t="s">
        <v>19</v>
      </c>
      <c r="F186" s="233" t="s">
        <v>3167</v>
      </c>
      <c r="G186" s="231"/>
      <c r="H186" s="232" t="s">
        <v>19</v>
      </c>
      <c r="I186" s="234"/>
      <c r="J186" s="231"/>
      <c r="K186" s="231"/>
      <c r="L186" s="235"/>
      <c r="M186" s="236"/>
      <c r="N186" s="237"/>
      <c r="O186" s="237"/>
      <c r="P186" s="237"/>
      <c r="Q186" s="237"/>
      <c r="R186" s="237"/>
      <c r="S186" s="237"/>
      <c r="T186" s="238"/>
      <c r="AT186" s="239" t="s">
        <v>250</v>
      </c>
      <c r="AU186" s="239" t="s">
        <v>81</v>
      </c>
      <c r="AV186" s="14" t="s">
        <v>79</v>
      </c>
      <c r="AW186" s="14" t="s">
        <v>33</v>
      </c>
      <c r="AX186" s="14" t="s">
        <v>72</v>
      </c>
      <c r="AY186" s="239" t="s">
        <v>239</v>
      </c>
    </row>
    <row r="187" spans="2:51" s="13" customFormat="1" ht="11.25">
      <c r="B187" s="211"/>
      <c r="C187" s="212"/>
      <c r="D187" s="207" t="s">
        <v>250</v>
      </c>
      <c r="E187" s="213" t="s">
        <v>19</v>
      </c>
      <c r="F187" s="214" t="s">
        <v>3107</v>
      </c>
      <c r="G187" s="212"/>
      <c r="H187" s="215">
        <v>5.52</v>
      </c>
      <c r="I187" s="216"/>
      <c r="J187" s="212"/>
      <c r="K187" s="212"/>
      <c r="L187" s="217"/>
      <c r="M187" s="218"/>
      <c r="N187" s="219"/>
      <c r="O187" s="219"/>
      <c r="P187" s="219"/>
      <c r="Q187" s="219"/>
      <c r="R187" s="219"/>
      <c r="S187" s="219"/>
      <c r="T187" s="220"/>
      <c r="AT187" s="221" t="s">
        <v>250</v>
      </c>
      <c r="AU187" s="221" t="s">
        <v>81</v>
      </c>
      <c r="AV187" s="13" t="s">
        <v>81</v>
      </c>
      <c r="AW187" s="13" t="s">
        <v>33</v>
      </c>
      <c r="AX187" s="13" t="s">
        <v>72</v>
      </c>
      <c r="AY187" s="221" t="s">
        <v>239</v>
      </c>
    </row>
    <row r="188" spans="2:51" s="13" customFormat="1" ht="11.25">
      <c r="B188" s="211"/>
      <c r="C188" s="212"/>
      <c r="D188" s="207" t="s">
        <v>250</v>
      </c>
      <c r="E188" s="213" t="s">
        <v>19</v>
      </c>
      <c r="F188" s="214" t="s">
        <v>3108</v>
      </c>
      <c r="G188" s="212"/>
      <c r="H188" s="215">
        <v>7.7</v>
      </c>
      <c r="I188" s="216"/>
      <c r="J188" s="212"/>
      <c r="K188" s="212"/>
      <c r="L188" s="217"/>
      <c r="M188" s="218"/>
      <c r="N188" s="219"/>
      <c r="O188" s="219"/>
      <c r="P188" s="219"/>
      <c r="Q188" s="219"/>
      <c r="R188" s="219"/>
      <c r="S188" s="219"/>
      <c r="T188" s="220"/>
      <c r="AT188" s="221" t="s">
        <v>250</v>
      </c>
      <c r="AU188" s="221" t="s">
        <v>81</v>
      </c>
      <c r="AV188" s="13" t="s">
        <v>81</v>
      </c>
      <c r="AW188" s="13" t="s">
        <v>33</v>
      </c>
      <c r="AX188" s="13" t="s">
        <v>72</v>
      </c>
      <c r="AY188" s="221" t="s">
        <v>239</v>
      </c>
    </row>
    <row r="189" spans="2:51" s="13" customFormat="1" ht="11.25">
      <c r="B189" s="211"/>
      <c r="C189" s="212"/>
      <c r="D189" s="207" t="s">
        <v>250</v>
      </c>
      <c r="E189" s="213" t="s">
        <v>19</v>
      </c>
      <c r="F189" s="214" t="s">
        <v>3109</v>
      </c>
      <c r="G189" s="212"/>
      <c r="H189" s="215">
        <v>1.2</v>
      </c>
      <c r="I189" s="216"/>
      <c r="J189" s="212"/>
      <c r="K189" s="212"/>
      <c r="L189" s="217"/>
      <c r="M189" s="218"/>
      <c r="N189" s="219"/>
      <c r="O189" s="219"/>
      <c r="P189" s="219"/>
      <c r="Q189" s="219"/>
      <c r="R189" s="219"/>
      <c r="S189" s="219"/>
      <c r="T189" s="220"/>
      <c r="AT189" s="221" t="s">
        <v>250</v>
      </c>
      <c r="AU189" s="221" t="s">
        <v>81</v>
      </c>
      <c r="AV189" s="13" t="s">
        <v>81</v>
      </c>
      <c r="AW189" s="13" t="s">
        <v>33</v>
      </c>
      <c r="AX189" s="13" t="s">
        <v>72</v>
      </c>
      <c r="AY189" s="221" t="s">
        <v>239</v>
      </c>
    </row>
    <row r="190" spans="2:51" s="13" customFormat="1" ht="11.25">
      <c r="B190" s="211"/>
      <c r="C190" s="212"/>
      <c r="D190" s="207" t="s">
        <v>250</v>
      </c>
      <c r="E190" s="213" t="s">
        <v>19</v>
      </c>
      <c r="F190" s="214" t="s">
        <v>3110</v>
      </c>
      <c r="G190" s="212"/>
      <c r="H190" s="215">
        <v>6</v>
      </c>
      <c r="I190" s="216"/>
      <c r="J190" s="212"/>
      <c r="K190" s="212"/>
      <c r="L190" s="217"/>
      <c r="M190" s="218"/>
      <c r="N190" s="219"/>
      <c r="O190" s="219"/>
      <c r="P190" s="219"/>
      <c r="Q190" s="219"/>
      <c r="R190" s="219"/>
      <c r="S190" s="219"/>
      <c r="T190" s="220"/>
      <c r="AT190" s="221" t="s">
        <v>250</v>
      </c>
      <c r="AU190" s="221" t="s">
        <v>81</v>
      </c>
      <c r="AV190" s="13" t="s">
        <v>81</v>
      </c>
      <c r="AW190" s="13" t="s">
        <v>33</v>
      </c>
      <c r="AX190" s="13" t="s">
        <v>72</v>
      </c>
      <c r="AY190" s="221" t="s">
        <v>239</v>
      </c>
    </row>
    <row r="191" spans="2:51" s="14" customFormat="1" ht="11.25">
      <c r="B191" s="230"/>
      <c r="C191" s="231"/>
      <c r="D191" s="207" t="s">
        <v>250</v>
      </c>
      <c r="E191" s="232" t="s">
        <v>19</v>
      </c>
      <c r="F191" s="233" t="s">
        <v>3111</v>
      </c>
      <c r="G191" s="231"/>
      <c r="H191" s="232" t="s">
        <v>19</v>
      </c>
      <c r="I191" s="234"/>
      <c r="J191" s="231"/>
      <c r="K191" s="231"/>
      <c r="L191" s="235"/>
      <c r="M191" s="236"/>
      <c r="N191" s="237"/>
      <c r="O191" s="237"/>
      <c r="P191" s="237"/>
      <c r="Q191" s="237"/>
      <c r="R191" s="237"/>
      <c r="S191" s="237"/>
      <c r="T191" s="238"/>
      <c r="AT191" s="239" t="s">
        <v>250</v>
      </c>
      <c r="AU191" s="239" t="s">
        <v>81</v>
      </c>
      <c r="AV191" s="14" t="s">
        <v>79</v>
      </c>
      <c r="AW191" s="14" t="s">
        <v>33</v>
      </c>
      <c r="AX191" s="14" t="s">
        <v>72</v>
      </c>
      <c r="AY191" s="239" t="s">
        <v>239</v>
      </c>
    </row>
    <row r="192" spans="2:51" s="13" customFormat="1" ht="11.25">
      <c r="B192" s="211"/>
      <c r="C192" s="212"/>
      <c r="D192" s="207" t="s">
        <v>250</v>
      </c>
      <c r="E192" s="213" t="s">
        <v>19</v>
      </c>
      <c r="F192" s="214" t="s">
        <v>3112</v>
      </c>
      <c r="G192" s="212"/>
      <c r="H192" s="215">
        <v>3.5</v>
      </c>
      <c r="I192" s="216"/>
      <c r="J192" s="212"/>
      <c r="K192" s="212"/>
      <c r="L192" s="217"/>
      <c r="M192" s="218"/>
      <c r="N192" s="219"/>
      <c r="O192" s="219"/>
      <c r="P192" s="219"/>
      <c r="Q192" s="219"/>
      <c r="R192" s="219"/>
      <c r="S192" s="219"/>
      <c r="T192" s="220"/>
      <c r="AT192" s="221" t="s">
        <v>250</v>
      </c>
      <c r="AU192" s="221" t="s">
        <v>81</v>
      </c>
      <c r="AV192" s="13" t="s">
        <v>81</v>
      </c>
      <c r="AW192" s="13" t="s">
        <v>33</v>
      </c>
      <c r="AX192" s="13" t="s">
        <v>72</v>
      </c>
      <c r="AY192" s="221" t="s">
        <v>239</v>
      </c>
    </row>
    <row r="193" spans="1:65" s="2" customFormat="1" ht="21.75" customHeight="1">
      <c r="A193" s="36"/>
      <c r="B193" s="37"/>
      <c r="C193" s="194" t="s">
        <v>340</v>
      </c>
      <c r="D193" s="194" t="s">
        <v>241</v>
      </c>
      <c r="E193" s="195" t="s">
        <v>258</v>
      </c>
      <c r="F193" s="196" t="s">
        <v>259</v>
      </c>
      <c r="G193" s="197" t="s">
        <v>254</v>
      </c>
      <c r="H193" s="198">
        <v>2224.11</v>
      </c>
      <c r="I193" s="199"/>
      <c r="J193" s="200">
        <f>ROUND(I193*H193,2)</f>
        <v>0</v>
      </c>
      <c r="K193" s="196" t="s">
        <v>245</v>
      </c>
      <c r="L193" s="41"/>
      <c r="M193" s="201" t="s">
        <v>19</v>
      </c>
      <c r="N193" s="202" t="s">
        <v>43</v>
      </c>
      <c r="O193" s="66"/>
      <c r="P193" s="203">
        <f>O193*H193</f>
        <v>0</v>
      </c>
      <c r="Q193" s="203">
        <v>0</v>
      </c>
      <c r="R193" s="203">
        <f>Q193*H193</f>
        <v>0</v>
      </c>
      <c r="S193" s="203">
        <v>0</v>
      </c>
      <c r="T193" s="204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205" t="s">
        <v>246</v>
      </c>
      <c r="AT193" s="205" t="s">
        <v>241</v>
      </c>
      <c r="AU193" s="205" t="s">
        <v>81</v>
      </c>
      <c r="AY193" s="19" t="s">
        <v>239</v>
      </c>
      <c r="BE193" s="206">
        <f>IF(N193="základní",J193,0)</f>
        <v>0</v>
      </c>
      <c r="BF193" s="206">
        <f>IF(N193="snížená",J193,0)</f>
        <v>0</v>
      </c>
      <c r="BG193" s="206">
        <f>IF(N193="zákl. přenesená",J193,0)</f>
        <v>0</v>
      </c>
      <c r="BH193" s="206">
        <f>IF(N193="sníž. přenesená",J193,0)</f>
        <v>0</v>
      </c>
      <c r="BI193" s="206">
        <f>IF(N193="nulová",J193,0)</f>
        <v>0</v>
      </c>
      <c r="BJ193" s="19" t="s">
        <v>79</v>
      </c>
      <c r="BK193" s="206">
        <f>ROUND(I193*H193,2)</f>
        <v>0</v>
      </c>
      <c r="BL193" s="19" t="s">
        <v>246</v>
      </c>
      <c r="BM193" s="205" t="s">
        <v>3168</v>
      </c>
    </row>
    <row r="194" spans="1:65" s="2" customFormat="1" ht="19.5">
      <c r="A194" s="36"/>
      <c r="B194" s="37"/>
      <c r="C194" s="38"/>
      <c r="D194" s="207" t="s">
        <v>248</v>
      </c>
      <c r="E194" s="38"/>
      <c r="F194" s="208" t="s">
        <v>261</v>
      </c>
      <c r="G194" s="38"/>
      <c r="H194" s="38"/>
      <c r="I194" s="117"/>
      <c r="J194" s="38"/>
      <c r="K194" s="38"/>
      <c r="L194" s="41"/>
      <c r="M194" s="209"/>
      <c r="N194" s="210"/>
      <c r="O194" s="66"/>
      <c r="P194" s="66"/>
      <c r="Q194" s="66"/>
      <c r="R194" s="66"/>
      <c r="S194" s="66"/>
      <c r="T194" s="67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T194" s="19" t="s">
        <v>248</v>
      </c>
      <c r="AU194" s="19" t="s">
        <v>81</v>
      </c>
    </row>
    <row r="195" spans="1:65" s="14" customFormat="1" ht="11.25">
      <c r="B195" s="230"/>
      <c r="C195" s="231"/>
      <c r="D195" s="207" t="s">
        <v>250</v>
      </c>
      <c r="E195" s="232" t="s">
        <v>19</v>
      </c>
      <c r="F195" s="233" t="s">
        <v>3115</v>
      </c>
      <c r="G195" s="231"/>
      <c r="H195" s="232" t="s">
        <v>19</v>
      </c>
      <c r="I195" s="234"/>
      <c r="J195" s="231"/>
      <c r="K195" s="231"/>
      <c r="L195" s="235"/>
      <c r="M195" s="236"/>
      <c r="N195" s="237"/>
      <c r="O195" s="237"/>
      <c r="P195" s="237"/>
      <c r="Q195" s="237"/>
      <c r="R195" s="237"/>
      <c r="S195" s="237"/>
      <c r="T195" s="238"/>
      <c r="AT195" s="239" t="s">
        <v>250</v>
      </c>
      <c r="AU195" s="239" t="s">
        <v>81</v>
      </c>
      <c r="AV195" s="14" t="s">
        <v>79</v>
      </c>
      <c r="AW195" s="14" t="s">
        <v>33</v>
      </c>
      <c r="AX195" s="14" t="s">
        <v>72</v>
      </c>
      <c r="AY195" s="239" t="s">
        <v>239</v>
      </c>
    </row>
    <row r="196" spans="1:65" s="14" customFormat="1" ht="11.25">
      <c r="B196" s="230"/>
      <c r="C196" s="231"/>
      <c r="D196" s="207" t="s">
        <v>250</v>
      </c>
      <c r="E196" s="232" t="s">
        <v>19</v>
      </c>
      <c r="F196" s="233" t="s">
        <v>3116</v>
      </c>
      <c r="G196" s="231"/>
      <c r="H196" s="232" t="s">
        <v>19</v>
      </c>
      <c r="I196" s="234"/>
      <c r="J196" s="231"/>
      <c r="K196" s="231"/>
      <c r="L196" s="235"/>
      <c r="M196" s="236"/>
      <c r="N196" s="237"/>
      <c r="O196" s="237"/>
      <c r="P196" s="237"/>
      <c r="Q196" s="237"/>
      <c r="R196" s="237"/>
      <c r="S196" s="237"/>
      <c r="T196" s="238"/>
      <c r="AT196" s="239" t="s">
        <v>250</v>
      </c>
      <c r="AU196" s="239" t="s">
        <v>81</v>
      </c>
      <c r="AV196" s="14" t="s">
        <v>79</v>
      </c>
      <c r="AW196" s="14" t="s">
        <v>33</v>
      </c>
      <c r="AX196" s="14" t="s">
        <v>72</v>
      </c>
      <c r="AY196" s="239" t="s">
        <v>239</v>
      </c>
    </row>
    <row r="197" spans="1:65" s="13" customFormat="1" ht="11.25">
      <c r="B197" s="211"/>
      <c r="C197" s="212"/>
      <c r="D197" s="207" t="s">
        <v>250</v>
      </c>
      <c r="E197" s="213" t="s">
        <v>19</v>
      </c>
      <c r="F197" s="214" t="s">
        <v>3117</v>
      </c>
      <c r="G197" s="212"/>
      <c r="H197" s="215">
        <v>21.827999999999999</v>
      </c>
      <c r="I197" s="216"/>
      <c r="J197" s="212"/>
      <c r="K197" s="212"/>
      <c r="L197" s="217"/>
      <c r="M197" s="218"/>
      <c r="N197" s="219"/>
      <c r="O197" s="219"/>
      <c r="P197" s="219"/>
      <c r="Q197" s="219"/>
      <c r="R197" s="219"/>
      <c r="S197" s="219"/>
      <c r="T197" s="220"/>
      <c r="AT197" s="221" t="s">
        <v>250</v>
      </c>
      <c r="AU197" s="221" t="s">
        <v>81</v>
      </c>
      <c r="AV197" s="13" t="s">
        <v>81</v>
      </c>
      <c r="AW197" s="13" t="s">
        <v>33</v>
      </c>
      <c r="AX197" s="13" t="s">
        <v>72</v>
      </c>
      <c r="AY197" s="221" t="s">
        <v>239</v>
      </c>
    </row>
    <row r="198" spans="1:65" s="13" customFormat="1" ht="11.25">
      <c r="B198" s="211"/>
      <c r="C198" s="212"/>
      <c r="D198" s="207" t="s">
        <v>250</v>
      </c>
      <c r="E198" s="213" t="s">
        <v>19</v>
      </c>
      <c r="F198" s="214" t="s">
        <v>3118</v>
      </c>
      <c r="G198" s="212"/>
      <c r="H198" s="215">
        <v>5.7</v>
      </c>
      <c r="I198" s="216"/>
      <c r="J198" s="212"/>
      <c r="K198" s="212"/>
      <c r="L198" s="217"/>
      <c r="M198" s="218"/>
      <c r="N198" s="219"/>
      <c r="O198" s="219"/>
      <c r="P198" s="219"/>
      <c r="Q198" s="219"/>
      <c r="R198" s="219"/>
      <c r="S198" s="219"/>
      <c r="T198" s="220"/>
      <c r="AT198" s="221" t="s">
        <v>250</v>
      </c>
      <c r="AU198" s="221" t="s">
        <v>81</v>
      </c>
      <c r="AV198" s="13" t="s">
        <v>81</v>
      </c>
      <c r="AW198" s="13" t="s">
        <v>33</v>
      </c>
      <c r="AX198" s="13" t="s">
        <v>72</v>
      </c>
      <c r="AY198" s="221" t="s">
        <v>239</v>
      </c>
    </row>
    <row r="199" spans="1:65" s="13" customFormat="1" ht="11.25">
      <c r="B199" s="211"/>
      <c r="C199" s="212"/>
      <c r="D199" s="207" t="s">
        <v>250</v>
      </c>
      <c r="E199" s="213" t="s">
        <v>19</v>
      </c>
      <c r="F199" s="214" t="s">
        <v>3119</v>
      </c>
      <c r="G199" s="212"/>
      <c r="H199" s="215">
        <v>1</v>
      </c>
      <c r="I199" s="216"/>
      <c r="J199" s="212"/>
      <c r="K199" s="212"/>
      <c r="L199" s="217"/>
      <c r="M199" s="218"/>
      <c r="N199" s="219"/>
      <c r="O199" s="219"/>
      <c r="P199" s="219"/>
      <c r="Q199" s="219"/>
      <c r="R199" s="219"/>
      <c r="S199" s="219"/>
      <c r="T199" s="220"/>
      <c r="AT199" s="221" t="s">
        <v>250</v>
      </c>
      <c r="AU199" s="221" t="s">
        <v>81</v>
      </c>
      <c r="AV199" s="13" t="s">
        <v>81</v>
      </c>
      <c r="AW199" s="13" t="s">
        <v>33</v>
      </c>
      <c r="AX199" s="13" t="s">
        <v>72</v>
      </c>
      <c r="AY199" s="221" t="s">
        <v>239</v>
      </c>
    </row>
    <row r="200" spans="1:65" s="13" customFormat="1" ht="11.25">
      <c r="B200" s="211"/>
      <c r="C200" s="212"/>
      <c r="D200" s="207" t="s">
        <v>250</v>
      </c>
      <c r="E200" s="213" t="s">
        <v>19</v>
      </c>
      <c r="F200" s="214" t="s">
        <v>3120</v>
      </c>
      <c r="G200" s="212"/>
      <c r="H200" s="215">
        <v>5.3040000000000003</v>
      </c>
      <c r="I200" s="216"/>
      <c r="J200" s="212"/>
      <c r="K200" s="212"/>
      <c r="L200" s="217"/>
      <c r="M200" s="218"/>
      <c r="N200" s="219"/>
      <c r="O200" s="219"/>
      <c r="P200" s="219"/>
      <c r="Q200" s="219"/>
      <c r="R200" s="219"/>
      <c r="S200" s="219"/>
      <c r="T200" s="220"/>
      <c r="AT200" s="221" t="s">
        <v>250</v>
      </c>
      <c r="AU200" s="221" t="s">
        <v>81</v>
      </c>
      <c r="AV200" s="13" t="s">
        <v>81</v>
      </c>
      <c r="AW200" s="13" t="s">
        <v>33</v>
      </c>
      <c r="AX200" s="13" t="s">
        <v>72</v>
      </c>
      <c r="AY200" s="221" t="s">
        <v>239</v>
      </c>
    </row>
    <row r="201" spans="1:65" s="13" customFormat="1" ht="11.25">
      <c r="B201" s="211"/>
      <c r="C201" s="212"/>
      <c r="D201" s="207" t="s">
        <v>250</v>
      </c>
      <c r="E201" s="213" t="s">
        <v>19</v>
      </c>
      <c r="F201" s="214" t="s">
        <v>3121</v>
      </c>
      <c r="G201" s="212"/>
      <c r="H201" s="215">
        <v>3.9</v>
      </c>
      <c r="I201" s="216"/>
      <c r="J201" s="212"/>
      <c r="K201" s="212"/>
      <c r="L201" s="217"/>
      <c r="M201" s="218"/>
      <c r="N201" s="219"/>
      <c r="O201" s="219"/>
      <c r="P201" s="219"/>
      <c r="Q201" s="219"/>
      <c r="R201" s="219"/>
      <c r="S201" s="219"/>
      <c r="T201" s="220"/>
      <c r="AT201" s="221" t="s">
        <v>250</v>
      </c>
      <c r="AU201" s="221" t="s">
        <v>81</v>
      </c>
      <c r="AV201" s="13" t="s">
        <v>81</v>
      </c>
      <c r="AW201" s="13" t="s">
        <v>33</v>
      </c>
      <c r="AX201" s="13" t="s">
        <v>72</v>
      </c>
      <c r="AY201" s="221" t="s">
        <v>239</v>
      </c>
    </row>
    <row r="202" spans="1:65" s="14" customFormat="1" ht="11.25">
      <c r="B202" s="230"/>
      <c r="C202" s="231"/>
      <c r="D202" s="207" t="s">
        <v>250</v>
      </c>
      <c r="E202" s="232" t="s">
        <v>19</v>
      </c>
      <c r="F202" s="233" t="s">
        <v>3128</v>
      </c>
      <c r="G202" s="231"/>
      <c r="H202" s="232" t="s">
        <v>19</v>
      </c>
      <c r="I202" s="234"/>
      <c r="J202" s="231"/>
      <c r="K202" s="231"/>
      <c r="L202" s="235"/>
      <c r="M202" s="236"/>
      <c r="N202" s="237"/>
      <c r="O202" s="237"/>
      <c r="P202" s="237"/>
      <c r="Q202" s="237"/>
      <c r="R202" s="237"/>
      <c r="S202" s="237"/>
      <c r="T202" s="238"/>
      <c r="AT202" s="239" t="s">
        <v>250</v>
      </c>
      <c r="AU202" s="239" t="s">
        <v>81</v>
      </c>
      <c r="AV202" s="14" t="s">
        <v>79</v>
      </c>
      <c r="AW202" s="14" t="s">
        <v>33</v>
      </c>
      <c r="AX202" s="14" t="s">
        <v>72</v>
      </c>
      <c r="AY202" s="239" t="s">
        <v>239</v>
      </c>
    </row>
    <row r="203" spans="1:65" s="13" customFormat="1" ht="11.25">
      <c r="B203" s="211"/>
      <c r="C203" s="212"/>
      <c r="D203" s="207" t="s">
        <v>250</v>
      </c>
      <c r="E203" s="213" t="s">
        <v>19</v>
      </c>
      <c r="F203" s="214" t="s">
        <v>3164</v>
      </c>
      <c r="G203" s="212"/>
      <c r="H203" s="215">
        <v>59.16</v>
      </c>
      <c r="I203" s="216"/>
      <c r="J203" s="212"/>
      <c r="K203" s="212"/>
      <c r="L203" s="217"/>
      <c r="M203" s="218"/>
      <c r="N203" s="219"/>
      <c r="O203" s="219"/>
      <c r="P203" s="219"/>
      <c r="Q203" s="219"/>
      <c r="R203" s="219"/>
      <c r="S203" s="219"/>
      <c r="T203" s="220"/>
      <c r="AT203" s="221" t="s">
        <v>250</v>
      </c>
      <c r="AU203" s="221" t="s">
        <v>81</v>
      </c>
      <c r="AV203" s="13" t="s">
        <v>81</v>
      </c>
      <c r="AW203" s="13" t="s">
        <v>33</v>
      </c>
      <c r="AX203" s="13" t="s">
        <v>72</v>
      </c>
      <c r="AY203" s="221" t="s">
        <v>239</v>
      </c>
    </row>
    <row r="204" spans="1:65" s="14" customFormat="1" ht="11.25">
      <c r="B204" s="230"/>
      <c r="C204" s="231"/>
      <c r="D204" s="207" t="s">
        <v>250</v>
      </c>
      <c r="E204" s="232" t="s">
        <v>19</v>
      </c>
      <c r="F204" s="233" t="s">
        <v>3127</v>
      </c>
      <c r="G204" s="231"/>
      <c r="H204" s="232" t="s">
        <v>19</v>
      </c>
      <c r="I204" s="234"/>
      <c r="J204" s="231"/>
      <c r="K204" s="231"/>
      <c r="L204" s="235"/>
      <c r="M204" s="236"/>
      <c r="N204" s="237"/>
      <c r="O204" s="237"/>
      <c r="P204" s="237"/>
      <c r="Q204" s="237"/>
      <c r="R204" s="237"/>
      <c r="S204" s="237"/>
      <c r="T204" s="238"/>
      <c r="AT204" s="239" t="s">
        <v>250</v>
      </c>
      <c r="AU204" s="239" t="s">
        <v>81</v>
      </c>
      <c r="AV204" s="14" t="s">
        <v>79</v>
      </c>
      <c r="AW204" s="14" t="s">
        <v>33</v>
      </c>
      <c r="AX204" s="14" t="s">
        <v>72</v>
      </c>
      <c r="AY204" s="239" t="s">
        <v>239</v>
      </c>
    </row>
    <row r="205" spans="1:65" s="14" customFormat="1" ht="11.25">
      <c r="B205" s="230"/>
      <c r="C205" s="231"/>
      <c r="D205" s="207" t="s">
        <v>250</v>
      </c>
      <c r="E205" s="232" t="s">
        <v>19</v>
      </c>
      <c r="F205" s="233" t="s">
        <v>3128</v>
      </c>
      <c r="G205" s="231"/>
      <c r="H205" s="232" t="s">
        <v>19</v>
      </c>
      <c r="I205" s="234"/>
      <c r="J205" s="231"/>
      <c r="K205" s="231"/>
      <c r="L205" s="235"/>
      <c r="M205" s="236"/>
      <c r="N205" s="237"/>
      <c r="O205" s="237"/>
      <c r="P205" s="237"/>
      <c r="Q205" s="237"/>
      <c r="R205" s="237"/>
      <c r="S205" s="237"/>
      <c r="T205" s="238"/>
      <c r="AT205" s="239" t="s">
        <v>250</v>
      </c>
      <c r="AU205" s="239" t="s">
        <v>81</v>
      </c>
      <c r="AV205" s="14" t="s">
        <v>79</v>
      </c>
      <c r="AW205" s="14" t="s">
        <v>33</v>
      </c>
      <c r="AX205" s="14" t="s">
        <v>72</v>
      </c>
      <c r="AY205" s="239" t="s">
        <v>239</v>
      </c>
    </row>
    <row r="206" spans="1:65" s="13" customFormat="1" ht="11.25">
      <c r="B206" s="211"/>
      <c r="C206" s="212"/>
      <c r="D206" s="207" t="s">
        <v>250</v>
      </c>
      <c r="E206" s="213" t="s">
        <v>19</v>
      </c>
      <c r="F206" s="214" t="s">
        <v>3165</v>
      </c>
      <c r="G206" s="212"/>
      <c r="H206" s="215">
        <v>8.6310000000000002</v>
      </c>
      <c r="I206" s="216"/>
      <c r="J206" s="212"/>
      <c r="K206" s="212"/>
      <c r="L206" s="217"/>
      <c r="M206" s="218"/>
      <c r="N206" s="219"/>
      <c r="O206" s="219"/>
      <c r="P206" s="219"/>
      <c r="Q206" s="219"/>
      <c r="R206" s="219"/>
      <c r="S206" s="219"/>
      <c r="T206" s="220"/>
      <c r="AT206" s="221" t="s">
        <v>250</v>
      </c>
      <c r="AU206" s="221" t="s">
        <v>81</v>
      </c>
      <c r="AV206" s="13" t="s">
        <v>81</v>
      </c>
      <c r="AW206" s="13" t="s">
        <v>33</v>
      </c>
      <c r="AX206" s="13" t="s">
        <v>72</v>
      </c>
      <c r="AY206" s="221" t="s">
        <v>239</v>
      </c>
    </row>
    <row r="207" spans="1:65" s="13" customFormat="1" ht="11.25">
      <c r="B207" s="211"/>
      <c r="C207" s="212"/>
      <c r="D207" s="207" t="s">
        <v>250</v>
      </c>
      <c r="E207" s="213" t="s">
        <v>19</v>
      </c>
      <c r="F207" s="214" t="s">
        <v>3166</v>
      </c>
      <c r="G207" s="212"/>
      <c r="H207" s="215">
        <v>18.831</v>
      </c>
      <c r="I207" s="216"/>
      <c r="J207" s="212"/>
      <c r="K207" s="212"/>
      <c r="L207" s="217"/>
      <c r="M207" s="218"/>
      <c r="N207" s="219"/>
      <c r="O207" s="219"/>
      <c r="P207" s="219"/>
      <c r="Q207" s="219"/>
      <c r="R207" s="219"/>
      <c r="S207" s="219"/>
      <c r="T207" s="220"/>
      <c r="AT207" s="221" t="s">
        <v>250</v>
      </c>
      <c r="AU207" s="221" t="s">
        <v>81</v>
      </c>
      <c r="AV207" s="13" t="s">
        <v>81</v>
      </c>
      <c r="AW207" s="13" t="s">
        <v>33</v>
      </c>
      <c r="AX207" s="13" t="s">
        <v>72</v>
      </c>
      <c r="AY207" s="221" t="s">
        <v>239</v>
      </c>
    </row>
    <row r="208" spans="1:65" s="14" customFormat="1" ht="11.25">
      <c r="B208" s="230"/>
      <c r="C208" s="231"/>
      <c r="D208" s="207" t="s">
        <v>250</v>
      </c>
      <c r="E208" s="232" t="s">
        <v>19</v>
      </c>
      <c r="F208" s="233" t="s">
        <v>3104</v>
      </c>
      <c r="G208" s="231"/>
      <c r="H208" s="232" t="s">
        <v>19</v>
      </c>
      <c r="I208" s="234"/>
      <c r="J208" s="231"/>
      <c r="K208" s="231"/>
      <c r="L208" s="235"/>
      <c r="M208" s="236"/>
      <c r="N208" s="237"/>
      <c r="O208" s="237"/>
      <c r="P208" s="237"/>
      <c r="Q208" s="237"/>
      <c r="R208" s="237"/>
      <c r="S208" s="237"/>
      <c r="T208" s="238"/>
      <c r="AT208" s="239" t="s">
        <v>250</v>
      </c>
      <c r="AU208" s="239" t="s">
        <v>81</v>
      </c>
      <c r="AV208" s="14" t="s">
        <v>79</v>
      </c>
      <c r="AW208" s="14" t="s">
        <v>33</v>
      </c>
      <c r="AX208" s="14" t="s">
        <v>72</v>
      </c>
      <c r="AY208" s="239" t="s">
        <v>239</v>
      </c>
    </row>
    <row r="209" spans="1:65" s="14" customFormat="1" ht="11.25">
      <c r="B209" s="230"/>
      <c r="C209" s="231"/>
      <c r="D209" s="207" t="s">
        <v>250</v>
      </c>
      <c r="E209" s="232" t="s">
        <v>19</v>
      </c>
      <c r="F209" s="233" t="s">
        <v>3105</v>
      </c>
      <c r="G209" s="231"/>
      <c r="H209" s="232" t="s">
        <v>19</v>
      </c>
      <c r="I209" s="234"/>
      <c r="J209" s="231"/>
      <c r="K209" s="231"/>
      <c r="L209" s="235"/>
      <c r="M209" s="236"/>
      <c r="N209" s="237"/>
      <c r="O209" s="237"/>
      <c r="P209" s="237"/>
      <c r="Q209" s="237"/>
      <c r="R209" s="237"/>
      <c r="S209" s="237"/>
      <c r="T209" s="238"/>
      <c r="AT209" s="239" t="s">
        <v>250</v>
      </c>
      <c r="AU209" s="239" t="s">
        <v>81</v>
      </c>
      <c r="AV209" s="14" t="s">
        <v>79</v>
      </c>
      <c r="AW209" s="14" t="s">
        <v>33</v>
      </c>
      <c r="AX209" s="14" t="s">
        <v>72</v>
      </c>
      <c r="AY209" s="239" t="s">
        <v>239</v>
      </c>
    </row>
    <row r="210" spans="1:65" s="14" customFormat="1" ht="11.25">
      <c r="B210" s="230"/>
      <c r="C210" s="231"/>
      <c r="D210" s="207" t="s">
        <v>250</v>
      </c>
      <c r="E210" s="232" t="s">
        <v>19</v>
      </c>
      <c r="F210" s="233" t="s">
        <v>3167</v>
      </c>
      <c r="G210" s="231"/>
      <c r="H210" s="232" t="s">
        <v>19</v>
      </c>
      <c r="I210" s="234"/>
      <c r="J210" s="231"/>
      <c r="K210" s="231"/>
      <c r="L210" s="235"/>
      <c r="M210" s="236"/>
      <c r="N210" s="237"/>
      <c r="O210" s="237"/>
      <c r="P210" s="237"/>
      <c r="Q210" s="237"/>
      <c r="R210" s="237"/>
      <c r="S210" s="237"/>
      <c r="T210" s="238"/>
      <c r="AT210" s="239" t="s">
        <v>250</v>
      </c>
      <c r="AU210" s="239" t="s">
        <v>81</v>
      </c>
      <c r="AV210" s="14" t="s">
        <v>79</v>
      </c>
      <c r="AW210" s="14" t="s">
        <v>33</v>
      </c>
      <c r="AX210" s="14" t="s">
        <v>72</v>
      </c>
      <c r="AY210" s="239" t="s">
        <v>239</v>
      </c>
    </row>
    <row r="211" spans="1:65" s="13" customFormat="1" ht="11.25">
      <c r="B211" s="211"/>
      <c r="C211" s="212"/>
      <c r="D211" s="207" t="s">
        <v>250</v>
      </c>
      <c r="E211" s="213" t="s">
        <v>19</v>
      </c>
      <c r="F211" s="214" t="s">
        <v>3107</v>
      </c>
      <c r="G211" s="212"/>
      <c r="H211" s="215">
        <v>5.52</v>
      </c>
      <c r="I211" s="216"/>
      <c r="J211" s="212"/>
      <c r="K211" s="212"/>
      <c r="L211" s="217"/>
      <c r="M211" s="218"/>
      <c r="N211" s="219"/>
      <c r="O211" s="219"/>
      <c r="P211" s="219"/>
      <c r="Q211" s="219"/>
      <c r="R211" s="219"/>
      <c r="S211" s="219"/>
      <c r="T211" s="220"/>
      <c r="AT211" s="221" t="s">
        <v>250</v>
      </c>
      <c r="AU211" s="221" t="s">
        <v>81</v>
      </c>
      <c r="AV211" s="13" t="s">
        <v>81</v>
      </c>
      <c r="AW211" s="13" t="s">
        <v>33</v>
      </c>
      <c r="AX211" s="13" t="s">
        <v>72</v>
      </c>
      <c r="AY211" s="221" t="s">
        <v>239</v>
      </c>
    </row>
    <row r="212" spans="1:65" s="13" customFormat="1" ht="11.25">
      <c r="B212" s="211"/>
      <c r="C212" s="212"/>
      <c r="D212" s="207" t="s">
        <v>250</v>
      </c>
      <c r="E212" s="213" t="s">
        <v>19</v>
      </c>
      <c r="F212" s="214" t="s">
        <v>3108</v>
      </c>
      <c r="G212" s="212"/>
      <c r="H212" s="215">
        <v>7.7</v>
      </c>
      <c r="I212" s="216"/>
      <c r="J212" s="212"/>
      <c r="K212" s="212"/>
      <c r="L212" s="217"/>
      <c r="M212" s="218"/>
      <c r="N212" s="219"/>
      <c r="O212" s="219"/>
      <c r="P212" s="219"/>
      <c r="Q212" s="219"/>
      <c r="R212" s="219"/>
      <c r="S212" s="219"/>
      <c r="T212" s="220"/>
      <c r="AT212" s="221" t="s">
        <v>250</v>
      </c>
      <c r="AU212" s="221" t="s">
        <v>81</v>
      </c>
      <c r="AV212" s="13" t="s">
        <v>81</v>
      </c>
      <c r="AW212" s="13" t="s">
        <v>33</v>
      </c>
      <c r="AX212" s="13" t="s">
        <v>72</v>
      </c>
      <c r="AY212" s="221" t="s">
        <v>239</v>
      </c>
    </row>
    <row r="213" spans="1:65" s="13" customFormat="1" ht="11.25">
      <c r="B213" s="211"/>
      <c r="C213" s="212"/>
      <c r="D213" s="207" t="s">
        <v>250</v>
      </c>
      <c r="E213" s="213" t="s">
        <v>19</v>
      </c>
      <c r="F213" s="214" t="s">
        <v>3109</v>
      </c>
      <c r="G213" s="212"/>
      <c r="H213" s="215">
        <v>1.2</v>
      </c>
      <c r="I213" s="216"/>
      <c r="J213" s="212"/>
      <c r="K213" s="212"/>
      <c r="L213" s="217"/>
      <c r="M213" s="218"/>
      <c r="N213" s="219"/>
      <c r="O213" s="219"/>
      <c r="P213" s="219"/>
      <c r="Q213" s="219"/>
      <c r="R213" s="219"/>
      <c r="S213" s="219"/>
      <c r="T213" s="220"/>
      <c r="AT213" s="221" t="s">
        <v>250</v>
      </c>
      <c r="AU213" s="221" t="s">
        <v>81</v>
      </c>
      <c r="AV213" s="13" t="s">
        <v>81</v>
      </c>
      <c r="AW213" s="13" t="s">
        <v>33</v>
      </c>
      <c r="AX213" s="13" t="s">
        <v>72</v>
      </c>
      <c r="AY213" s="221" t="s">
        <v>239</v>
      </c>
    </row>
    <row r="214" spans="1:65" s="13" customFormat="1" ht="11.25">
      <c r="B214" s="211"/>
      <c r="C214" s="212"/>
      <c r="D214" s="207" t="s">
        <v>250</v>
      </c>
      <c r="E214" s="213" t="s">
        <v>19</v>
      </c>
      <c r="F214" s="214" t="s">
        <v>3110</v>
      </c>
      <c r="G214" s="212"/>
      <c r="H214" s="215">
        <v>6</v>
      </c>
      <c r="I214" s="216"/>
      <c r="J214" s="212"/>
      <c r="K214" s="212"/>
      <c r="L214" s="217"/>
      <c r="M214" s="218"/>
      <c r="N214" s="219"/>
      <c r="O214" s="219"/>
      <c r="P214" s="219"/>
      <c r="Q214" s="219"/>
      <c r="R214" s="219"/>
      <c r="S214" s="219"/>
      <c r="T214" s="220"/>
      <c r="AT214" s="221" t="s">
        <v>250</v>
      </c>
      <c r="AU214" s="221" t="s">
        <v>81</v>
      </c>
      <c r="AV214" s="13" t="s">
        <v>81</v>
      </c>
      <c r="AW214" s="13" t="s">
        <v>33</v>
      </c>
      <c r="AX214" s="13" t="s">
        <v>72</v>
      </c>
      <c r="AY214" s="221" t="s">
        <v>239</v>
      </c>
    </row>
    <row r="215" spans="1:65" s="14" customFormat="1" ht="11.25">
      <c r="B215" s="230"/>
      <c r="C215" s="231"/>
      <c r="D215" s="207" t="s">
        <v>250</v>
      </c>
      <c r="E215" s="232" t="s">
        <v>19</v>
      </c>
      <c r="F215" s="233" t="s">
        <v>3111</v>
      </c>
      <c r="G215" s="231"/>
      <c r="H215" s="232" t="s">
        <v>19</v>
      </c>
      <c r="I215" s="234"/>
      <c r="J215" s="231"/>
      <c r="K215" s="231"/>
      <c r="L215" s="235"/>
      <c r="M215" s="236"/>
      <c r="N215" s="237"/>
      <c r="O215" s="237"/>
      <c r="P215" s="237"/>
      <c r="Q215" s="237"/>
      <c r="R215" s="237"/>
      <c r="S215" s="237"/>
      <c r="T215" s="238"/>
      <c r="AT215" s="239" t="s">
        <v>250</v>
      </c>
      <c r="AU215" s="239" t="s">
        <v>81</v>
      </c>
      <c r="AV215" s="14" t="s">
        <v>79</v>
      </c>
      <c r="AW215" s="14" t="s">
        <v>33</v>
      </c>
      <c r="AX215" s="14" t="s">
        <v>72</v>
      </c>
      <c r="AY215" s="239" t="s">
        <v>239</v>
      </c>
    </row>
    <row r="216" spans="1:65" s="13" customFormat="1" ht="11.25">
      <c r="B216" s="211"/>
      <c r="C216" s="212"/>
      <c r="D216" s="207" t="s">
        <v>250</v>
      </c>
      <c r="E216" s="213" t="s">
        <v>19</v>
      </c>
      <c r="F216" s="214" t="s">
        <v>3112</v>
      </c>
      <c r="G216" s="212"/>
      <c r="H216" s="215">
        <v>3.5</v>
      </c>
      <c r="I216" s="216"/>
      <c r="J216" s="212"/>
      <c r="K216" s="212"/>
      <c r="L216" s="217"/>
      <c r="M216" s="218"/>
      <c r="N216" s="219"/>
      <c r="O216" s="219"/>
      <c r="P216" s="219"/>
      <c r="Q216" s="219"/>
      <c r="R216" s="219"/>
      <c r="S216" s="219"/>
      <c r="T216" s="220"/>
      <c r="AT216" s="221" t="s">
        <v>250</v>
      </c>
      <c r="AU216" s="221" t="s">
        <v>81</v>
      </c>
      <c r="AV216" s="13" t="s">
        <v>81</v>
      </c>
      <c r="AW216" s="13" t="s">
        <v>33</v>
      </c>
      <c r="AX216" s="13" t="s">
        <v>72</v>
      </c>
      <c r="AY216" s="221" t="s">
        <v>239</v>
      </c>
    </row>
    <row r="217" spans="1:65" s="13" customFormat="1" ht="11.25">
      <c r="B217" s="211"/>
      <c r="C217" s="212"/>
      <c r="D217" s="207" t="s">
        <v>250</v>
      </c>
      <c r="E217" s="212"/>
      <c r="F217" s="214" t="s">
        <v>3169</v>
      </c>
      <c r="G217" s="212"/>
      <c r="H217" s="215">
        <v>2224.11</v>
      </c>
      <c r="I217" s="216"/>
      <c r="J217" s="212"/>
      <c r="K217" s="212"/>
      <c r="L217" s="217"/>
      <c r="M217" s="218"/>
      <c r="N217" s="219"/>
      <c r="O217" s="219"/>
      <c r="P217" s="219"/>
      <c r="Q217" s="219"/>
      <c r="R217" s="219"/>
      <c r="S217" s="219"/>
      <c r="T217" s="220"/>
      <c r="AT217" s="221" t="s">
        <v>250</v>
      </c>
      <c r="AU217" s="221" t="s">
        <v>81</v>
      </c>
      <c r="AV217" s="13" t="s">
        <v>81</v>
      </c>
      <c r="AW217" s="13" t="s">
        <v>4</v>
      </c>
      <c r="AX217" s="13" t="s">
        <v>79</v>
      </c>
      <c r="AY217" s="221" t="s">
        <v>239</v>
      </c>
    </row>
    <row r="218" spans="1:65" s="2" customFormat="1" ht="16.5" customHeight="1">
      <c r="A218" s="36"/>
      <c r="B218" s="37"/>
      <c r="C218" s="194" t="s">
        <v>408</v>
      </c>
      <c r="D218" s="194" t="s">
        <v>241</v>
      </c>
      <c r="E218" s="195" t="s">
        <v>263</v>
      </c>
      <c r="F218" s="196" t="s">
        <v>264</v>
      </c>
      <c r="G218" s="197" t="s">
        <v>265</v>
      </c>
      <c r="H218" s="198">
        <v>266.89299999999997</v>
      </c>
      <c r="I218" s="199"/>
      <c r="J218" s="200">
        <f>ROUND(I218*H218,2)</f>
        <v>0</v>
      </c>
      <c r="K218" s="196" t="s">
        <v>245</v>
      </c>
      <c r="L218" s="41"/>
      <c r="M218" s="201" t="s">
        <v>19</v>
      </c>
      <c r="N218" s="202" t="s">
        <v>43</v>
      </c>
      <c r="O218" s="66"/>
      <c r="P218" s="203">
        <f>O218*H218</f>
        <v>0</v>
      </c>
      <c r="Q218" s="203">
        <v>0</v>
      </c>
      <c r="R218" s="203">
        <f>Q218*H218</f>
        <v>0</v>
      </c>
      <c r="S218" s="203">
        <v>0</v>
      </c>
      <c r="T218" s="204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246</v>
      </c>
      <c r="AT218" s="205" t="s">
        <v>241</v>
      </c>
      <c r="AU218" s="205" t="s">
        <v>81</v>
      </c>
      <c r="AY218" s="19" t="s">
        <v>239</v>
      </c>
      <c r="BE218" s="206">
        <f>IF(N218="základní",J218,0)</f>
        <v>0</v>
      </c>
      <c r="BF218" s="206">
        <f>IF(N218="snížená",J218,0)</f>
        <v>0</v>
      </c>
      <c r="BG218" s="206">
        <f>IF(N218="zákl. přenesená",J218,0)</f>
        <v>0</v>
      </c>
      <c r="BH218" s="206">
        <f>IF(N218="sníž. přenesená",J218,0)</f>
        <v>0</v>
      </c>
      <c r="BI218" s="206">
        <f>IF(N218="nulová",J218,0)</f>
        <v>0</v>
      </c>
      <c r="BJ218" s="19" t="s">
        <v>79</v>
      </c>
      <c r="BK218" s="206">
        <f>ROUND(I218*H218,2)</f>
        <v>0</v>
      </c>
      <c r="BL218" s="19" t="s">
        <v>246</v>
      </c>
      <c r="BM218" s="205" t="s">
        <v>3170</v>
      </c>
    </row>
    <row r="219" spans="1:65" s="2" customFormat="1" ht="11.25">
      <c r="A219" s="36"/>
      <c r="B219" s="37"/>
      <c r="C219" s="38"/>
      <c r="D219" s="207" t="s">
        <v>248</v>
      </c>
      <c r="E219" s="38"/>
      <c r="F219" s="208" t="s">
        <v>267</v>
      </c>
      <c r="G219" s="38"/>
      <c r="H219" s="38"/>
      <c r="I219" s="117"/>
      <c r="J219" s="38"/>
      <c r="K219" s="38"/>
      <c r="L219" s="41"/>
      <c r="M219" s="209"/>
      <c r="N219" s="210"/>
      <c r="O219" s="66"/>
      <c r="P219" s="66"/>
      <c r="Q219" s="66"/>
      <c r="R219" s="66"/>
      <c r="S219" s="66"/>
      <c r="T219" s="67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T219" s="19" t="s">
        <v>248</v>
      </c>
      <c r="AU219" s="19" t="s">
        <v>81</v>
      </c>
    </row>
    <row r="220" spans="1:65" s="13" customFormat="1" ht="11.25">
      <c r="B220" s="211"/>
      <c r="C220" s="212"/>
      <c r="D220" s="207" t="s">
        <v>250</v>
      </c>
      <c r="E220" s="213" t="s">
        <v>19</v>
      </c>
      <c r="F220" s="214" t="s">
        <v>3171</v>
      </c>
      <c r="G220" s="212"/>
      <c r="H220" s="215">
        <v>148.274</v>
      </c>
      <c r="I220" s="216"/>
      <c r="J220" s="212"/>
      <c r="K220" s="212"/>
      <c r="L220" s="217"/>
      <c r="M220" s="218"/>
      <c r="N220" s="219"/>
      <c r="O220" s="219"/>
      <c r="P220" s="219"/>
      <c r="Q220" s="219"/>
      <c r="R220" s="219"/>
      <c r="S220" s="219"/>
      <c r="T220" s="220"/>
      <c r="AT220" s="221" t="s">
        <v>250</v>
      </c>
      <c r="AU220" s="221" t="s">
        <v>81</v>
      </c>
      <c r="AV220" s="13" t="s">
        <v>81</v>
      </c>
      <c r="AW220" s="13" t="s">
        <v>33</v>
      </c>
      <c r="AX220" s="13" t="s">
        <v>72</v>
      </c>
      <c r="AY220" s="221" t="s">
        <v>239</v>
      </c>
    </row>
    <row r="221" spans="1:65" s="13" customFormat="1" ht="11.25">
      <c r="B221" s="211"/>
      <c r="C221" s="212"/>
      <c r="D221" s="207" t="s">
        <v>250</v>
      </c>
      <c r="E221" s="212"/>
      <c r="F221" s="214" t="s">
        <v>3172</v>
      </c>
      <c r="G221" s="212"/>
      <c r="H221" s="215">
        <v>266.89299999999997</v>
      </c>
      <c r="I221" s="216"/>
      <c r="J221" s="212"/>
      <c r="K221" s="212"/>
      <c r="L221" s="217"/>
      <c r="M221" s="218"/>
      <c r="N221" s="219"/>
      <c r="O221" s="219"/>
      <c r="P221" s="219"/>
      <c r="Q221" s="219"/>
      <c r="R221" s="219"/>
      <c r="S221" s="219"/>
      <c r="T221" s="220"/>
      <c r="AT221" s="221" t="s">
        <v>250</v>
      </c>
      <c r="AU221" s="221" t="s">
        <v>81</v>
      </c>
      <c r="AV221" s="13" t="s">
        <v>81</v>
      </c>
      <c r="AW221" s="13" t="s">
        <v>4</v>
      </c>
      <c r="AX221" s="13" t="s">
        <v>79</v>
      </c>
      <c r="AY221" s="221" t="s">
        <v>239</v>
      </c>
    </row>
    <row r="222" spans="1:65" s="2" customFormat="1" ht="16.5" customHeight="1">
      <c r="A222" s="36"/>
      <c r="B222" s="37"/>
      <c r="C222" s="194" t="s">
        <v>414</v>
      </c>
      <c r="D222" s="194" t="s">
        <v>241</v>
      </c>
      <c r="E222" s="195" t="s">
        <v>1607</v>
      </c>
      <c r="F222" s="196" t="s">
        <v>1608</v>
      </c>
      <c r="G222" s="197" t="s">
        <v>254</v>
      </c>
      <c r="H222" s="198">
        <v>80.991</v>
      </c>
      <c r="I222" s="199"/>
      <c r="J222" s="200">
        <f>ROUND(I222*H222,2)</f>
        <v>0</v>
      </c>
      <c r="K222" s="196" t="s">
        <v>245</v>
      </c>
      <c r="L222" s="41"/>
      <c r="M222" s="201" t="s">
        <v>19</v>
      </c>
      <c r="N222" s="202" t="s">
        <v>43</v>
      </c>
      <c r="O222" s="66"/>
      <c r="P222" s="203">
        <f>O222*H222</f>
        <v>0</v>
      </c>
      <c r="Q222" s="203">
        <v>0</v>
      </c>
      <c r="R222" s="203">
        <f>Q222*H222</f>
        <v>0</v>
      </c>
      <c r="S222" s="203">
        <v>0</v>
      </c>
      <c r="T222" s="204">
        <f>S222*H222</f>
        <v>0</v>
      </c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R222" s="205" t="s">
        <v>246</v>
      </c>
      <c r="AT222" s="205" t="s">
        <v>241</v>
      </c>
      <c r="AU222" s="205" t="s">
        <v>81</v>
      </c>
      <c r="AY222" s="19" t="s">
        <v>239</v>
      </c>
      <c r="BE222" s="206">
        <f>IF(N222="základní",J222,0)</f>
        <v>0</v>
      </c>
      <c r="BF222" s="206">
        <f>IF(N222="snížená",J222,0)</f>
        <v>0</v>
      </c>
      <c r="BG222" s="206">
        <f>IF(N222="zákl. přenesená",J222,0)</f>
        <v>0</v>
      </c>
      <c r="BH222" s="206">
        <f>IF(N222="sníž. přenesená",J222,0)</f>
        <v>0</v>
      </c>
      <c r="BI222" s="206">
        <f>IF(N222="nulová",J222,0)</f>
        <v>0</v>
      </c>
      <c r="BJ222" s="19" t="s">
        <v>79</v>
      </c>
      <c r="BK222" s="206">
        <f>ROUND(I222*H222,2)</f>
        <v>0</v>
      </c>
      <c r="BL222" s="19" t="s">
        <v>246</v>
      </c>
      <c r="BM222" s="205" t="s">
        <v>3173</v>
      </c>
    </row>
    <row r="223" spans="1:65" s="2" customFormat="1" ht="19.5">
      <c r="A223" s="36"/>
      <c r="B223" s="37"/>
      <c r="C223" s="38"/>
      <c r="D223" s="207" t="s">
        <v>248</v>
      </c>
      <c r="E223" s="38"/>
      <c r="F223" s="208" t="s">
        <v>1610</v>
      </c>
      <c r="G223" s="38"/>
      <c r="H223" s="38"/>
      <c r="I223" s="117"/>
      <c r="J223" s="38"/>
      <c r="K223" s="38"/>
      <c r="L223" s="41"/>
      <c r="M223" s="209"/>
      <c r="N223" s="210"/>
      <c r="O223" s="66"/>
      <c r="P223" s="66"/>
      <c r="Q223" s="66"/>
      <c r="R223" s="66"/>
      <c r="S223" s="66"/>
      <c r="T223" s="67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T223" s="19" t="s">
        <v>248</v>
      </c>
      <c r="AU223" s="19" t="s">
        <v>81</v>
      </c>
    </row>
    <row r="224" spans="1:65" s="14" customFormat="1" ht="11.25">
      <c r="B224" s="230"/>
      <c r="C224" s="231"/>
      <c r="D224" s="207" t="s">
        <v>250</v>
      </c>
      <c r="E224" s="232" t="s">
        <v>19</v>
      </c>
      <c r="F224" s="233" t="s">
        <v>3174</v>
      </c>
      <c r="G224" s="231"/>
      <c r="H224" s="232" t="s">
        <v>19</v>
      </c>
      <c r="I224" s="234"/>
      <c r="J224" s="231"/>
      <c r="K224" s="231"/>
      <c r="L224" s="235"/>
      <c r="M224" s="236"/>
      <c r="N224" s="237"/>
      <c r="O224" s="237"/>
      <c r="P224" s="237"/>
      <c r="Q224" s="237"/>
      <c r="R224" s="237"/>
      <c r="S224" s="237"/>
      <c r="T224" s="238"/>
      <c r="AT224" s="239" t="s">
        <v>250</v>
      </c>
      <c r="AU224" s="239" t="s">
        <v>81</v>
      </c>
      <c r="AV224" s="14" t="s">
        <v>79</v>
      </c>
      <c r="AW224" s="14" t="s">
        <v>33</v>
      </c>
      <c r="AX224" s="14" t="s">
        <v>72</v>
      </c>
      <c r="AY224" s="239" t="s">
        <v>239</v>
      </c>
    </row>
    <row r="225" spans="1:65" s="14" customFormat="1" ht="11.25">
      <c r="B225" s="230"/>
      <c r="C225" s="231"/>
      <c r="D225" s="207" t="s">
        <v>250</v>
      </c>
      <c r="E225" s="232" t="s">
        <v>19</v>
      </c>
      <c r="F225" s="233" t="s">
        <v>3116</v>
      </c>
      <c r="G225" s="231"/>
      <c r="H225" s="232" t="s">
        <v>19</v>
      </c>
      <c r="I225" s="234"/>
      <c r="J225" s="231"/>
      <c r="K225" s="231"/>
      <c r="L225" s="235"/>
      <c r="M225" s="236"/>
      <c r="N225" s="237"/>
      <c r="O225" s="237"/>
      <c r="P225" s="237"/>
      <c r="Q225" s="237"/>
      <c r="R225" s="237"/>
      <c r="S225" s="237"/>
      <c r="T225" s="238"/>
      <c r="AT225" s="239" t="s">
        <v>250</v>
      </c>
      <c r="AU225" s="239" t="s">
        <v>81</v>
      </c>
      <c r="AV225" s="14" t="s">
        <v>79</v>
      </c>
      <c r="AW225" s="14" t="s">
        <v>33</v>
      </c>
      <c r="AX225" s="14" t="s">
        <v>72</v>
      </c>
      <c r="AY225" s="239" t="s">
        <v>239</v>
      </c>
    </row>
    <row r="226" spans="1:65" s="13" customFormat="1" ht="11.25">
      <c r="B226" s="211"/>
      <c r="C226" s="212"/>
      <c r="D226" s="207" t="s">
        <v>250</v>
      </c>
      <c r="E226" s="213" t="s">
        <v>19</v>
      </c>
      <c r="F226" s="214" t="s">
        <v>3175</v>
      </c>
      <c r="G226" s="212"/>
      <c r="H226" s="215">
        <v>19.23</v>
      </c>
      <c r="I226" s="216"/>
      <c r="J226" s="212"/>
      <c r="K226" s="212"/>
      <c r="L226" s="217"/>
      <c r="M226" s="218"/>
      <c r="N226" s="219"/>
      <c r="O226" s="219"/>
      <c r="P226" s="219"/>
      <c r="Q226" s="219"/>
      <c r="R226" s="219"/>
      <c r="S226" s="219"/>
      <c r="T226" s="220"/>
      <c r="AT226" s="221" t="s">
        <v>250</v>
      </c>
      <c r="AU226" s="221" t="s">
        <v>81</v>
      </c>
      <c r="AV226" s="13" t="s">
        <v>81</v>
      </c>
      <c r="AW226" s="13" t="s">
        <v>33</v>
      </c>
      <c r="AX226" s="13" t="s">
        <v>72</v>
      </c>
      <c r="AY226" s="221" t="s">
        <v>239</v>
      </c>
    </row>
    <row r="227" spans="1:65" s="14" customFormat="1" ht="11.25">
      <c r="B227" s="230"/>
      <c r="C227" s="231"/>
      <c r="D227" s="207" t="s">
        <v>250</v>
      </c>
      <c r="E227" s="232" t="s">
        <v>19</v>
      </c>
      <c r="F227" s="233" t="s">
        <v>3128</v>
      </c>
      <c r="G227" s="231"/>
      <c r="H227" s="232" t="s">
        <v>19</v>
      </c>
      <c r="I227" s="234"/>
      <c r="J227" s="231"/>
      <c r="K227" s="231"/>
      <c r="L227" s="235"/>
      <c r="M227" s="236"/>
      <c r="N227" s="237"/>
      <c r="O227" s="237"/>
      <c r="P227" s="237"/>
      <c r="Q227" s="237"/>
      <c r="R227" s="237"/>
      <c r="S227" s="237"/>
      <c r="T227" s="238"/>
      <c r="AT227" s="239" t="s">
        <v>250</v>
      </c>
      <c r="AU227" s="239" t="s">
        <v>81</v>
      </c>
      <c r="AV227" s="14" t="s">
        <v>79</v>
      </c>
      <c r="AW227" s="14" t="s">
        <v>33</v>
      </c>
      <c r="AX227" s="14" t="s">
        <v>72</v>
      </c>
      <c r="AY227" s="239" t="s">
        <v>239</v>
      </c>
    </row>
    <row r="228" spans="1:65" s="13" customFormat="1" ht="11.25">
      <c r="B228" s="211"/>
      <c r="C228" s="212"/>
      <c r="D228" s="207" t="s">
        <v>250</v>
      </c>
      <c r="E228" s="213" t="s">
        <v>19</v>
      </c>
      <c r="F228" s="214" t="s">
        <v>3176</v>
      </c>
      <c r="G228" s="212"/>
      <c r="H228" s="215">
        <v>31.92</v>
      </c>
      <c r="I228" s="216"/>
      <c r="J228" s="212"/>
      <c r="K228" s="212"/>
      <c r="L228" s="217"/>
      <c r="M228" s="218"/>
      <c r="N228" s="219"/>
      <c r="O228" s="219"/>
      <c r="P228" s="219"/>
      <c r="Q228" s="219"/>
      <c r="R228" s="219"/>
      <c r="S228" s="219"/>
      <c r="T228" s="220"/>
      <c r="AT228" s="221" t="s">
        <v>250</v>
      </c>
      <c r="AU228" s="221" t="s">
        <v>81</v>
      </c>
      <c r="AV228" s="13" t="s">
        <v>81</v>
      </c>
      <c r="AW228" s="13" t="s">
        <v>33</v>
      </c>
      <c r="AX228" s="13" t="s">
        <v>72</v>
      </c>
      <c r="AY228" s="221" t="s">
        <v>239</v>
      </c>
    </row>
    <row r="229" spans="1:65" s="14" customFormat="1" ht="11.25">
      <c r="B229" s="230"/>
      <c r="C229" s="231"/>
      <c r="D229" s="207" t="s">
        <v>250</v>
      </c>
      <c r="E229" s="232" t="s">
        <v>19</v>
      </c>
      <c r="F229" s="233" t="s">
        <v>3177</v>
      </c>
      <c r="G229" s="231"/>
      <c r="H229" s="232" t="s">
        <v>19</v>
      </c>
      <c r="I229" s="234"/>
      <c r="J229" s="231"/>
      <c r="K229" s="231"/>
      <c r="L229" s="235"/>
      <c r="M229" s="236"/>
      <c r="N229" s="237"/>
      <c r="O229" s="237"/>
      <c r="P229" s="237"/>
      <c r="Q229" s="237"/>
      <c r="R229" s="237"/>
      <c r="S229" s="237"/>
      <c r="T229" s="238"/>
      <c r="AT229" s="239" t="s">
        <v>250</v>
      </c>
      <c r="AU229" s="239" t="s">
        <v>81</v>
      </c>
      <c r="AV229" s="14" t="s">
        <v>79</v>
      </c>
      <c r="AW229" s="14" t="s">
        <v>33</v>
      </c>
      <c r="AX229" s="14" t="s">
        <v>72</v>
      </c>
      <c r="AY229" s="239" t="s">
        <v>239</v>
      </c>
    </row>
    <row r="230" spans="1:65" s="14" customFormat="1" ht="11.25">
      <c r="B230" s="230"/>
      <c r="C230" s="231"/>
      <c r="D230" s="207" t="s">
        <v>250</v>
      </c>
      <c r="E230" s="232" t="s">
        <v>19</v>
      </c>
      <c r="F230" s="233" t="s">
        <v>3128</v>
      </c>
      <c r="G230" s="231"/>
      <c r="H230" s="232" t="s">
        <v>19</v>
      </c>
      <c r="I230" s="234"/>
      <c r="J230" s="231"/>
      <c r="K230" s="231"/>
      <c r="L230" s="235"/>
      <c r="M230" s="236"/>
      <c r="N230" s="237"/>
      <c r="O230" s="237"/>
      <c r="P230" s="237"/>
      <c r="Q230" s="237"/>
      <c r="R230" s="237"/>
      <c r="S230" s="237"/>
      <c r="T230" s="238"/>
      <c r="AT230" s="239" t="s">
        <v>250</v>
      </c>
      <c r="AU230" s="239" t="s">
        <v>81</v>
      </c>
      <c r="AV230" s="14" t="s">
        <v>79</v>
      </c>
      <c r="AW230" s="14" t="s">
        <v>33</v>
      </c>
      <c r="AX230" s="14" t="s">
        <v>72</v>
      </c>
      <c r="AY230" s="239" t="s">
        <v>239</v>
      </c>
    </row>
    <row r="231" spans="1:65" s="13" customFormat="1" ht="11.25">
      <c r="B231" s="211"/>
      <c r="C231" s="212"/>
      <c r="D231" s="207" t="s">
        <v>250</v>
      </c>
      <c r="E231" s="213" t="s">
        <v>19</v>
      </c>
      <c r="F231" s="214" t="s">
        <v>3178</v>
      </c>
      <c r="G231" s="212"/>
      <c r="H231" s="215">
        <v>29.841000000000001</v>
      </c>
      <c r="I231" s="216"/>
      <c r="J231" s="212"/>
      <c r="K231" s="212"/>
      <c r="L231" s="217"/>
      <c r="M231" s="218"/>
      <c r="N231" s="219"/>
      <c r="O231" s="219"/>
      <c r="P231" s="219"/>
      <c r="Q231" s="219"/>
      <c r="R231" s="219"/>
      <c r="S231" s="219"/>
      <c r="T231" s="220"/>
      <c r="AT231" s="221" t="s">
        <v>250</v>
      </c>
      <c r="AU231" s="221" t="s">
        <v>81</v>
      </c>
      <c r="AV231" s="13" t="s">
        <v>81</v>
      </c>
      <c r="AW231" s="13" t="s">
        <v>33</v>
      </c>
      <c r="AX231" s="13" t="s">
        <v>72</v>
      </c>
      <c r="AY231" s="221" t="s">
        <v>239</v>
      </c>
    </row>
    <row r="232" spans="1:65" s="2" customFormat="1" ht="16.5" customHeight="1">
      <c r="A232" s="36"/>
      <c r="B232" s="37"/>
      <c r="C232" s="240" t="s">
        <v>8</v>
      </c>
      <c r="D232" s="240" t="s">
        <v>653</v>
      </c>
      <c r="E232" s="241" t="s">
        <v>3179</v>
      </c>
      <c r="F232" s="242" t="s">
        <v>3180</v>
      </c>
      <c r="G232" s="243" t="s">
        <v>265</v>
      </c>
      <c r="H232" s="244">
        <v>92.07</v>
      </c>
      <c r="I232" s="245"/>
      <c r="J232" s="246">
        <f>ROUND(I232*H232,2)</f>
        <v>0</v>
      </c>
      <c r="K232" s="242" t="s">
        <v>245</v>
      </c>
      <c r="L232" s="247"/>
      <c r="M232" s="248" t="s">
        <v>19</v>
      </c>
      <c r="N232" s="249" t="s">
        <v>43</v>
      </c>
      <c r="O232" s="66"/>
      <c r="P232" s="203">
        <f>O232*H232</f>
        <v>0</v>
      </c>
      <c r="Q232" s="203">
        <v>1</v>
      </c>
      <c r="R232" s="203">
        <f>Q232*H232</f>
        <v>92.07</v>
      </c>
      <c r="S232" s="203">
        <v>0</v>
      </c>
      <c r="T232" s="204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205" t="s">
        <v>314</v>
      </c>
      <c r="AT232" s="205" t="s">
        <v>653</v>
      </c>
      <c r="AU232" s="205" t="s">
        <v>81</v>
      </c>
      <c r="AY232" s="19" t="s">
        <v>239</v>
      </c>
      <c r="BE232" s="206">
        <f>IF(N232="základní",J232,0)</f>
        <v>0</v>
      </c>
      <c r="BF232" s="206">
        <f>IF(N232="snížená",J232,0)</f>
        <v>0</v>
      </c>
      <c r="BG232" s="206">
        <f>IF(N232="zákl. přenesená",J232,0)</f>
        <v>0</v>
      </c>
      <c r="BH232" s="206">
        <f>IF(N232="sníž. přenesená",J232,0)</f>
        <v>0</v>
      </c>
      <c r="BI232" s="206">
        <f>IF(N232="nulová",J232,0)</f>
        <v>0</v>
      </c>
      <c r="BJ232" s="19" t="s">
        <v>79</v>
      </c>
      <c r="BK232" s="206">
        <f>ROUND(I232*H232,2)</f>
        <v>0</v>
      </c>
      <c r="BL232" s="19" t="s">
        <v>246</v>
      </c>
      <c r="BM232" s="205" t="s">
        <v>3181</v>
      </c>
    </row>
    <row r="233" spans="1:65" s="2" customFormat="1" ht="11.25">
      <c r="A233" s="36"/>
      <c r="B233" s="37"/>
      <c r="C233" s="38"/>
      <c r="D233" s="207" t="s">
        <v>248</v>
      </c>
      <c r="E233" s="38"/>
      <c r="F233" s="208" t="s">
        <v>3180</v>
      </c>
      <c r="G233" s="38"/>
      <c r="H233" s="38"/>
      <c r="I233" s="117"/>
      <c r="J233" s="38"/>
      <c r="K233" s="38"/>
      <c r="L233" s="41"/>
      <c r="M233" s="209"/>
      <c r="N233" s="210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248</v>
      </c>
      <c r="AU233" s="19" t="s">
        <v>81</v>
      </c>
    </row>
    <row r="234" spans="1:65" s="14" customFormat="1" ht="11.25">
      <c r="B234" s="230"/>
      <c r="C234" s="231"/>
      <c r="D234" s="207" t="s">
        <v>250</v>
      </c>
      <c r="E234" s="232" t="s">
        <v>19</v>
      </c>
      <c r="F234" s="233" t="s">
        <v>3174</v>
      </c>
      <c r="G234" s="231"/>
      <c r="H234" s="232" t="s">
        <v>19</v>
      </c>
      <c r="I234" s="234"/>
      <c r="J234" s="231"/>
      <c r="K234" s="231"/>
      <c r="L234" s="235"/>
      <c r="M234" s="236"/>
      <c r="N234" s="237"/>
      <c r="O234" s="237"/>
      <c r="P234" s="237"/>
      <c r="Q234" s="237"/>
      <c r="R234" s="237"/>
      <c r="S234" s="237"/>
      <c r="T234" s="238"/>
      <c r="AT234" s="239" t="s">
        <v>250</v>
      </c>
      <c r="AU234" s="239" t="s">
        <v>81</v>
      </c>
      <c r="AV234" s="14" t="s">
        <v>79</v>
      </c>
      <c r="AW234" s="14" t="s">
        <v>33</v>
      </c>
      <c r="AX234" s="14" t="s">
        <v>72</v>
      </c>
      <c r="AY234" s="239" t="s">
        <v>239</v>
      </c>
    </row>
    <row r="235" spans="1:65" s="14" customFormat="1" ht="11.25">
      <c r="B235" s="230"/>
      <c r="C235" s="231"/>
      <c r="D235" s="207" t="s">
        <v>250</v>
      </c>
      <c r="E235" s="232" t="s">
        <v>19</v>
      </c>
      <c r="F235" s="233" t="s">
        <v>3116</v>
      </c>
      <c r="G235" s="231"/>
      <c r="H235" s="232" t="s">
        <v>19</v>
      </c>
      <c r="I235" s="234"/>
      <c r="J235" s="231"/>
      <c r="K235" s="231"/>
      <c r="L235" s="235"/>
      <c r="M235" s="236"/>
      <c r="N235" s="237"/>
      <c r="O235" s="237"/>
      <c r="P235" s="237"/>
      <c r="Q235" s="237"/>
      <c r="R235" s="237"/>
      <c r="S235" s="237"/>
      <c r="T235" s="238"/>
      <c r="AT235" s="239" t="s">
        <v>250</v>
      </c>
      <c r="AU235" s="239" t="s">
        <v>81</v>
      </c>
      <c r="AV235" s="14" t="s">
        <v>79</v>
      </c>
      <c r="AW235" s="14" t="s">
        <v>33</v>
      </c>
      <c r="AX235" s="14" t="s">
        <v>72</v>
      </c>
      <c r="AY235" s="239" t="s">
        <v>239</v>
      </c>
    </row>
    <row r="236" spans="1:65" s="13" customFormat="1" ht="11.25">
      <c r="B236" s="211"/>
      <c r="C236" s="212"/>
      <c r="D236" s="207" t="s">
        <v>250</v>
      </c>
      <c r="E236" s="213" t="s">
        <v>19</v>
      </c>
      <c r="F236" s="214" t="s">
        <v>3175</v>
      </c>
      <c r="G236" s="212"/>
      <c r="H236" s="215">
        <v>19.23</v>
      </c>
      <c r="I236" s="216"/>
      <c r="J236" s="212"/>
      <c r="K236" s="212"/>
      <c r="L236" s="217"/>
      <c r="M236" s="218"/>
      <c r="N236" s="219"/>
      <c r="O236" s="219"/>
      <c r="P236" s="219"/>
      <c r="Q236" s="219"/>
      <c r="R236" s="219"/>
      <c r="S236" s="219"/>
      <c r="T236" s="220"/>
      <c r="AT236" s="221" t="s">
        <v>250</v>
      </c>
      <c r="AU236" s="221" t="s">
        <v>81</v>
      </c>
      <c r="AV236" s="13" t="s">
        <v>81</v>
      </c>
      <c r="AW236" s="13" t="s">
        <v>33</v>
      </c>
      <c r="AX236" s="13" t="s">
        <v>72</v>
      </c>
      <c r="AY236" s="221" t="s">
        <v>239</v>
      </c>
    </row>
    <row r="237" spans="1:65" s="14" customFormat="1" ht="11.25">
      <c r="B237" s="230"/>
      <c r="C237" s="231"/>
      <c r="D237" s="207" t="s">
        <v>250</v>
      </c>
      <c r="E237" s="232" t="s">
        <v>19</v>
      </c>
      <c r="F237" s="233" t="s">
        <v>3128</v>
      </c>
      <c r="G237" s="231"/>
      <c r="H237" s="232" t="s">
        <v>19</v>
      </c>
      <c r="I237" s="234"/>
      <c r="J237" s="231"/>
      <c r="K237" s="231"/>
      <c r="L237" s="235"/>
      <c r="M237" s="236"/>
      <c r="N237" s="237"/>
      <c r="O237" s="237"/>
      <c r="P237" s="237"/>
      <c r="Q237" s="237"/>
      <c r="R237" s="237"/>
      <c r="S237" s="237"/>
      <c r="T237" s="238"/>
      <c r="AT237" s="239" t="s">
        <v>250</v>
      </c>
      <c r="AU237" s="239" t="s">
        <v>81</v>
      </c>
      <c r="AV237" s="14" t="s">
        <v>79</v>
      </c>
      <c r="AW237" s="14" t="s">
        <v>33</v>
      </c>
      <c r="AX237" s="14" t="s">
        <v>72</v>
      </c>
      <c r="AY237" s="239" t="s">
        <v>239</v>
      </c>
    </row>
    <row r="238" spans="1:65" s="13" customFormat="1" ht="11.25">
      <c r="B238" s="211"/>
      <c r="C238" s="212"/>
      <c r="D238" s="207" t="s">
        <v>250</v>
      </c>
      <c r="E238" s="213" t="s">
        <v>19</v>
      </c>
      <c r="F238" s="214" t="s">
        <v>3176</v>
      </c>
      <c r="G238" s="212"/>
      <c r="H238" s="215">
        <v>31.92</v>
      </c>
      <c r="I238" s="216"/>
      <c r="J238" s="212"/>
      <c r="K238" s="212"/>
      <c r="L238" s="217"/>
      <c r="M238" s="218"/>
      <c r="N238" s="219"/>
      <c r="O238" s="219"/>
      <c r="P238" s="219"/>
      <c r="Q238" s="219"/>
      <c r="R238" s="219"/>
      <c r="S238" s="219"/>
      <c r="T238" s="220"/>
      <c r="AT238" s="221" t="s">
        <v>250</v>
      </c>
      <c r="AU238" s="221" t="s">
        <v>81</v>
      </c>
      <c r="AV238" s="13" t="s">
        <v>81</v>
      </c>
      <c r="AW238" s="13" t="s">
        <v>33</v>
      </c>
      <c r="AX238" s="13" t="s">
        <v>72</v>
      </c>
      <c r="AY238" s="221" t="s">
        <v>239</v>
      </c>
    </row>
    <row r="239" spans="1:65" s="13" customFormat="1" ht="11.25">
      <c r="B239" s="211"/>
      <c r="C239" s="212"/>
      <c r="D239" s="207" t="s">
        <v>250</v>
      </c>
      <c r="E239" s="212"/>
      <c r="F239" s="214" t="s">
        <v>3182</v>
      </c>
      <c r="G239" s="212"/>
      <c r="H239" s="215">
        <v>92.07</v>
      </c>
      <c r="I239" s="216"/>
      <c r="J239" s="212"/>
      <c r="K239" s="212"/>
      <c r="L239" s="217"/>
      <c r="M239" s="218"/>
      <c r="N239" s="219"/>
      <c r="O239" s="219"/>
      <c r="P239" s="219"/>
      <c r="Q239" s="219"/>
      <c r="R239" s="219"/>
      <c r="S239" s="219"/>
      <c r="T239" s="220"/>
      <c r="AT239" s="221" t="s">
        <v>250</v>
      </c>
      <c r="AU239" s="221" t="s">
        <v>81</v>
      </c>
      <c r="AV239" s="13" t="s">
        <v>81</v>
      </c>
      <c r="AW239" s="13" t="s">
        <v>4</v>
      </c>
      <c r="AX239" s="13" t="s">
        <v>79</v>
      </c>
      <c r="AY239" s="221" t="s">
        <v>239</v>
      </c>
    </row>
    <row r="240" spans="1:65" s="2" customFormat="1" ht="16.5" customHeight="1">
      <c r="A240" s="36"/>
      <c r="B240" s="37"/>
      <c r="C240" s="194" t="s">
        <v>426</v>
      </c>
      <c r="D240" s="194" t="s">
        <v>241</v>
      </c>
      <c r="E240" s="195" t="s">
        <v>1819</v>
      </c>
      <c r="F240" s="196" t="s">
        <v>1820</v>
      </c>
      <c r="G240" s="197" t="s">
        <v>254</v>
      </c>
      <c r="H240" s="198">
        <v>11.28</v>
      </c>
      <c r="I240" s="199"/>
      <c r="J240" s="200">
        <f>ROUND(I240*H240,2)</f>
        <v>0</v>
      </c>
      <c r="K240" s="196" t="s">
        <v>245</v>
      </c>
      <c r="L240" s="41"/>
      <c r="M240" s="201" t="s">
        <v>19</v>
      </c>
      <c r="N240" s="202" t="s">
        <v>43</v>
      </c>
      <c r="O240" s="66"/>
      <c r="P240" s="203">
        <f>O240*H240</f>
        <v>0</v>
      </c>
      <c r="Q240" s="203">
        <v>0</v>
      </c>
      <c r="R240" s="203">
        <f>Q240*H240</f>
        <v>0</v>
      </c>
      <c r="S240" s="203">
        <v>0</v>
      </c>
      <c r="T240" s="204">
        <f>S240*H240</f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205" t="s">
        <v>246</v>
      </c>
      <c r="AT240" s="205" t="s">
        <v>241</v>
      </c>
      <c r="AU240" s="205" t="s">
        <v>81</v>
      </c>
      <c r="AY240" s="19" t="s">
        <v>239</v>
      </c>
      <c r="BE240" s="206">
        <f>IF(N240="základní",J240,0)</f>
        <v>0</v>
      </c>
      <c r="BF240" s="206">
        <f>IF(N240="snížená",J240,0)</f>
        <v>0</v>
      </c>
      <c r="BG240" s="206">
        <f>IF(N240="zákl. přenesená",J240,0)</f>
        <v>0</v>
      </c>
      <c r="BH240" s="206">
        <f>IF(N240="sníž. přenesená",J240,0)</f>
        <v>0</v>
      </c>
      <c r="BI240" s="206">
        <f>IF(N240="nulová",J240,0)</f>
        <v>0</v>
      </c>
      <c r="BJ240" s="19" t="s">
        <v>79</v>
      </c>
      <c r="BK240" s="206">
        <f>ROUND(I240*H240,2)</f>
        <v>0</v>
      </c>
      <c r="BL240" s="19" t="s">
        <v>246</v>
      </c>
      <c r="BM240" s="205" t="s">
        <v>3183</v>
      </c>
    </row>
    <row r="241" spans="1:65" s="2" customFormat="1" ht="19.5">
      <c r="A241" s="36"/>
      <c r="B241" s="37"/>
      <c r="C241" s="38"/>
      <c r="D241" s="207" t="s">
        <v>248</v>
      </c>
      <c r="E241" s="38"/>
      <c r="F241" s="208" t="s">
        <v>1822</v>
      </c>
      <c r="G241" s="38"/>
      <c r="H241" s="38"/>
      <c r="I241" s="117"/>
      <c r="J241" s="38"/>
      <c r="K241" s="38"/>
      <c r="L241" s="41"/>
      <c r="M241" s="209"/>
      <c r="N241" s="210"/>
      <c r="O241" s="66"/>
      <c r="P241" s="66"/>
      <c r="Q241" s="66"/>
      <c r="R241" s="66"/>
      <c r="S241" s="66"/>
      <c r="T241" s="67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T241" s="19" t="s">
        <v>248</v>
      </c>
      <c r="AU241" s="19" t="s">
        <v>81</v>
      </c>
    </row>
    <row r="242" spans="1:65" s="14" customFormat="1" ht="11.25">
      <c r="B242" s="230"/>
      <c r="C242" s="231"/>
      <c r="D242" s="207" t="s">
        <v>250</v>
      </c>
      <c r="E242" s="232" t="s">
        <v>19</v>
      </c>
      <c r="F242" s="233" t="s">
        <v>3184</v>
      </c>
      <c r="G242" s="231"/>
      <c r="H242" s="232" t="s">
        <v>19</v>
      </c>
      <c r="I242" s="234"/>
      <c r="J242" s="231"/>
      <c r="K242" s="231"/>
      <c r="L242" s="235"/>
      <c r="M242" s="236"/>
      <c r="N242" s="237"/>
      <c r="O242" s="237"/>
      <c r="P242" s="237"/>
      <c r="Q242" s="237"/>
      <c r="R242" s="237"/>
      <c r="S242" s="237"/>
      <c r="T242" s="238"/>
      <c r="AT242" s="239" t="s">
        <v>250</v>
      </c>
      <c r="AU242" s="239" t="s">
        <v>81</v>
      </c>
      <c r="AV242" s="14" t="s">
        <v>79</v>
      </c>
      <c r="AW242" s="14" t="s">
        <v>33</v>
      </c>
      <c r="AX242" s="14" t="s">
        <v>72</v>
      </c>
      <c r="AY242" s="239" t="s">
        <v>239</v>
      </c>
    </row>
    <row r="243" spans="1:65" s="14" customFormat="1" ht="11.25">
      <c r="B243" s="230"/>
      <c r="C243" s="231"/>
      <c r="D243" s="207" t="s">
        <v>250</v>
      </c>
      <c r="E243" s="232" t="s">
        <v>19</v>
      </c>
      <c r="F243" s="233" t="s">
        <v>3128</v>
      </c>
      <c r="G243" s="231"/>
      <c r="H243" s="232" t="s">
        <v>19</v>
      </c>
      <c r="I243" s="234"/>
      <c r="J243" s="231"/>
      <c r="K243" s="231"/>
      <c r="L243" s="235"/>
      <c r="M243" s="236"/>
      <c r="N243" s="237"/>
      <c r="O243" s="237"/>
      <c r="P243" s="237"/>
      <c r="Q243" s="237"/>
      <c r="R243" s="237"/>
      <c r="S243" s="237"/>
      <c r="T243" s="238"/>
      <c r="AT243" s="239" t="s">
        <v>250</v>
      </c>
      <c r="AU243" s="239" t="s">
        <v>81</v>
      </c>
      <c r="AV243" s="14" t="s">
        <v>79</v>
      </c>
      <c r="AW243" s="14" t="s">
        <v>33</v>
      </c>
      <c r="AX243" s="14" t="s">
        <v>72</v>
      </c>
      <c r="AY243" s="239" t="s">
        <v>239</v>
      </c>
    </row>
    <row r="244" spans="1:65" s="13" customFormat="1" ht="11.25">
      <c r="B244" s="211"/>
      <c r="C244" s="212"/>
      <c r="D244" s="207" t="s">
        <v>250</v>
      </c>
      <c r="E244" s="213" t="s">
        <v>19</v>
      </c>
      <c r="F244" s="214" t="s">
        <v>3185</v>
      </c>
      <c r="G244" s="212"/>
      <c r="H244" s="215">
        <v>11.28</v>
      </c>
      <c r="I244" s="216"/>
      <c r="J244" s="212"/>
      <c r="K244" s="212"/>
      <c r="L244" s="217"/>
      <c r="M244" s="218"/>
      <c r="N244" s="219"/>
      <c r="O244" s="219"/>
      <c r="P244" s="219"/>
      <c r="Q244" s="219"/>
      <c r="R244" s="219"/>
      <c r="S244" s="219"/>
      <c r="T244" s="220"/>
      <c r="AT244" s="221" t="s">
        <v>250</v>
      </c>
      <c r="AU244" s="221" t="s">
        <v>81</v>
      </c>
      <c r="AV244" s="13" t="s">
        <v>81</v>
      </c>
      <c r="AW244" s="13" t="s">
        <v>33</v>
      </c>
      <c r="AX244" s="13" t="s">
        <v>72</v>
      </c>
      <c r="AY244" s="221" t="s">
        <v>239</v>
      </c>
    </row>
    <row r="245" spans="1:65" s="2" customFormat="1" ht="16.5" customHeight="1">
      <c r="A245" s="36"/>
      <c r="B245" s="37"/>
      <c r="C245" s="240" t="s">
        <v>433</v>
      </c>
      <c r="D245" s="240" t="s">
        <v>653</v>
      </c>
      <c r="E245" s="241" t="s">
        <v>1871</v>
      </c>
      <c r="F245" s="242" t="s">
        <v>1872</v>
      </c>
      <c r="G245" s="243" t="s">
        <v>265</v>
      </c>
      <c r="H245" s="244">
        <v>22.56</v>
      </c>
      <c r="I245" s="245"/>
      <c r="J245" s="246">
        <f>ROUND(I245*H245,2)</f>
        <v>0</v>
      </c>
      <c r="K245" s="242" t="s">
        <v>245</v>
      </c>
      <c r="L245" s="247"/>
      <c r="M245" s="248" t="s">
        <v>19</v>
      </c>
      <c r="N245" s="249" t="s">
        <v>43</v>
      </c>
      <c r="O245" s="66"/>
      <c r="P245" s="203">
        <f>O245*H245</f>
        <v>0</v>
      </c>
      <c r="Q245" s="203">
        <v>1</v>
      </c>
      <c r="R245" s="203">
        <f>Q245*H245</f>
        <v>22.56</v>
      </c>
      <c r="S245" s="203">
        <v>0</v>
      </c>
      <c r="T245" s="204">
        <f>S245*H245</f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205" t="s">
        <v>314</v>
      </c>
      <c r="AT245" s="205" t="s">
        <v>653</v>
      </c>
      <c r="AU245" s="205" t="s">
        <v>81</v>
      </c>
      <c r="AY245" s="19" t="s">
        <v>239</v>
      </c>
      <c r="BE245" s="206">
        <f>IF(N245="základní",J245,0)</f>
        <v>0</v>
      </c>
      <c r="BF245" s="206">
        <f>IF(N245="snížená",J245,0)</f>
        <v>0</v>
      </c>
      <c r="BG245" s="206">
        <f>IF(N245="zákl. přenesená",J245,0)</f>
        <v>0</v>
      </c>
      <c r="BH245" s="206">
        <f>IF(N245="sníž. přenesená",J245,0)</f>
        <v>0</v>
      </c>
      <c r="BI245" s="206">
        <f>IF(N245="nulová",J245,0)</f>
        <v>0</v>
      </c>
      <c r="BJ245" s="19" t="s">
        <v>79</v>
      </c>
      <c r="BK245" s="206">
        <f>ROUND(I245*H245,2)</f>
        <v>0</v>
      </c>
      <c r="BL245" s="19" t="s">
        <v>246</v>
      </c>
      <c r="BM245" s="205" t="s">
        <v>3186</v>
      </c>
    </row>
    <row r="246" spans="1:65" s="2" customFormat="1" ht="11.25">
      <c r="A246" s="36"/>
      <c r="B246" s="37"/>
      <c r="C246" s="38"/>
      <c r="D246" s="207" t="s">
        <v>248</v>
      </c>
      <c r="E246" s="38"/>
      <c r="F246" s="208" t="s">
        <v>1872</v>
      </c>
      <c r="G246" s="38"/>
      <c r="H246" s="38"/>
      <c r="I246" s="117"/>
      <c r="J246" s="38"/>
      <c r="K246" s="38"/>
      <c r="L246" s="41"/>
      <c r="M246" s="209"/>
      <c r="N246" s="210"/>
      <c r="O246" s="66"/>
      <c r="P246" s="66"/>
      <c r="Q246" s="66"/>
      <c r="R246" s="66"/>
      <c r="S246" s="66"/>
      <c r="T246" s="67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T246" s="19" t="s">
        <v>248</v>
      </c>
      <c r="AU246" s="19" t="s">
        <v>81</v>
      </c>
    </row>
    <row r="247" spans="1:65" s="14" customFormat="1" ht="11.25">
      <c r="B247" s="230"/>
      <c r="C247" s="231"/>
      <c r="D247" s="207" t="s">
        <v>250</v>
      </c>
      <c r="E247" s="232" t="s">
        <v>19</v>
      </c>
      <c r="F247" s="233" t="s">
        <v>3184</v>
      </c>
      <c r="G247" s="231"/>
      <c r="H247" s="232" t="s">
        <v>19</v>
      </c>
      <c r="I247" s="234"/>
      <c r="J247" s="231"/>
      <c r="K247" s="231"/>
      <c r="L247" s="235"/>
      <c r="M247" s="236"/>
      <c r="N247" s="237"/>
      <c r="O247" s="237"/>
      <c r="P247" s="237"/>
      <c r="Q247" s="237"/>
      <c r="R247" s="237"/>
      <c r="S247" s="237"/>
      <c r="T247" s="238"/>
      <c r="AT247" s="239" t="s">
        <v>250</v>
      </c>
      <c r="AU247" s="239" t="s">
        <v>81</v>
      </c>
      <c r="AV247" s="14" t="s">
        <v>79</v>
      </c>
      <c r="AW247" s="14" t="s">
        <v>33</v>
      </c>
      <c r="AX247" s="14" t="s">
        <v>72</v>
      </c>
      <c r="AY247" s="239" t="s">
        <v>239</v>
      </c>
    </row>
    <row r="248" spans="1:65" s="14" customFormat="1" ht="11.25">
      <c r="B248" s="230"/>
      <c r="C248" s="231"/>
      <c r="D248" s="207" t="s">
        <v>250</v>
      </c>
      <c r="E248" s="232" t="s">
        <v>19</v>
      </c>
      <c r="F248" s="233" t="s">
        <v>3128</v>
      </c>
      <c r="G248" s="231"/>
      <c r="H248" s="232" t="s">
        <v>19</v>
      </c>
      <c r="I248" s="234"/>
      <c r="J248" s="231"/>
      <c r="K248" s="231"/>
      <c r="L248" s="235"/>
      <c r="M248" s="236"/>
      <c r="N248" s="237"/>
      <c r="O248" s="237"/>
      <c r="P248" s="237"/>
      <c r="Q248" s="237"/>
      <c r="R248" s="237"/>
      <c r="S248" s="237"/>
      <c r="T248" s="238"/>
      <c r="AT248" s="239" t="s">
        <v>250</v>
      </c>
      <c r="AU248" s="239" t="s">
        <v>81</v>
      </c>
      <c r="AV248" s="14" t="s">
        <v>79</v>
      </c>
      <c r="AW248" s="14" t="s">
        <v>33</v>
      </c>
      <c r="AX248" s="14" t="s">
        <v>72</v>
      </c>
      <c r="AY248" s="239" t="s">
        <v>239</v>
      </c>
    </row>
    <row r="249" spans="1:65" s="13" customFormat="1" ht="11.25">
      <c r="B249" s="211"/>
      <c r="C249" s="212"/>
      <c r="D249" s="207" t="s">
        <v>250</v>
      </c>
      <c r="E249" s="213" t="s">
        <v>19</v>
      </c>
      <c r="F249" s="214" t="s">
        <v>3185</v>
      </c>
      <c r="G249" s="212"/>
      <c r="H249" s="215">
        <v>11.28</v>
      </c>
      <c r="I249" s="216"/>
      <c r="J249" s="212"/>
      <c r="K249" s="212"/>
      <c r="L249" s="217"/>
      <c r="M249" s="218"/>
      <c r="N249" s="219"/>
      <c r="O249" s="219"/>
      <c r="P249" s="219"/>
      <c r="Q249" s="219"/>
      <c r="R249" s="219"/>
      <c r="S249" s="219"/>
      <c r="T249" s="220"/>
      <c r="AT249" s="221" t="s">
        <v>250</v>
      </c>
      <c r="AU249" s="221" t="s">
        <v>81</v>
      </c>
      <c r="AV249" s="13" t="s">
        <v>81</v>
      </c>
      <c r="AW249" s="13" t="s">
        <v>33</v>
      </c>
      <c r="AX249" s="13" t="s">
        <v>72</v>
      </c>
      <c r="AY249" s="221" t="s">
        <v>239</v>
      </c>
    </row>
    <row r="250" spans="1:65" s="13" customFormat="1" ht="11.25">
      <c r="B250" s="211"/>
      <c r="C250" s="212"/>
      <c r="D250" s="207" t="s">
        <v>250</v>
      </c>
      <c r="E250" s="212"/>
      <c r="F250" s="214" t="s">
        <v>3187</v>
      </c>
      <c r="G250" s="212"/>
      <c r="H250" s="215">
        <v>22.56</v>
      </c>
      <c r="I250" s="216"/>
      <c r="J250" s="212"/>
      <c r="K250" s="212"/>
      <c r="L250" s="217"/>
      <c r="M250" s="218"/>
      <c r="N250" s="219"/>
      <c r="O250" s="219"/>
      <c r="P250" s="219"/>
      <c r="Q250" s="219"/>
      <c r="R250" s="219"/>
      <c r="S250" s="219"/>
      <c r="T250" s="220"/>
      <c r="AT250" s="221" t="s">
        <v>250</v>
      </c>
      <c r="AU250" s="221" t="s">
        <v>81</v>
      </c>
      <c r="AV250" s="13" t="s">
        <v>81</v>
      </c>
      <c r="AW250" s="13" t="s">
        <v>4</v>
      </c>
      <c r="AX250" s="13" t="s">
        <v>79</v>
      </c>
      <c r="AY250" s="221" t="s">
        <v>239</v>
      </c>
    </row>
    <row r="251" spans="1:65" s="12" customFormat="1" ht="22.9" customHeight="1">
      <c r="B251" s="178"/>
      <c r="C251" s="179"/>
      <c r="D251" s="180" t="s">
        <v>71</v>
      </c>
      <c r="E251" s="192" t="s">
        <v>81</v>
      </c>
      <c r="F251" s="192" t="s">
        <v>1879</v>
      </c>
      <c r="G251" s="179"/>
      <c r="H251" s="179"/>
      <c r="I251" s="182"/>
      <c r="J251" s="193">
        <f>BK251</f>
        <v>0</v>
      </c>
      <c r="K251" s="179"/>
      <c r="L251" s="184"/>
      <c r="M251" s="185"/>
      <c r="N251" s="186"/>
      <c r="O251" s="186"/>
      <c r="P251" s="187">
        <f>SUM(P252:P260)</f>
        <v>0</v>
      </c>
      <c r="Q251" s="186"/>
      <c r="R251" s="187">
        <f>SUM(R252:R260)</f>
        <v>0</v>
      </c>
      <c r="S251" s="186"/>
      <c r="T251" s="188">
        <f>SUM(T252:T260)</f>
        <v>0</v>
      </c>
      <c r="AR251" s="189" t="s">
        <v>79</v>
      </c>
      <c r="AT251" s="190" t="s">
        <v>71</v>
      </c>
      <c r="AU251" s="190" t="s">
        <v>79</v>
      </c>
      <c r="AY251" s="189" t="s">
        <v>239</v>
      </c>
      <c r="BK251" s="191">
        <f>SUM(BK252:BK260)</f>
        <v>0</v>
      </c>
    </row>
    <row r="252" spans="1:65" s="2" customFormat="1" ht="16.5" customHeight="1">
      <c r="A252" s="36"/>
      <c r="B252" s="37"/>
      <c r="C252" s="194" t="s">
        <v>439</v>
      </c>
      <c r="D252" s="194" t="s">
        <v>241</v>
      </c>
      <c r="E252" s="195" t="s">
        <v>3188</v>
      </c>
      <c r="F252" s="196" t="s">
        <v>3189</v>
      </c>
      <c r="G252" s="197" t="s">
        <v>254</v>
      </c>
      <c r="H252" s="198">
        <v>3.5999999999999997E-2</v>
      </c>
      <c r="I252" s="199"/>
      <c r="J252" s="200">
        <f>ROUND(I252*H252,2)</f>
        <v>0</v>
      </c>
      <c r="K252" s="196" t="s">
        <v>245</v>
      </c>
      <c r="L252" s="41"/>
      <c r="M252" s="201" t="s">
        <v>19</v>
      </c>
      <c r="N252" s="202" t="s">
        <v>43</v>
      </c>
      <c r="O252" s="66"/>
      <c r="P252" s="203">
        <f>O252*H252</f>
        <v>0</v>
      </c>
      <c r="Q252" s="203">
        <v>0</v>
      </c>
      <c r="R252" s="203">
        <f>Q252*H252</f>
        <v>0</v>
      </c>
      <c r="S252" s="203">
        <v>0</v>
      </c>
      <c r="T252" s="204">
        <f>S252*H252</f>
        <v>0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R252" s="205" t="s">
        <v>246</v>
      </c>
      <c r="AT252" s="205" t="s">
        <v>241</v>
      </c>
      <c r="AU252" s="205" t="s">
        <v>81</v>
      </c>
      <c r="AY252" s="19" t="s">
        <v>239</v>
      </c>
      <c r="BE252" s="206">
        <f>IF(N252="základní",J252,0)</f>
        <v>0</v>
      </c>
      <c r="BF252" s="206">
        <f>IF(N252="snížená",J252,0)</f>
        <v>0</v>
      </c>
      <c r="BG252" s="206">
        <f>IF(N252="zákl. přenesená",J252,0)</f>
        <v>0</v>
      </c>
      <c r="BH252" s="206">
        <f>IF(N252="sníž. přenesená",J252,0)</f>
        <v>0</v>
      </c>
      <c r="BI252" s="206">
        <f>IF(N252="nulová",J252,0)</f>
        <v>0</v>
      </c>
      <c r="BJ252" s="19" t="s">
        <v>79</v>
      </c>
      <c r="BK252" s="206">
        <f>ROUND(I252*H252,2)</f>
        <v>0</v>
      </c>
      <c r="BL252" s="19" t="s">
        <v>246</v>
      </c>
      <c r="BM252" s="205" t="s">
        <v>3190</v>
      </c>
    </row>
    <row r="253" spans="1:65" s="2" customFormat="1" ht="19.5">
      <c r="A253" s="36"/>
      <c r="B253" s="37"/>
      <c r="C253" s="38"/>
      <c r="D253" s="207" t="s">
        <v>248</v>
      </c>
      <c r="E253" s="38"/>
      <c r="F253" s="208" t="s">
        <v>3191</v>
      </c>
      <c r="G253" s="38"/>
      <c r="H253" s="38"/>
      <c r="I253" s="117"/>
      <c r="J253" s="38"/>
      <c r="K253" s="38"/>
      <c r="L253" s="41"/>
      <c r="M253" s="209"/>
      <c r="N253" s="210"/>
      <c r="O253" s="66"/>
      <c r="P253" s="66"/>
      <c r="Q253" s="66"/>
      <c r="R253" s="66"/>
      <c r="S253" s="66"/>
      <c r="T253" s="67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T253" s="19" t="s">
        <v>248</v>
      </c>
      <c r="AU253" s="19" t="s">
        <v>81</v>
      </c>
    </row>
    <row r="254" spans="1:65" s="14" customFormat="1" ht="11.25">
      <c r="B254" s="230"/>
      <c r="C254" s="231"/>
      <c r="D254" s="207" t="s">
        <v>250</v>
      </c>
      <c r="E254" s="232" t="s">
        <v>19</v>
      </c>
      <c r="F254" s="233" t="s">
        <v>3128</v>
      </c>
      <c r="G254" s="231"/>
      <c r="H254" s="232" t="s">
        <v>19</v>
      </c>
      <c r="I254" s="234"/>
      <c r="J254" s="231"/>
      <c r="K254" s="231"/>
      <c r="L254" s="235"/>
      <c r="M254" s="236"/>
      <c r="N254" s="237"/>
      <c r="O254" s="237"/>
      <c r="P254" s="237"/>
      <c r="Q254" s="237"/>
      <c r="R254" s="237"/>
      <c r="S254" s="237"/>
      <c r="T254" s="238"/>
      <c r="AT254" s="239" t="s">
        <v>250</v>
      </c>
      <c r="AU254" s="239" t="s">
        <v>81</v>
      </c>
      <c r="AV254" s="14" t="s">
        <v>79</v>
      </c>
      <c r="AW254" s="14" t="s">
        <v>33</v>
      </c>
      <c r="AX254" s="14" t="s">
        <v>72</v>
      </c>
      <c r="AY254" s="239" t="s">
        <v>239</v>
      </c>
    </row>
    <row r="255" spans="1:65" s="13" customFormat="1" ht="11.25">
      <c r="B255" s="211"/>
      <c r="C255" s="212"/>
      <c r="D255" s="207" t="s">
        <v>250</v>
      </c>
      <c r="E255" s="213" t="s">
        <v>19</v>
      </c>
      <c r="F255" s="214" t="s">
        <v>3192</v>
      </c>
      <c r="G255" s="212"/>
      <c r="H255" s="215">
        <v>3.5999999999999997E-2</v>
      </c>
      <c r="I255" s="216"/>
      <c r="J255" s="212"/>
      <c r="K255" s="212"/>
      <c r="L255" s="217"/>
      <c r="M255" s="218"/>
      <c r="N255" s="219"/>
      <c r="O255" s="219"/>
      <c r="P255" s="219"/>
      <c r="Q255" s="219"/>
      <c r="R255" s="219"/>
      <c r="S255" s="219"/>
      <c r="T255" s="220"/>
      <c r="AT255" s="221" t="s">
        <v>250</v>
      </c>
      <c r="AU255" s="221" t="s">
        <v>81</v>
      </c>
      <c r="AV255" s="13" t="s">
        <v>81</v>
      </c>
      <c r="AW255" s="13" t="s">
        <v>33</v>
      </c>
      <c r="AX255" s="13" t="s">
        <v>72</v>
      </c>
      <c r="AY255" s="221" t="s">
        <v>239</v>
      </c>
    </row>
    <row r="256" spans="1:65" s="2" customFormat="1" ht="16.5" customHeight="1">
      <c r="A256" s="36"/>
      <c r="B256" s="37"/>
      <c r="C256" s="194" t="s">
        <v>444</v>
      </c>
      <c r="D256" s="194" t="s">
        <v>241</v>
      </c>
      <c r="E256" s="195" t="s">
        <v>3193</v>
      </c>
      <c r="F256" s="196" t="s">
        <v>3194</v>
      </c>
      <c r="G256" s="197" t="s">
        <v>254</v>
      </c>
      <c r="H256" s="198">
        <v>0.52800000000000002</v>
      </c>
      <c r="I256" s="199"/>
      <c r="J256" s="200">
        <f>ROUND(I256*H256,2)</f>
        <v>0</v>
      </c>
      <c r="K256" s="196" t="s">
        <v>245</v>
      </c>
      <c r="L256" s="41"/>
      <c r="M256" s="201" t="s">
        <v>19</v>
      </c>
      <c r="N256" s="202" t="s">
        <v>43</v>
      </c>
      <c r="O256" s="66"/>
      <c r="P256" s="203">
        <f>O256*H256</f>
        <v>0</v>
      </c>
      <c r="Q256" s="203">
        <v>0</v>
      </c>
      <c r="R256" s="203">
        <f>Q256*H256</f>
        <v>0</v>
      </c>
      <c r="S256" s="203">
        <v>0</v>
      </c>
      <c r="T256" s="204">
        <f>S256*H256</f>
        <v>0</v>
      </c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R256" s="205" t="s">
        <v>246</v>
      </c>
      <c r="AT256" s="205" t="s">
        <v>241</v>
      </c>
      <c r="AU256" s="205" t="s">
        <v>81</v>
      </c>
      <c r="AY256" s="19" t="s">
        <v>239</v>
      </c>
      <c r="BE256" s="206">
        <f>IF(N256="základní",J256,0)</f>
        <v>0</v>
      </c>
      <c r="BF256" s="206">
        <f>IF(N256="snížená",J256,0)</f>
        <v>0</v>
      </c>
      <c r="BG256" s="206">
        <f>IF(N256="zákl. přenesená",J256,0)</f>
        <v>0</v>
      </c>
      <c r="BH256" s="206">
        <f>IF(N256="sníž. přenesená",J256,0)</f>
        <v>0</v>
      </c>
      <c r="BI256" s="206">
        <f>IF(N256="nulová",J256,0)</f>
        <v>0</v>
      </c>
      <c r="BJ256" s="19" t="s">
        <v>79</v>
      </c>
      <c r="BK256" s="206">
        <f>ROUND(I256*H256,2)</f>
        <v>0</v>
      </c>
      <c r="BL256" s="19" t="s">
        <v>246</v>
      </c>
      <c r="BM256" s="205" t="s">
        <v>3195</v>
      </c>
    </row>
    <row r="257" spans="1:65" s="2" customFormat="1" ht="11.25">
      <c r="A257" s="36"/>
      <c r="B257" s="37"/>
      <c r="C257" s="38"/>
      <c r="D257" s="207" t="s">
        <v>248</v>
      </c>
      <c r="E257" s="38"/>
      <c r="F257" s="208" t="s">
        <v>3196</v>
      </c>
      <c r="G257" s="38"/>
      <c r="H257" s="38"/>
      <c r="I257" s="117"/>
      <c r="J257" s="38"/>
      <c r="K257" s="38"/>
      <c r="L257" s="41"/>
      <c r="M257" s="209"/>
      <c r="N257" s="210"/>
      <c r="O257" s="66"/>
      <c r="P257" s="66"/>
      <c r="Q257" s="66"/>
      <c r="R257" s="66"/>
      <c r="S257" s="66"/>
      <c r="T257" s="67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T257" s="19" t="s">
        <v>248</v>
      </c>
      <c r="AU257" s="19" t="s">
        <v>81</v>
      </c>
    </row>
    <row r="258" spans="1:65" s="14" customFormat="1" ht="11.25">
      <c r="B258" s="230"/>
      <c r="C258" s="231"/>
      <c r="D258" s="207" t="s">
        <v>250</v>
      </c>
      <c r="E258" s="232" t="s">
        <v>19</v>
      </c>
      <c r="F258" s="233" t="s">
        <v>3128</v>
      </c>
      <c r="G258" s="231"/>
      <c r="H258" s="232" t="s">
        <v>19</v>
      </c>
      <c r="I258" s="234"/>
      <c r="J258" s="231"/>
      <c r="K258" s="231"/>
      <c r="L258" s="235"/>
      <c r="M258" s="236"/>
      <c r="N258" s="237"/>
      <c r="O258" s="237"/>
      <c r="P258" s="237"/>
      <c r="Q258" s="237"/>
      <c r="R258" s="237"/>
      <c r="S258" s="237"/>
      <c r="T258" s="238"/>
      <c r="AT258" s="239" t="s">
        <v>250</v>
      </c>
      <c r="AU258" s="239" t="s">
        <v>81</v>
      </c>
      <c r="AV258" s="14" t="s">
        <v>79</v>
      </c>
      <c r="AW258" s="14" t="s">
        <v>33</v>
      </c>
      <c r="AX258" s="14" t="s">
        <v>72</v>
      </c>
      <c r="AY258" s="239" t="s">
        <v>239</v>
      </c>
    </row>
    <row r="259" spans="1:65" s="14" customFormat="1" ht="11.25">
      <c r="B259" s="230"/>
      <c r="C259" s="231"/>
      <c r="D259" s="207" t="s">
        <v>250</v>
      </c>
      <c r="E259" s="232" t="s">
        <v>19</v>
      </c>
      <c r="F259" s="233" t="s">
        <v>3197</v>
      </c>
      <c r="G259" s="231"/>
      <c r="H259" s="232" t="s">
        <v>19</v>
      </c>
      <c r="I259" s="234"/>
      <c r="J259" s="231"/>
      <c r="K259" s="231"/>
      <c r="L259" s="235"/>
      <c r="M259" s="236"/>
      <c r="N259" s="237"/>
      <c r="O259" s="237"/>
      <c r="P259" s="237"/>
      <c r="Q259" s="237"/>
      <c r="R259" s="237"/>
      <c r="S259" s="237"/>
      <c r="T259" s="238"/>
      <c r="AT259" s="239" t="s">
        <v>250</v>
      </c>
      <c r="AU259" s="239" t="s">
        <v>81</v>
      </c>
      <c r="AV259" s="14" t="s">
        <v>79</v>
      </c>
      <c r="AW259" s="14" t="s">
        <v>33</v>
      </c>
      <c r="AX259" s="14" t="s">
        <v>72</v>
      </c>
      <c r="AY259" s="239" t="s">
        <v>239</v>
      </c>
    </row>
    <row r="260" spans="1:65" s="13" customFormat="1" ht="11.25">
      <c r="B260" s="211"/>
      <c r="C260" s="212"/>
      <c r="D260" s="207" t="s">
        <v>250</v>
      </c>
      <c r="E260" s="213" t="s">
        <v>19</v>
      </c>
      <c r="F260" s="214" t="s">
        <v>3198</v>
      </c>
      <c r="G260" s="212"/>
      <c r="H260" s="215">
        <v>0.52800000000000002</v>
      </c>
      <c r="I260" s="216"/>
      <c r="J260" s="212"/>
      <c r="K260" s="212"/>
      <c r="L260" s="217"/>
      <c r="M260" s="218"/>
      <c r="N260" s="219"/>
      <c r="O260" s="219"/>
      <c r="P260" s="219"/>
      <c r="Q260" s="219"/>
      <c r="R260" s="219"/>
      <c r="S260" s="219"/>
      <c r="T260" s="220"/>
      <c r="AT260" s="221" t="s">
        <v>250</v>
      </c>
      <c r="AU260" s="221" t="s">
        <v>81</v>
      </c>
      <c r="AV260" s="13" t="s">
        <v>81</v>
      </c>
      <c r="AW260" s="13" t="s">
        <v>33</v>
      </c>
      <c r="AX260" s="13" t="s">
        <v>72</v>
      </c>
      <c r="AY260" s="221" t="s">
        <v>239</v>
      </c>
    </row>
    <row r="261" spans="1:65" s="12" customFormat="1" ht="22.9" customHeight="1">
      <c r="B261" s="178"/>
      <c r="C261" s="179"/>
      <c r="D261" s="180" t="s">
        <v>71</v>
      </c>
      <c r="E261" s="192" t="s">
        <v>101</v>
      </c>
      <c r="F261" s="192" t="s">
        <v>2253</v>
      </c>
      <c r="G261" s="179"/>
      <c r="H261" s="179"/>
      <c r="I261" s="182"/>
      <c r="J261" s="193">
        <f>BK261</f>
        <v>0</v>
      </c>
      <c r="K261" s="179"/>
      <c r="L261" s="184"/>
      <c r="M261" s="185"/>
      <c r="N261" s="186"/>
      <c r="O261" s="186"/>
      <c r="P261" s="187">
        <f>SUM(P262:P310)</f>
        <v>0</v>
      </c>
      <c r="Q261" s="186"/>
      <c r="R261" s="187">
        <f>SUM(R262:R310)</f>
        <v>9.8442625200000009</v>
      </c>
      <c r="S261" s="186"/>
      <c r="T261" s="188">
        <f>SUM(T262:T310)</f>
        <v>0</v>
      </c>
      <c r="AR261" s="189" t="s">
        <v>79</v>
      </c>
      <c r="AT261" s="190" t="s">
        <v>71</v>
      </c>
      <c r="AU261" s="190" t="s">
        <v>79</v>
      </c>
      <c r="AY261" s="189" t="s">
        <v>239</v>
      </c>
      <c r="BK261" s="191">
        <f>SUM(BK262:BK310)</f>
        <v>0</v>
      </c>
    </row>
    <row r="262" spans="1:65" s="2" customFormat="1" ht="16.5" customHeight="1">
      <c r="A262" s="36"/>
      <c r="B262" s="37"/>
      <c r="C262" s="194" t="s">
        <v>454</v>
      </c>
      <c r="D262" s="194" t="s">
        <v>241</v>
      </c>
      <c r="E262" s="195" t="s">
        <v>3199</v>
      </c>
      <c r="F262" s="196" t="s">
        <v>3200</v>
      </c>
      <c r="G262" s="197" t="s">
        <v>254</v>
      </c>
      <c r="H262" s="198">
        <v>2.1230000000000002</v>
      </c>
      <c r="I262" s="199"/>
      <c r="J262" s="200">
        <f>ROUND(I262*H262,2)</f>
        <v>0</v>
      </c>
      <c r="K262" s="196" t="s">
        <v>245</v>
      </c>
      <c r="L262" s="41"/>
      <c r="M262" s="201" t="s">
        <v>19</v>
      </c>
      <c r="N262" s="202" t="s">
        <v>43</v>
      </c>
      <c r="O262" s="66"/>
      <c r="P262" s="203">
        <f>O262*H262</f>
        <v>0</v>
      </c>
      <c r="Q262" s="203">
        <v>3.11388</v>
      </c>
      <c r="R262" s="203">
        <f>Q262*H262</f>
        <v>6.6107672400000004</v>
      </c>
      <c r="S262" s="203">
        <v>0</v>
      </c>
      <c r="T262" s="204">
        <f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205" t="s">
        <v>246</v>
      </c>
      <c r="AT262" s="205" t="s">
        <v>241</v>
      </c>
      <c r="AU262" s="205" t="s">
        <v>81</v>
      </c>
      <c r="AY262" s="19" t="s">
        <v>239</v>
      </c>
      <c r="BE262" s="206">
        <f>IF(N262="základní",J262,0)</f>
        <v>0</v>
      </c>
      <c r="BF262" s="206">
        <f>IF(N262="snížená",J262,0)</f>
        <v>0</v>
      </c>
      <c r="BG262" s="206">
        <f>IF(N262="zákl. přenesená",J262,0)</f>
        <v>0</v>
      </c>
      <c r="BH262" s="206">
        <f>IF(N262="sníž. přenesená",J262,0)</f>
        <v>0</v>
      </c>
      <c r="BI262" s="206">
        <f>IF(N262="nulová",J262,0)</f>
        <v>0</v>
      </c>
      <c r="BJ262" s="19" t="s">
        <v>79</v>
      </c>
      <c r="BK262" s="206">
        <f>ROUND(I262*H262,2)</f>
        <v>0</v>
      </c>
      <c r="BL262" s="19" t="s">
        <v>246</v>
      </c>
      <c r="BM262" s="205" t="s">
        <v>3201</v>
      </c>
    </row>
    <row r="263" spans="1:65" s="2" customFormat="1" ht="29.25">
      <c r="A263" s="36"/>
      <c r="B263" s="37"/>
      <c r="C263" s="38"/>
      <c r="D263" s="207" t="s">
        <v>248</v>
      </c>
      <c r="E263" s="38"/>
      <c r="F263" s="208" t="s">
        <v>3202</v>
      </c>
      <c r="G263" s="38"/>
      <c r="H263" s="38"/>
      <c r="I263" s="117"/>
      <c r="J263" s="38"/>
      <c r="K263" s="38"/>
      <c r="L263" s="41"/>
      <c r="M263" s="209"/>
      <c r="N263" s="210"/>
      <c r="O263" s="66"/>
      <c r="P263" s="66"/>
      <c r="Q263" s="66"/>
      <c r="R263" s="66"/>
      <c r="S263" s="66"/>
      <c r="T263" s="67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T263" s="19" t="s">
        <v>248</v>
      </c>
      <c r="AU263" s="19" t="s">
        <v>81</v>
      </c>
    </row>
    <row r="264" spans="1:65" s="2" customFormat="1" ht="19.5">
      <c r="A264" s="36"/>
      <c r="B264" s="37"/>
      <c r="C264" s="38"/>
      <c r="D264" s="207" t="s">
        <v>275</v>
      </c>
      <c r="E264" s="38"/>
      <c r="F264" s="225" t="s">
        <v>3203</v>
      </c>
      <c r="G264" s="38"/>
      <c r="H264" s="38"/>
      <c r="I264" s="117"/>
      <c r="J264" s="38"/>
      <c r="K264" s="38"/>
      <c r="L264" s="41"/>
      <c r="M264" s="209"/>
      <c r="N264" s="210"/>
      <c r="O264" s="66"/>
      <c r="P264" s="66"/>
      <c r="Q264" s="66"/>
      <c r="R264" s="66"/>
      <c r="S264" s="66"/>
      <c r="T264" s="67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T264" s="19" t="s">
        <v>275</v>
      </c>
      <c r="AU264" s="19" t="s">
        <v>81</v>
      </c>
    </row>
    <row r="265" spans="1:65" s="14" customFormat="1" ht="11.25">
      <c r="B265" s="230"/>
      <c r="C265" s="231"/>
      <c r="D265" s="207" t="s">
        <v>250</v>
      </c>
      <c r="E265" s="232" t="s">
        <v>19</v>
      </c>
      <c r="F265" s="233" t="s">
        <v>3204</v>
      </c>
      <c r="G265" s="231"/>
      <c r="H265" s="232" t="s">
        <v>19</v>
      </c>
      <c r="I265" s="234"/>
      <c r="J265" s="231"/>
      <c r="K265" s="231"/>
      <c r="L265" s="235"/>
      <c r="M265" s="236"/>
      <c r="N265" s="237"/>
      <c r="O265" s="237"/>
      <c r="P265" s="237"/>
      <c r="Q265" s="237"/>
      <c r="R265" s="237"/>
      <c r="S265" s="237"/>
      <c r="T265" s="238"/>
      <c r="AT265" s="239" t="s">
        <v>250</v>
      </c>
      <c r="AU265" s="239" t="s">
        <v>81</v>
      </c>
      <c r="AV265" s="14" t="s">
        <v>79</v>
      </c>
      <c r="AW265" s="14" t="s">
        <v>33</v>
      </c>
      <c r="AX265" s="14" t="s">
        <v>72</v>
      </c>
      <c r="AY265" s="239" t="s">
        <v>239</v>
      </c>
    </row>
    <row r="266" spans="1:65" s="14" customFormat="1" ht="11.25">
      <c r="B266" s="230"/>
      <c r="C266" s="231"/>
      <c r="D266" s="207" t="s">
        <v>250</v>
      </c>
      <c r="E266" s="232" t="s">
        <v>19</v>
      </c>
      <c r="F266" s="233" t="s">
        <v>3128</v>
      </c>
      <c r="G266" s="231"/>
      <c r="H266" s="232" t="s">
        <v>19</v>
      </c>
      <c r="I266" s="234"/>
      <c r="J266" s="231"/>
      <c r="K266" s="231"/>
      <c r="L266" s="235"/>
      <c r="M266" s="236"/>
      <c r="N266" s="237"/>
      <c r="O266" s="237"/>
      <c r="P266" s="237"/>
      <c r="Q266" s="237"/>
      <c r="R266" s="237"/>
      <c r="S266" s="237"/>
      <c r="T266" s="238"/>
      <c r="AT266" s="239" t="s">
        <v>250</v>
      </c>
      <c r="AU266" s="239" t="s">
        <v>81</v>
      </c>
      <c r="AV266" s="14" t="s">
        <v>79</v>
      </c>
      <c r="AW266" s="14" t="s">
        <v>33</v>
      </c>
      <c r="AX266" s="14" t="s">
        <v>72</v>
      </c>
      <c r="AY266" s="239" t="s">
        <v>239</v>
      </c>
    </row>
    <row r="267" spans="1:65" s="13" customFormat="1" ht="22.5">
      <c r="B267" s="211"/>
      <c r="C267" s="212"/>
      <c r="D267" s="207" t="s">
        <v>250</v>
      </c>
      <c r="E267" s="213" t="s">
        <v>19</v>
      </c>
      <c r="F267" s="214" t="s">
        <v>3205</v>
      </c>
      <c r="G267" s="212"/>
      <c r="H267" s="215">
        <v>2.1230000000000002</v>
      </c>
      <c r="I267" s="216"/>
      <c r="J267" s="212"/>
      <c r="K267" s="212"/>
      <c r="L267" s="217"/>
      <c r="M267" s="218"/>
      <c r="N267" s="219"/>
      <c r="O267" s="219"/>
      <c r="P267" s="219"/>
      <c r="Q267" s="219"/>
      <c r="R267" s="219"/>
      <c r="S267" s="219"/>
      <c r="T267" s="220"/>
      <c r="AT267" s="221" t="s">
        <v>250</v>
      </c>
      <c r="AU267" s="221" t="s">
        <v>81</v>
      </c>
      <c r="AV267" s="13" t="s">
        <v>81</v>
      </c>
      <c r="AW267" s="13" t="s">
        <v>33</v>
      </c>
      <c r="AX267" s="13" t="s">
        <v>72</v>
      </c>
      <c r="AY267" s="221" t="s">
        <v>239</v>
      </c>
    </row>
    <row r="268" spans="1:65" s="2" customFormat="1" ht="16.5" customHeight="1">
      <c r="A268" s="36"/>
      <c r="B268" s="37"/>
      <c r="C268" s="194" t="s">
        <v>7</v>
      </c>
      <c r="D268" s="194" t="s">
        <v>241</v>
      </c>
      <c r="E268" s="195" t="s">
        <v>3206</v>
      </c>
      <c r="F268" s="196" t="s">
        <v>3207</v>
      </c>
      <c r="G268" s="197" t="s">
        <v>254</v>
      </c>
      <c r="H268" s="198">
        <v>0.54</v>
      </c>
      <c r="I268" s="199"/>
      <c r="J268" s="200">
        <f>ROUND(I268*H268,2)</f>
        <v>0</v>
      </c>
      <c r="K268" s="196" t="s">
        <v>19</v>
      </c>
      <c r="L268" s="41"/>
      <c r="M268" s="201" t="s">
        <v>19</v>
      </c>
      <c r="N268" s="202" t="s">
        <v>43</v>
      </c>
      <c r="O268" s="66"/>
      <c r="P268" s="203">
        <f>O268*H268</f>
        <v>0</v>
      </c>
      <c r="Q268" s="203">
        <v>0.36037999999999998</v>
      </c>
      <c r="R268" s="203">
        <f>Q268*H268</f>
        <v>0.19460520000000001</v>
      </c>
      <c r="S268" s="203">
        <v>0</v>
      </c>
      <c r="T268" s="204">
        <f>S268*H268</f>
        <v>0</v>
      </c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R268" s="205" t="s">
        <v>246</v>
      </c>
      <c r="AT268" s="205" t="s">
        <v>241</v>
      </c>
      <c r="AU268" s="205" t="s">
        <v>81</v>
      </c>
      <c r="AY268" s="19" t="s">
        <v>239</v>
      </c>
      <c r="BE268" s="206">
        <f>IF(N268="základní",J268,0)</f>
        <v>0</v>
      </c>
      <c r="BF268" s="206">
        <f>IF(N268="snížená",J268,0)</f>
        <v>0</v>
      </c>
      <c r="BG268" s="206">
        <f>IF(N268="zákl. přenesená",J268,0)</f>
        <v>0</v>
      </c>
      <c r="BH268" s="206">
        <f>IF(N268="sníž. přenesená",J268,0)</f>
        <v>0</v>
      </c>
      <c r="BI268" s="206">
        <f>IF(N268="nulová",J268,0)</f>
        <v>0</v>
      </c>
      <c r="BJ268" s="19" t="s">
        <v>79</v>
      </c>
      <c r="BK268" s="206">
        <f>ROUND(I268*H268,2)</f>
        <v>0</v>
      </c>
      <c r="BL268" s="19" t="s">
        <v>246</v>
      </c>
      <c r="BM268" s="205" t="s">
        <v>3208</v>
      </c>
    </row>
    <row r="269" spans="1:65" s="2" customFormat="1" ht="29.25">
      <c r="A269" s="36"/>
      <c r="B269" s="37"/>
      <c r="C269" s="38"/>
      <c r="D269" s="207" t="s">
        <v>248</v>
      </c>
      <c r="E269" s="38"/>
      <c r="F269" s="208" t="s">
        <v>3209</v>
      </c>
      <c r="G269" s="38"/>
      <c r="H269" s="38"/>
      <c r="I269" s="117"/>
      <c r="J269" s="38"/>
      <c r="K269" s="38"/>
      <c r="L269" s="41"/>
      <c r="M269" s="209"/>
      <c r="N269" s="210"/>
      <c r="O269" s="66"/>
      <c r="P269" s="66"/>
      <c r="Q269" s="66"/>
      <c r="R269" s="66"/>
      <c r="S269" s="66"/>
      <c r="T269" s="67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T269" s="19" t="s">
        <v>248</v>
      </c>
      <c r="AU269" s="19" t="s">
        <v>81</v>
      </c>
    </row>
    <row r="270" spans="1:65" s="14" customFormat="1" ht="11.25">
      <c r="B270" s="230"/>
      <c r="C270" s="231"/>
      <c r="D270" s="207" t="s">
        <v>250</v>
      </c>
      <c r="E270" s="232" t="s">
        <v>19</v>
      </c>
      <c r="F270" s="233" t="s">
        <v>3210</v>
      </c>
      <c r="G270" s="231"/>
      <c r="H270" s="232" t="s">
        <v>19</v>
      </c>
      <c r="I270" s="234"/>
      <c r="J270" s="231"/>
      <c r="K270" s="231"/>
      <c r="L270" s="235"/>
      <c r="M270" s="236"/>
      <c r="N270" s="237"/>
      <c r="O270" s="237"/>
      <c r="P270" s="237"/>
      <c r="Q270" s="237"/>
      <c r="R270" s="237"/>
      <c r="S270" s="237"/>
      <c r="T270" s="238"/>
      <c r="AT270" s="239" t="s">
        <v>250</v>
      </c>
      <c r="AU270" s="239" t="s">
        <v>81</v>
      </c>
      <c r="AV270" s="14" t="s">
        <v>79</v>
      </c>
      <c r="AW270" s="14" t="s">
        <v>33</v>
      </c>
      <c r="AX270" s="14" t="s">
        <v>72</v>
      </c>
      <c r="AY270" s="239" t="s">
        <v>239</v>
      </c>
    </row>
    <row r="271" spans="1:65" s="14" customFormat="1" ht="11.25">
      <c r="B271" s="230"/>
      <c r="C271" s="231"/>
      <c r="D271" s="207" t="s">
        <v>250</v>
      </c>
      <c r="E271" s="232" t="s">
        <v>19</v>
      </c>
      <c r="F271" s="233" t="s">
        <v>3105</v>
      </c>
      <c r="G271" s="231"/>
      <c r="H271" s="232" t="s">
        <v>19</v>
      </c>
      <c r="I271" s="234"/>
      <c r="J271" s="231"/>
      <c r="K271" s="231"/>
      <c r="L271" s="235"/>
      <c r="M271" s="236"/>
      <c r="N271" s="237"/>
      <c r="O271" s="237"/>
      <c r="P271" s="237"/>
      <c r="Q271" s="237"/>
      <c r="R271" s="237"/>
      <c r="S271" s="237"/>
      <c r="T271" s="238"/>
      <c r="AT271" s="239" t="s">
        <v>250</v>
      </c>
      <c r="AU271" s="239" t="s">
        <v>81</v>
      </c>
      <c r="AV271" s="14" t="s">
        <v>79</v>
      </c>
      <c r="AW271" s="14" t="s">
        <v>33</v>
      </c>
      <c r="AX271" s="14" t="s">
        <v>72</v>
      </c>
      <c r="AY271" s="239" t="s">
        <v>239</v>
      </c>
    </row>
    <row r="272" spans="1:65" s="14" customFormat="1" ht="11.25">
      <c r="B272" s="230"/>
      <c r="C272" s="231"/>
      <c r="D272" s="207" t="s">
        <v>250</v>
      </c>
      <c r="E272" s="232" t="s">
        <v>19</v>
      </c>
      <c r="F272" s="233" t="s">
        <v>3106</v>
      </c>
      <c r="G272" s="231"/>
      <c r="H272" s="232" t="s">
        <v>19</v>
      </c>
      <c r="I272" s="234"/>
      <c r="J272" s="231"/>
      <c r="K272" s="231"/>
      <c r="L272" s="235"/>
      <c r="M272" s="236"/>
      <c r="N272" s="237"/>
      <c r="O272" s="237"/>
      <c r="P272" s="237"/>
      <c r="Q272" s="237"/>
      <c r="R272" s="237"/>
      <c r="S272" s="237"/>
      <c r="T272" s="238"/>
      <c r="AT272" s="239" t="s">
        <v>250</v>
      </c>
      <c r="AU272" s="239" t="s">
        <v>81</v>
      </c>
      <c r="AV272" s="14" t="s">
        <v>79</v>
      </c>
      <c r="AW272" s="14" t="s">
        <v>33</v>
      </c>
      <c r="AX272" s="14" t="s">
        <v>72</v>
      </c>
      <c r="AY272" s="239" t="s">
        <v>239</v>
      </c>
    </row>
    <row r="273" spans="1:65" s="13" customFormat="1" ht="11.25">
      <c r="B273" s="211"/>
      <c r="C273" s="212"/>
      <c r="D273" s="207" t="s">
        <v>250</v>
      </c>
      <c r="E273" s="213" t="s">
        <v>19</v>
      </c>
      <c r="F273" s="214" t="s">
        <v>3211</v>
      </c>
      <c r="G273" s="212"/>
      <c r="H273" s="215">
        <v>0.54</v>
      </c>
      <c r="I273" s="216"/>
      <c r="J273" s="212"/>
      <c r="K273" s="212"/>
      <c r="L273" s="217"/>
      <c r="M273" s="218"/>
      <c r="N273" s="219"/>
      <c r="O273" s="219"/>
      <c r="P273" s="219"/>
      <c r="Q273" s="219"/>
      <c r="R273" s="219"/>
      <c r="S273" s="219"/>
      <c r="T273" s="220"/>
      <c r="AT273" s="221" t="s">
        <v>250</v>
      </c>
      <c r="AU273" s="221" t="s">
        <v>81</v>
      </c>
      <c r="AV273" s="13" t="s">
        <v>81</v>
      </c>
      <c r="AW273" s="13" t="s">
        <v>33</v>
      </c>
      <c r="AX273" s="13" t="s">
        <v>72</v>
      </c>
      <c r="AY273" s="221" t="s">
        <v>239</v>
      </c>
    </row>
    <row r="274" spans="1:65" s="2" customFormat="1" ht="16.5" customHeight="1">
      <c r="A274" s="36"/>
      <c r="B274" s="37"/>
      <c r="C274" s="240" t="s">
        <v>466</v>
      </c>
      <c r="D274" s="240" t="s">
        <v>653</v>
      </c>
      <c r="E274" s="241" t="s">
        <v>3212</v>
      </c>
      <c r="F274" s="242" t="s">
        <v>3213</v>
      </c>
      <c r="G274" s="243" t="s">
        <v>265</v>
      </c>
      <c r="H274" s="244">
        <v>1.458</v>
      </c>
      <c r="I274" s="245"/>
      <c r="J274" s="246">
        <f>ROUND(I274*H274,2)</f>
        <v>0</v>
      </c>
      <c r="K274" s="242" t="s">
        <v>19</v>
      </c>
      <c r="L274" s="247"/>
      <c r="M274" s="248" t="s">
        <v>19</v>
      </c>
      <c r="N274" s="249" t="s">
        <v>43</v>
      </c>
      <c r="O274" s="66"/>
      <c r="P274" s="203">
        <f>O274*H274</f>
        <v>0</v>
      </c>
      <c r="Q274" s="203">
        <v>1</v>
      </c>
      <c r="R274" s="203">
        <f>Q274*H274</f>
        <v>1.458</v>
      </c>
      <c r="S274" s="203">
        <v>0</v>
      </c>
      <c r="T274" s="204">
        <f>S274*H274</f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205" t="s">
        <v>314</v>
      </c>
      <c r="AT274" s="205" t="s">
        <v>653</v>
      </c>
      <c r="AU274" s="205" t="s">
        <v>81</v>
      </c>
      <c r="AY274" s="19" t="s">
        <v>239</v>
      </c>
      <c r="BE274" s="206">
        <f>IF(N274="základní",J274,0)</f>
        <v>0</v>
      </c>
      <c r="BF274" s="206">
        <f>IF(N274="snížená",J274,0)</f>
        <v>0</v>
      </c>
      <c r="BG274" s="206">
        <f>IF(N274="zákl. přenesená",J274,0)</f>
        <v>0</v>
      </c>
      <c r="BH274" s="206">
        <f>IF(N274="sníž. přenesená",J274,0)</f>
        <v>0</v>
      </c>
      <c r="BI274" s="206">
        <f>IF(N274="nulová",J274,0)</f>
        <v>0</v>
      </c>
      <c r="BJ274" s="19" t="s">
        <v>79</v>
      </c>
      <c r="BK274" s="206">
        <f>ROUND(I274*H274,2)</f>
        <v>0</v>
      </c>
      <c r="BL274" s="19" t="s">
        <v>246</v>
      </c>
      <c r="BM274" s="205" t="s">
        <v>3214</v>
      </c>
    </row>
    <row r="275" spans="1:65" s="2" customFormat="1" ht="11.25">
      <c r="A275" s="36"/>
      <c r="B275" s="37"/>
      <c r="C275" s="38"/>
      <c r="D275" s="207" t="s">
        <v>248</v>
      </c>
      <c r="E275" s="38"/>
      <c r="F275" s="208" t="s">
        <v>3213</v>
      </c>
      <c r="G275" s="38"/>
      <c r="H275" s="38"/>
      <c r="I275" s="117"/>
      <c r="J275" s="38"/>
      <c r="K275" s="38"/>
      <c r="L275" s="41"/>
      <c r="M275" s="209"/>
      <c r="N275" s="210"/>
      <c r="O275" s="66"/>
      <c r="P275" s="66"/>
      <c r="Q275" s="66"/>
      <c r="R275" s="66"/>
      <c r="S275" s="66"/>
      <c r="T275" s="67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T275" s="19" t="s">
        <v>248</v>
      </c>
      <c r="AU275" s="19" t="s">
        <v>81</v>
      </c>
    </row>
    <row r="276" spans="1:65" s="14" customFormat="1" ht="11.25">
      <c r="B276" s="230"/>
      <c r="C276" s="231"/>
      <c r="D276" s="207" t="s">
        <v>250</v>
      </c>
      <c r="E276" s="232" t="s">
        <v>19</v>
      </c>
      <c r="F276" s="233" t="s">
        <v>3210</v>
      </c>
      <c r="G276" s="231"/>
      <c r="H276" s="232" t="s">
        <v>19</v>
      </c>
      <c r="I276" s="234"/>
      <c r="J276" s="231"/>
      <c r="K276" s="231"/>
      <c r="L276" s="235"/>
      <c r="M276" s="236"/>
      <c r="N276" s="237"/>
      <c r="O276" s="237"/>
      <c r="P276" s="237"/>
      <c r="Q276" s="237"/>
      <c r="R276" s="237"/>
      <c r="S276" s="237"/>
      <c r="T276" s="238"/>
      <c r="AT276" s="239" t="s">
        <v>250</v>
      </c>
      <c r="AU276" s="239" t="s">
        <v>81</v>
      </c>
      <c r="AV276" s="14" t="s">
        <v>79</v>
      </c>
      <c r="AW276" s="14" t="s">
        <v>33</v>
      </c>
      <c r="AX276" s="14" t="s">
        <v>72</v>
      </c>
      <c r="AY276" s="239" t="s">
        <v>239</v>
      </c>
    </row>
    <row r="277" spans="1:65" s="14" customFormat="1" ht="11.25">
      <c r="B277" s="230"/>
      <c r="C277" s="231"/>
      <c r="D277" s="207" t="s">
        <v>250</v>
      </c>
      <c r="E277" s="232" t="s">
        <v>19</v>
      </c>
      <c r="F277" s="233" t="s">
        <v>3105</v>
      </c>
      <c r="G277" s="231"/>
      <c r="H277" s="232" t="s">
        <v>19</v>
      </c>
      <c r="I277" s="234"/>
      <c r="J277" s="231"/>
      <c r="K277" s="231"/>
      <c r="L277" s="235"/>
      <c r="M277" s="236"/>
      <c r="N277" s="237"/>
      <c r="O277" s="237"/>
      <c r="P277" s="237"/>
      <c r="Q277" s="237"/>
      <c r="R277" s="237"/>
      <c r="S277" s="237"/>
      <c r="T277" s="238"/>
      <c r="AT277" s="239" t="s">
        <v>250</v>
      </c>
      <c r="AU277" s="239" t="s">
        <v>81</v>
      </c>
      <c r="AV277" s="14" t="s">
        <v>79</v>
      </c>
      <c r="AW277" s="14" t="s">
        <v>33</v>
      </c>
      <c r="AX277" s="14" t="s">
        <v>72</v>
      </c>
      <c r="AY277" s="239" t="s">
        <v>239</v>
      </c>
    </row>
    <row r="278" spans="1:65" s="14" customFormat="1" ht="11.25">
      <c r="B278" s="230"/>
      <c r="C278" s="231"/>
      <c r="D278" s="207" t="s">
        <v>250</v>
      </c>
      <c r="E278" s="232" t="s">
        <v>19</v>
      </c>
      <c r="F278" s="233" t="s">
        <v>3106</v>
      </c>
      <c r="G278" s="231"/>
      <c r="H278" s="232" t="s">
        <v>19</v>
      </c>
      <c r="I278" s="234"/>
      <c r="J278" s="231"/>
      <c r="K278" s="231"/>
      <c r="L278" s="235"/>
      <c r="M278" s="236"/>
      <c r="N278" s="237"/>
      <c r="O278" s="237"/>
      <c r="P278" s="237"/>
      <c r="Q278" s="237"/>
      <c r="R278" s="237"/>
      <c r="S278" s="237"/>
      <c r="T278" s="238"/>
      <c r="AT278" s="239" t="s">
        <v>250</v>
      </c>
      <c r="AU278" s="239" t="s">
        <v>81</v>
      </c>
      <c r="AV278" s="14" t="s">
        <v>79</v>
      </c>
      <c r="AW278" s="14" t="s">
        <v>33</v>
      </c>
      <c r="AX278" s="14" t="s">
        <v>72</v>
      </c>
      <c r="AY278" s="239" t="s">
        <v>239</v>
      </c>
    </row>
    <row r="279" spans="1:65" s="13" customFormat="1" ht="11.25">
      <c r="B279" s="211"/>
      <c r="C279" s="212"/>
      <c r="D279" s="207" t="s">
        <v>250</v>
      </c>
      <c r="E279" s="213" t="s">
        <v>19</v>
      </c>
      <c r="F279" s="214" t="s">
        <v>3211</v>
      </c>
      <c r="G279" s="212"/>
      <c r="H279" s="215">
        <v>0.54</v>
      </c>
      <c r="I279" s="216"/>
      <c r="J279" s="212"/>
      <c r="K279" s="212"/>
      <c r="L279" s="217"/>
      <c r="M279" s="218"/>
      <c r="N279" s="219"/>
      <c r="O279" s="219"/>
      <c r="P279" s="219"/>
      <c r="Q279" s="219"/>
      <c r="R279" s="219"/>
      <c r="S279" s="219"/>
      <c r="T279" s="220"/>
      <c r="AT279" s="221" t="s">
        <v>250</v>
      </c>
      <c r="AU279" s="221" t="s">
        <v>81</v>
      </c>
      <c r="AV279" s="13" t="s">
        <v>81</v>
      </c>
      <c r="AW279" s="13" t="s">
        <v>33</v>
      </c>
      <c r="AX279" s="13" t="s">
        <v>72</v>
      </c>
      <c r="AY279" s="221" t="s">
        <v>239</v>
      </c>
    </row>
    <row r="280" spans="1:65" s="13" customFormat="1" ht="11.25">
      <c r="B280" s="211"/>
      <c r="C280" s="212"/>
      <c r="D280" s="207" t="s">
        <v>250</v>
      </c>
      <c r="E280" s="212"/>
      <c r="F280" s="214" t="s">
        <v>3215</v>
      </c>
      <c r="G280" s="212"/>
      <c r="H280" s="215">
        <v>1.458</v>
      </c>
      <c r="I280" s="216"/>
      <c r="J280" s="212"/>
      <c r="K280" s="212"/>
      <c r="L280" s="217"/>
      <c r="M280" s="218"/>
      <c r="N280" s="219"/>
      <c r="O280" s="219"/>
      <c r="P280" s="219"/>
      <c r="Q280" s="219"/>
      <c r="R280" s="219"/>
      <c r="S280" s="219"/>
      <c r="T280" s="220"/>
      <c r="AT280" s="221" t="s">
        <v>250</v>
      </c>
      <c r="AU280" s="221" t="s">
        <v>81</v>
      </c>
      <c r="AV280" s="13" t="s">
        <v>81</v>
      </c>
      <c r="AW280" s="13" t="s">
        <v>4</v>
      </c>
      <c r="AX280" s="13" t="s">
        <v>79</v>
      </c>
      <c r="AY280" s="221" t="s">
        <v>239</v>
      </c>
    </row>
    <row r="281" spans="1:65" s="2" customFormat="1" ht="16.5" customHeight="1">
      <c r="A281" s="36"/>
      <c r="B281" s="37"/>
      <c r="C281" s="194" t="s">
        <v>472</v>
      </c>
      <c r="D281" s="194" t="s">
        <v>241</v>
      </c>
      <c r="E281" s="195" t="s">
        <v>3216</v>
      </c>
      <c r="F281" s="196" t="s">
        <v>3217</v>
      </c>
      <c r="G281" s="197" t="s">
        <v>254</v>
      </c>
      <c r="H281" s="198">
        <v>11.973000000000001</v>
      </c>
      <c r="I281" s="199"/>
      <c r="J281" s="200">
        <f>ROUND(I281*H281,2)</f>
        <v>0</v>
      </c>
      <c r="K281" s="196" t="s">
        <v>245</v>
      </c>
      <c r="L281" s="41"/>
      <c r="M281" s="201" t="s">
        <v>19</v>
      </c>
      <c r="N281" s="202" t="s">
        <v>43</v>
      </c>
      <c r="O281" s="66"/>
      <c r="P281" s="203">
        <f>O281*H281</f>
        <v>0</v>
      </c>
      <c r="Q281" s="203">
        <v>0</v>
      </c>
      <c r="R281" s="203">
        <f>Q281*H281</f>
        <v>0</v>
      </c>
      <c r="S281" s="203">
        <v>0</v>
      </c>
      <c r="T281" s="204">
        <f>S281*H281</f>
        <v>0</v>
      </c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R281" s="205" t="s">
        <v>246</v>
      </c>
      <c r="AT281" s="205" t="s">
        <v>241</v>
      </c>
      <c r="AU281" s="205" t="s">
        <v>81</v>
      </c>
      <c r="AY281" s="19" t="s">
        <v>239</v>
      </c>
      <c r="BE281" s="206">
        <f>IF(N281="základní",J281,0)</f>
        <v>0</v>
      </c>
      <c r="BF281" s="206">
        <f>IF(N281="snížená",J281,0)</f>
        <v>0</v>
      </c>
      <c r="BG281" s="206">
        <f>IF(N281="zákl. přenesená",J281,0)</f>
        <v>0</v>
      </c>
      <c r="BH281" s="206">
        <f>IF(N281="sníž. přenesená",J281,0)</f>
        <v>0</v>
      </c>
      <c r="BI281" s="206">
        <f>IF(N281="nulová",J281,0)</f>
        <v>0</v>
      </c>
      <c r="BJ281" s="19" t="s">
        <v>79</v>
      </c>
      <c r="BK281" s="206">
        <f>ROUND(I281*H281,2)</f>
        <v>0</v>
      </c>
      <c r="BL281" s="19" t="s">
        <v>246</v>
      </c>
      <c r="BM281" s="205" t="s">
        <v>3218</v>
      </c>
    </row>
    <row r="282" spans="1:65" s="2" customFormat="1" ht="19.5">
      <c r="A282" s="36"/>
      <c r="B282" s="37"/>
      <c r="C282" s="38"/>
      <c r="D282" s="207" t="s">
        <v>248</v>
      </c>
      <c r="E282" s="38"/>
      <c r="F282" s="208" t="s">
        <v>3219</v>
      </c>
      <c r="G282" s="38"/>
      <c r="H282" s="38"/>
      <c r="I282" s="117"/>
      <c r="J282" s="38"/>
      <c r="K282" s="38"/>
      <c r="L282" s="41"/>
      <c r="M282" s="209"/>
      <c r="N282" s="210"/>
      <c r="O282" s="66"/>
      <c r="P282" s="66"/>
      <c r="Q282" s="66"/>
      <c r="R282" s="66"/>
      <c r="S282" s="66"/>
      <c r="T282" s="67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T282" s="19" t="s">
        <v>248</v>
      </c>
      <c r="AU282" s="19" t="s">
        <v>81</v>
      </c>
    </row>
    <row r="283" spans="1:65" s="14" customFormat="1" ht="11.25">
      <c r="B283" s="230"/>
      <c r="C283" s="231"/>
      <c r="D283" s="207" t="s">
        <v>250</v>
      </c>
      <c r="E283" s="232" t="s">
        <v>19</v>
      </c>
      <c r="F283" s="233" t="s">
        <v>3128</v>
      </c>
      <c r="G283" s="231"/>
      <c r="H283" s="232" t="s">
        <v>19</v>
      </c>
      <c r="I283" s="234"/>
      <c r="J283" s="231"/>
      <c r="K283" s="231"/>
      <c r="L283" s="235"/>
      <c r="M283" s="236"/>
      <c r="N283" s="237"/>
      <c r="O283" s="237"/>
      <c r="P283" s="237"/>
      <c r="Q283" s="237"/>
      <c r="R283" s="237"/>
      <c r="S283" s="237"/>
      <c r="T283" s="238"/>
      <c r="AT283" s="239" t="s">
        <v>250</v>
      </c>
      <c r="AU283" s="239" t="s">
        <v>81</v>
      </c>
      <c r="AV283" s="14" t="s">
        <v>79</v>
      </c>
      <c r="AW283" s="14" t="s">
        <v>33</v>
      </c>
      <c r="AX283" s="14" t="s">
        <v>72</v>
      </c>
      <c r="AY283" s="239" t="s">
        <v>239</v>
      </c>
    </row>
    <row r="284" spans="1:65" s="13" customFormat="1" ht="22.5">
      <c r="B284" s="211"/>
      <c r="C284" s="212"/>
      <c r="D284" s="207" t="s">
        <v>250</v>
      </c>
      <c r="E284" s="213" t="s">
        <v>19</v>
      </c>
      <c r="F284" s="214" t="s">
        <v>3220</v>
      </c>
      <c r="G284" s="212"/>
      <c r="H284" s="215">
        <v>14.096</v>
      </c>
      <c r="I284" s="216"/>
      <c r="J284" s="212"/>
      <c r="K284" s="212"/>
      <c r="L284" s="217"/>
      <c r="M284" s="218"/>
      <c r="N284" s="219"/>
      <c r="O284" s="219"/>
      <c r="P284" s="219"/>
      <c r="Q284" s="219"/>
      <c r="R284" s="219"/>
      <c r="S284" s="219"/>
      <c r="T284" s="220"/>
      <c r="AT284" s="221" t="s">
        <v>250</v>
      </c>
      <c r="AU284" s="221" t="s">
        <v>81</v>
      </c>
      <c r="AV284" s="13" t="s">
        <v>81</v>
      </c>
      <c r="AW284" s="13" t="s">
        <v>33</v>
      </c>
      <c r="AX284" s="13" t="s">
        <v>72</v>
      </c>
      <c r="AY284" s="221" t="s">
        <v>239</v>
      </c>
    </row>
    <row r="285" spans="1:65" s="13" customFormat="1" ht="11.25">
      <c r="B285" s="211"/>
      <c r="C285" s="212"/>
      <c r="D285" s="207" t="s">
        <v>250</v>
      </c>
      <c r="E285" s="213" t="s">
        <v>19</v>
      </c>
      <c r="F285" s="214" t="s">
        <v>3221</v>
      </c>
      <c r="G285" s="212"/>
      <c r="H285" s="215">
        <v>-2.1230000000000002</v>
      </c>
      <c r="I285" s="216"/>
      <c r="J285" s="212"/>
      <c r="K285" s="212"/>
      <c r="L285" s="217"/>
      <c r="M285" s="218"/>
      <c r="N285" s="219"/>
      <c r="O285" s="219"/>
      <c r="P285" s="219"/>
      <c r="Q285" s="219"/>
      <c r="R285" s="219"/>
      <c r="S285" s="219"/>
      <c r="T285" s="220"/>
      <c r="AT285" s="221" t="s">
        <v>250</v>
      </c>
      <c r="AU285" s="221" t="s">
        <v>81</v>
      </c>
      <c r="AV285" s="13" t="s">
        <v>81</v>
      </c>
      <c r="AW285" s="13" t="s">
        <v>33</v>
      </c>
      <c r="AX285" s="13" t="s">
        <v>72</v>
      </c>
      <c r="AY285" s="221" t="s">
        <v>239</v>
      </c>
    </row>
    <row r="286" spans="1:65" s="2" customFormat="1" ht="16.5" customHeight="1">
      <c r="A286" s="36"/>
      <c r="B286" s="37"/>
      <c r="C286" s="194" t="s">
        <v>478</v>
      </c>
      <c r="D286" s="194" t="s">
        <v>241</v>
      </c>
      <c r="E286" s="195" t="s">
        <v>3222</v>
      </c>
      <c r="F286" s="196" t="s">
        <v>3223</v>
      </c>
      <c r="G286" s="197" t="s">
        <v>244</v>
      </c>
      <c r="H286" s="198">
        <v>49.213999999999999</v>
      </c>
      <c r="I286" s="199"/>
      <c r="J286" s="200">
        <f>ROUND(I286*H286,2)</f>
        <v>0</v>
      </c>
      <c r="K286" s="196" t="s">
        <v>245</v>
      </c>
      <c r="L286" s="41"/>
      <c r="M286" s="201" t="s">
        <v>19</v>
      </c>
      <c r="N286" s="202" t="s">
        <v>43</v>
      </c>
      <c r="O286" s="66"/>
      <c r="P286" s="203">
        <f>O286*H286</f>
        <v>0</v>
      </c>
      <c r="Q286" s="203">
        <v>7.26E-3</v>
      </c>
      <c r="R286" s="203">
        <f>Q286*H286</f>
        <v>0.35729363999999997</v>
      </c>
      <c r="S286" s="203">
        <v>0</v>
      </c>
      <c r="T286" s="204">
        <f>S286*H286</f>
        <v>0</v>
      </c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R286" s="205" t="s">
        <v>246</v>
      </c>
      <c r="AT286" s="205" t="s">
        <v>241</v>
      </c>
      <c r="AU286" s="205" t="s">
        <v>81</v>
      </c>
      <c r="AY286" s="19" t="s">
        <v>239</v>
      </c>
      <c r="BE286" s="206">
        <f>IF(N286="základní",J286,0)</f>
        <v>0</v>
      </c>
      <c r="BF286" s="206">
        <f>IF(N286="snížená",J286,0)</f>
        <v>0</v>
      </c>
      <c r="BG286" s="206">
        <f>IF(N286="zákl. přenesená",J286,0)</f>
        <v>0</v>
      </c>
      <c r="BH286" s="206">
        <f>IF(N286="sníž. přenesená",J286,0)</f>
        <v>0</v>
      </c>
      <c r="BI286" s="206">
        <f>IF(N286="nulová",J286,0)</f>
        <v>0</v>
      </c>
      <c r="BJ286" s="19" t="s">
        <v>79</v>
      </c>
      <c r="BK286" s="206">
        <f>ROUND(I286*H286,2)</f>
        <v>0</v>
      </c>
      <c r="BL286" s="19" t="s">
        <v>246</v>
      </c>
      <c r="BM286" s="205" t="s">
        <v>3224</v>
      </c>
    </row>
    <row r="287" spans="1:65" s="2" customFormat="1" ht="29.25">
      <c r="A287" s="36"/>
      <c r="B287" s="37"/>
      <c r="C287" s="38"/>
      <c r="D287" s="207" t="s">
        <v>248</v>
      </c>
      <c r="E287" s="38"/>
      <c r="F287" s="208" t="s">
        <v>3225</v>
      </c>
      <c r="G287" s="38"/>
      <c r="H287" s="38"/>
      <c r="I287" s="117"/>
      <c r="J287" s="38"/>
      <c r="K287" s="38"/>
      <c r="L287" s="41"/>
      <c r="M287" s="209"/>
      <c r="N287" s="210"/>
      <c r="O287" s="66"/>
      <c r="P287" s="66"/>
      <c r="Q287" s="66"/>
      <c r="R287" s="66"/>
      <c r="S287" s="66"/>
      <c r="T287" s="67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T287" s="19" t="s">
        <v>248</v>
      </c>
      <c r="AU287" s="19" t="s">
        <v>81</v>
      </c>
    </row>
    <row r="288" spans="1:65" s="14" customFormat="1" ht="11.25">
      <c r="B288" s="230"/>
      <c r="C288" s="231"/>
      <c r="D288" s="207" t="s">
        <v>250</v>
      </c>
      <c r="E288" s="232" t="s">
        <v>19</v>
      </c>
      <c r="F288" s="233" t="s">
        <v>3128</v>
      </c>
      <c r="G288" s="231"/>
      <c r="H288" s="232" t="s">
        <v>19</v>
      </c>
      <c r="I288" s="234"/>
      <c r="J288" s="231"/>
      <c r="K288" s="231"/>
      <c r="L288" s="235"/>
      <c r="M288" s="236"/>
      <c r="N288" s="237"/>
      <c r="O288" s="237"/>
      <c r="P288" s="237"/>
      <c r="Q288" s="237"/>
      <c r="R288" s="237"/>
      <c r="S288" s="237"/>
      <c r="T288" s="238"/>
      <c r="AT288" s="239" t="s">
        <v>250</v>
      </c>
      <c r="AU288" s="239" t="s">
        <v>81</v>
      </c>
      <c r="AV288" s="14" t="s">
        <v>79</v>
      </c>
      <c r="AW288" s="14" t="s">
        <v>33</v>
      </c>
      <c r="AX288" s="14" t="s">
        <v>72</v>
      </c>
      <c r="AY288" s="239" t="s">
        <v>239</v>
      </c>
    </row>
    <row r="289" spans="1:65" s="14" customFormat="1" ht="11.25">
      <c r="B289" s="230"/>
      <c r="C289" s="231"/>
      <c r="D289" s="207" t="s">
        <v>250</v>
      </c>
      <c r="E289" s="232" t="s">
        <v>19</v>
      </c>
      <c r="F289" s="233" t="s">
        <v>3226</v>
      </c>
      <c r="G289" s="231"/>
      <c r="H289" s="232" t="s">
        <v>19</v>
      </c>
      <c r="I289" s="234"/>
      <c r="J289" s="231"/>
      <c r="K289" s="231"/>
      <c r="L289" s="235"/>
      <c r="M289" s="236"/>
      <c r="N289" s="237"/>
      <c r="O289" s="237"/>
      <c r="P289" s="237"/>
      <c r="Q289" s="237"/>
      <c r="R289" s="237"/>
      <c r="S289" s="237"/>
      <c r="T289" s="238"/>
      <c r="AT289" s="239" t="s">
        <v>250</v>
      </c>
      <c r="AU289" s="239" t="s">
        <v>81</v>
      </c>
      <c r="AV289" s="14" t="s">
        <v>79</v>
      </c>
      <c r="AW289" s="14" t="s">
        <v>33</v>
      </c>
      <c r="AX289" s="14" t="s">
        <v>72</v>
      </c>
      <c r="AY289" s="239" t="s">
        <v>239</v>
      </c>
    </row>
    <row r="290" spans="1:65" s="13" customFormat="1" ht="11.25">
      <c r="B290" s="211"/>
      <c r="C290" s="212"/>
      <c r="D290" s="207" t="s">
        <v>250</v>
      </c>
      <c r="E290" s="213" t="s">
        <v>19</v>
      </c>
      <c r="F290" s="214" t="s">
        <v>3227</v>
      </c>
      <c r="G290" s="212"/>
      <c r="H290" s="215">
        <v>41.279000000000003</v>
      </c>
      <c r="I290" s="216"/>
      <c r="J290" s="212"/>
      <c r="K290" s="212"/>
      <c r="L290" s="217"/>
      <c r="M290" s="218"/>
      <c r="N290" s="219"/>
      <c r="O290" s="219"/>
      <c r="P290" s="219"/>
      <c r="Q290" s="219"/>
      <c r="R290" s="219"/>
      <c r="S290" s="219"/>
      <c r="T290" s="220"/>
      <c r="AT290" s="221" t="s">
        <v>250</v>
      </c>
      <c r="AU290" s="221" t="s">
        <v>81</v>
      </c>
      <c r="AV290" s="13" t="s">
        <v>81</v>
      </c>
      <c r="AW290" s="13" t="s">
        <v>33</v>
      </c>
      <c r="AX290" s="13" t="s">
        <v>72</v>
      </c>
      <c r="AY290" s="221" t="s">
        <v>239</v>
      </c>
    </row>
    <row r="291" spans="1:65" s="13" customFormat="1" ht="11.25">
      <c r="B291" s="211"/>
      <c r="C291" s="212"/>
      <c r="D291" s="207" t="s">
        <v>250</v>
      </c>
      <c r="E291" s="213" t="s">
        <v>19</v>
      </c>
      <c r="F291" s="214" t="s">
        <v>3228</v>
      </c>
      <c r="G291" s="212"/>
      <c r="H291" s="215">
        <v>7.9349999999999996</v>
      </c>
      <c r="I291" s="216"/>
      <c r="J291" s="212"/>
      <c r="K291" s="212"/>
      <c r="L291" s="217"/>
      <c r="M291" s="218"/>
      <c r="N291" s="219"/>
      <c r="O291" s="219"/>
      <c r="P291" s="219"/>
      <c r="Q291" s="219"/>
      <c r="R291" s="219"/>
      <c r="S291" s="219"/>
      <c r="T291" s="220"/>
      <c r="AT291" s="221" t="s">
        <v>250</v>
      </c>
      <c r="AU291" s="221" t="s">
        <v>81</v>
      </c>
      <c r="AV291" s="13" t="s">
        <v>81</v>
      </c>
      <c r="AW291" s="13" t="s">
        <v>33</v>
      </c>
      <c r="AX291" s="13" t="s">
        <v>72</v>
      </c>
      <c r="AY291" s="221" t="s">
        <v>239</v>
      </c>
    </row>
    <row r="292" spans="1:65" s="2" customFormat="1" ht="16.5" customHeight="1">
      <c r="A292" s="36"/>
      <c r="B292" s="37"/>
      <c r="C292" s="194" t="s">
        <v>484</v>
      </c>
      <c r="D292" s="194" t="s">
        <v>241</v>
      </c>
      <c r="E292" s="195" t="s">
        <v>3229</v>
      </c>
      <c r="F292" s="196" t="s">
        <v>3230</v>
      </c>
      <c r="G292" s="197" t="s">
        <v>244</v>
      </c>
      <c r="H292" s="198">
        <v>49.213999999999999</v>
      </c>
      <c r="I292" s="199"/>
      <c r="J292" s="200">
        <f>ROUND(I292*H292,2)</f>
        <v>0</v>
      </c>
      <c r="K292" s="196" t="s">
        <v>245</v>
      </c>
      <c r="L292" s="41"/>
      <c r="M292" s="201" t="s">
        <v>19</v>
      </c>
      <c r="N292" s="202" t="s">
        <v>43</v>
      </c>
      <c r="O292" s="66"/>
      <c r="P292" s="203">
        <f>O292*H292</f>
        <v>0</v>
      </c>
      <c r="Q292" s="203">
        <v>8.5999999999999998E-4</v>
      </c>
      <c r="R292" s="203">
        <f>Q292*H292</f>
        <v>4.232404E-2</v>
      </c>
      <c r="S292" s="203">
        <v>0</v>
      </c>
      <c r="T292" s="204">
        <f>S292*H292</f>
        <v>0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R292" s="205" t="s">
        <v>246</v>
      </c>
      <c r="AT292" s="205" t="s">
        <v>241</v>
      </c>
      <c r="AU292" s="205" t="s">
        <v>81</v>
      </c>
      <c r="AY292" s="19" t="s">
        <v>239</v>
      </c>
      <c r="BE292" s="206">
        <f>IF(N292="základní",J292,0)</f>
        <v>0</v>
      </c>
      <c r="BF292" s="206">
        <f>IF(N292="snížená",J292,0)</f>
        <v>0</v>
      </c>
      <c r="BG292" s="206">
        <f>IF(N292="zákl. přenesená",J292,0)</f>
        <v>0</v>
      </c>
      <c r="BH292" s="206">
        <f>IF(N292="sníž. přenesená",J292,0)</f>
        <v>0</v>
      </c>
      <c r="BI292" s="206">
        <f>IF(N292="nulová",J292,0)</f>
        <v>0</v>
      </c>
      <c r="BJ292" s="19" t="s">
        <v>79</v>
      </c>
      <c r="BK292" s="206">
        <f>ROUND(I292*H292,2)</f>
        <v>0</v>
      </c>
      <c r="BL292" s="19" t="s">
        <v>246</v>
      </c>
      <c r="BM292" s="205" t="s">
        <v>3231</v>
      </c>
    </row>
    <row r="293" spans="1:65" s="2" customFormat="1" ht="29.25">
      <c r="A293" s="36"/>
      <c r="B293" s="37"/>
      <c r="C293" s="38"/>
      <c r="D293" s="207" t="s">
        <v>248</v>
      </c>
      <c r="E293" s="38"/>
      <c r="F293" s="208" t="s">
        <v>3232</v>
      </c>
      <c r="G293" s="38"/>
      <c r="H293" s="38"/>
      <c r="I293" s="117"/>
      <c r="J293" s="38"/>
      <c r="K293" s="38"/>
      <c r="L293" s="41"/>
      <c r="M293" s="209"/>
      <c r="N293" s="210"/>
      <c r="O293" s="66"/>
      <c r="P293" s="66"/>
      <c r="Q293" s="66"/>
      <c r="R293" s="66"/>
      <c r="S293" s="66"/>
      <c r="T293" s="67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T293" s="19" t="s">
        <v>248</v>
      </c>
      <c r="AU293" s="19" t="s">
        <v>81</v>
      </c>
    </row>
    <row r="294" spans="1:65" s="14" customFormat="1" ht="11.25">
      <c r="B294" s="230"/>
      <c r="C294" s="231"/>
      <c r="D294" s="207" t="s">
        <v>250</v>
      </c>
      <c r="E294" s="232" t="s">
        <v>19</v>
      </c>
      <c r="F294" s="233" t="s">
        <v>3128</v>
      </c>
      <c r="G294" s="231"/>
      <c r="H294" s="232" t="s">
        <v>19</v>
      </c>
      <c r="I294" s="234"/>
      <c r="J294" s="231"/>
      <c r="K294" s="231"/>
      <c r="L294" s="235"/>
      <c r="M294" s="236"/>
      <c r="N294" s="237"/>
      <c r="O294" s="237"/>
      <c r="P294" s="237"/>
      <c r="Q294" s="237"/>
      <c r="R294" s="237"/>
      <c r="S294" s="237"/>
      <c r="T294" s="238"/>
      <c r="AT294" s="239" t="s">
        <v>250</v>
      </c>
      <c r="AU294" s="239" t="s">
        <v>81</v>
      </c>
      <c r="AV294" s="14" t="s">
        <v>79</v>
      </c>
      <c r="AW294" s="14" t="s">
        <v>33</v>
      </c>
      <c r="AX294" s="14" t="s">
        <v>72</v>
      </c>
      <c r="AY294" s="239" t="s">
        <v>239</v>
      </c>
    </row>
    <row r="295" spans="1:65" s="14" customFormat="1" ht="11.25">
      <c r="B295" s="230"/>
      <c r="C295" s="231"/>
      <c r="D295" s="207" t="s">
        <v>250</v>
      </c>
      <c r="E295" s="232" t="s">
        <v>19</v>
      </c>
      <c r="F295" s="233" t="s">
        <v>3226</v>
      </c>
      <c r="G295" s="231"/>
      <c r="H295" s="232" t="s">
        <v>19</v>
      </c>
      <c r="I295" s="234"/>
      <c r="J295" s="231"/>
      <c r="K295" s="231"/>
      <c r="L295" s="235"/>
      <c r="M295" s="236"/>
      <c r="N295" s="237"/>
      <c r="O295" s="237"/>
      <c r="P295" s="237"/>
      <c r="Q295" s="237"/>
      <c r="R295" s="237"/>
      <c r="S295" s="237"/>
      <c r="T295" s="238"/>
      <c r="AT295" s="239" t="s">
        <v>250</v>
      </c>
      <c r="AU295" s="239" t="s">
        <v>81</v>
      </c>
      <c r="AV295" s="14" t="s">
        <v>79</v>
      </c>
      <c r="AW295" s="14" t="s">
        <v>33</v>
      </c>
      <c r="AX295" s="14" t="s">
        <v>72</v>
      </c>
      <c r="AY295" s="239" t="s">
        <v>239</v>
      </c>
    </row>
    <row r="296" spans="1:65" s="13" customFormat="1" ht="11.25">
      <c r="B296" s="211"/>
      <c r="C296" s="212"/>
      <c r="D296" s="207" t="s">
        <v>250</v>
      </c>
      <c r="E296" s="213" t="s">
        <v>19</v>
      </c>
      <c r="F296" s="214" t="s">
        <v>3227</v>
      </c>
      <c r="G296" s="212"/>
      <c r="H296" s="215">
        <v>41.279000000000003</v>
      </c>
      <c r="I296" s="216"/>
      <c r="J296" s="212"/>
      <c r="K296" s="212"/>
      <c r="L296" s="217"/>
      <c r="M296" s="218"/>
      <c r="N296" s="219"/>
      <c r="O296" s="219"/>
      <c r="P296" s="219"/>
      <c r="Q296" s="219"/>
      <c r="R296" s="219"/>
      <c r="S296" s="219"/>
      <c r="T296" s="220"/>
      <c r="AT296" s="221" t="s">
        <v>250</v>
      </c>
      <c r="AU296" s="221" t="s">
        <v>81</v>
      </c>
      <c r="AV296" s="13" t="s">
        <v>81</v>
      </c>
      <c r="AW296" s="13" t="s">
        <v>33</v>
      </c>
      <c r="AX296" s="13" t="s">
        <v>72</v>
      </c>
      <c r="AY296" s="221" t="s">
        <v>239</v>
      </c>
    </row>
    <row r="297" spans="1:65" s="13" customFormat="1" ht="11.25">
      <c r="B297" s="211"/>
      <c r="C297" s="212"/>
      <c r="D297" s="207" t="s">
        <v>250</v>
      </c>
      <c r="E297" s="213" t="s">
        <v>19</v>
      </c>
      <c r="F297" s="214" t="s">
        <v>3228</v>
      </c>
      <c r="G297" s="212"/>
      <c r="H297" s="215">
        <v>7.9349999999999996</v>
      </c>
      <c r="I297" s="216"/>
      <c r="J297" s="212"/>
      <c r="K297" s="212"/>
      <c r="L297" s="217"/>
      <c r="M297" s="218"/>
      <c r="N297" s="219"/>
      <c r="O297" s="219"/>
      <c r="P297" s="219"/>
      <c r="Q297" s="219"/>
      <c r="R297" s="219"/>
      <c r="S297" s="219"/>
      <c r="T297" s="220"/>
      <c r="AT297" s="221" t="s">
        <v>250</v>
      </c>
      <c r="AU297" s="221" t="s">
        <v>81</v>
      </c>
      <c r="AV297" s="13" t="s">
        <v>81</v>
      </c>
      <c r="AW297" s="13" t="s">
        <v>33</v>
      </c>
      <c r="AX297" s="13" t="s">
        <v>72</v>
      </c>
      <c r="AY297" s="221" t="s">
        <v>239</v>
      </c>
    </row>
    <row r="298" spans="1:65" s="2" customFormat="1" ht="16.5" customHeight="1">
      <c r="A298" s="36"/>
      <c r="B298" s="37"/>
      <c r="C298" s="194" t="s">
        <v>490</v>
      </c>
      <c r="D298" s="194" t="s">
        <v>241</v>
      </c>
      <c r="E298" s="195" t="s">
        <v>3233</v>
      </c>
      <c r="F298" s="196" t="s">
        <v>3234</v>
      </c>
      <c r="G298" s="197" t="s">
        <v>265</v>
      </c>
      <c r="H298" s="198">
        <v>1.0780000000000001</v>
      </c>
      <c r="I298" s="199"/>
      <c r="J298" s="200">
        <f>ROUND(I298*H298,2)</f>
        <v>0</v>
      </c>
      <c r="K298" s="196" t="s">
        <v>245</v>
      </c>
      <c r="L298" s="41"/>
      <c r="M298" s="201" t="s">
        <v>19</v>
      </c>
      <c r="N298" s="202" t="s">
        <v>43</v>
      </c>
      <c r="O298" s="66"/>
      <c r="P298" s="203">
        <f>O298*H298</f>
        <v>0</v>
      </c>
      <c r="Q298" s="203">
        <v>1.0958000000000001</v>
      </c>
      <c r="R298" s="203">
        <f>Q298*H298</f>
        <v>1.1812724000000001</v>
      </c>
      <c r="S298" s="203">
        <v>0</v>
      </c>
      <c r="T298" s="204">
        <f>S298*H298</f>
        <v>0</v>
      </c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R298" s="205" t="s">
        <v>246</v>
      </c>
      <c r="AT298" s="205" t="s">
        <v>241</v>
      </c>
      <c r="AU298" s="205" t="s">
        <v>81</v>
      </c>
      <c r="AY298" s="19" t="s">
        <v>239</v>
      </c>
      <c r="BE298" s="206">
        <f>IF(N298="základní",J298,0)</f>
        <v>0</v>
      </c>
      <c r="BF298" s="206">
        <f>IF(N298="snížená",J298,0)</f>
        <v>0</v>
      </c>
      <c r="BG298" s="206">
        <f>IF(N298="zákl. přenesená",J298,0)</f>
        <v>0</v>
      </c>
      <c r="BH298" s="206">
        <f>IF(N298="sníž. přenesená",J298,0)</f>
        <v>0</v>
      </c>
      <c r="BI298" s="206">
        <f>IF(N298="nulová",J298,0)</f>
        <v>0</v>
      </c>
      <c r="BJ298" s="19" t="s">
        <v>79</v>
      </c>
      <c r="BK298" s="206">
        <f>ROUND(I298*H298,2)</f>
        <v>0</v>
      </c>
      <c r="BL298" s="19" t="s">
        <v>246</v>
      </c>
      <c r="BM298" s="205" t="s">
        <v>3235</v>
      </c>
    </row>
    <row r="299" spans="1:65" s="2" customFormat="1" ht="29.25">
      <c r="A299" s="36"/>
      <c r="B299" s="37"/>
      <c r="C299" s="38"/>
      <c r="D299" s="207" t="s">
        <v>248</v>
      </c>
      <c r="E299" s="38"/>
      <c r="F299" s="208" t="s">
        <v>3236</v>
      </c>
      <c r="G299" s="38"/>
      <c r="H299" s="38"/>
      <c r="I299" s="117"/>
      <c r="J299" s="38"/>
      <c r="K299" s="38"/>
      <c r="L299" s="41"/>
      <c r="M299" s="209"/>
      <c r="N299" s="210"/>
      <c r="O299" s="66"/>
      <c r="P299" s="66"/>
      <c r="Q299" s="66"/>
      <c r="R299" s="66"/>
      <c r="S299" s="66"/>
      <c r="T299" s="67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T299" s="19" t="s">
        <v>248</v>
      </c>
      <c r="AU299" s="19" t="s">
        <v>81</v>
      </c>
    </row>
    <row r="300" spans="1:65" s="2" customFormat="1" ht="19.5">
      <c r="A300" s="36"/>
      <c r="B300" s="37"/>
      <c r="C300" s="38"/>
      <c r="D300" s="207" t="s">
        <v>275</v>
      </c>
      <c r="E300" s="38"/>
      <c r="F300" s="225" t="s">
        <v>3237</v>
      </c>
      <c r="G300" s="38"/>
      <c r="H300" s="38"/>
      <c r="I300" s="117"/>
      <c r="J300" s="38"/>
      <c r="K300" s="38"/>
      <c r="L300" s="41"/>
      <c r="M300" s="209"/>
      <c r="N300" s="210"/>
      <c r="O300" s="66"/>
      <c r="P300" s="66"/>
      <c r="Q300" s="66"/>
      <c r="R300" s="66"/>
      <c r="S300" s="66"/>
      <c r="T300" s="67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T300" s="19" t="s">
        <v>275</v>
      </c>
      <c r="AU300" s="19" t="s">
        <v>81</v>
      </c>
    </row>
    <row r="301" spans="1:65" s="14" customFormat="1" ht="11.25">
      <c r="B301" s="230"/>
      <c r="C301" s="231"/>
      <c r="D301" s="207" t="s">
        <v>250</v>
      </c>
      <c r="E301" s="232" t="s">
        <v>19</v>
      </c>
      <c r="F301" s="233" t="s">
        <v>3128</v>
      </c>
      <c r="G301" s="231"/>
      <c r="H301" s="232" t="s">
        <v>19</v>
      </c>
      <c r="I301" s="234"/>
      <c r="J301" s="231"/>
      <c r="K301" s="231"/>
      <c r="L301" s="235"/>
      <c r="M301" s="236"/>
      <c r="N301" s="237"/>
      <c r="O301" s="237"/>
      <c r="P301" s="237"/>
      <c r="Q301" s="237"/>
      <c r="R301" s="237"/>
      <c r="S301" s="237"/>
      <c r="T301" s="238"/>
      <c r="AT301" s="239" t="s">
        <v>250</v>
      </c>
      <c r="AU301" s="239" t="s">
        <v>81</v>
      </c>
      <c r="AV301" s="14" t="s">
        <v>79</v>
      </c>
      <c r="AW301" s="14" t="s">
        <v>33</v>
      </c>
      <c r="AX301" s="14" t="s">
        <v>72</v>
      </c>
      <c r="AY301" s="239" t="s">
        <v>239</v>
      </c>
    </row>
    <row r="302" spans="1:65" s="13" customFormat="1" ht="11.25">
      <c r="B302" s="211"/>
      <c r="C302" s="212"/>
      <c r="D302" s="207" t="s">
        <v>250</v>
      </c>
      <c r="E302" s="213" t="s">
        <v>19</v>
      </c>
      <c r="F302" s="214" t="s">
        <v>3238</v>
      </c>
      <c r="G302" s="212"/>
      <c r="H302" s="215">
        <v>1.0780000000000001</v>
      </c>
      <c r="I302" s="216"/>
      <c r="J302" s="212"/>
      <c r="K302" s="212"/>
      <c r="L302" s="217"/>
      <c r="M302" s="218"/>
      <c r="N302" s="219"/>
      <c r="O302" s="219"/>
      <c r="P302" s="219"/>
      <c r="Q302" s="219"/>
      <c r="R302" s="219"/>
      <c r="S302" s="219"/>
      <c r="T302" s="220"/>
      <c r="AT302" s="221" t="s">
        <v>250</v>
      </c>
      <c r="AU302" s="221" t="s">
        <v>81</v>
      </c>
      <c r="AV302" s="13" t="s">
        <v>81</v>
      </c>
      <c r="AW302" s="13" t="s">
        <v>33</v>
      </c>
      <c r="AX302" s="13" t="s">
        <v>72</v>
      </c>
      <c r="AY302" s="221" t="s">
        <v>239</v>
      </c>
    </row>
    <row r="303" spans="1:65" s="2" customFormat="1" ht="16.5" customHeight="1">
      <c r="A303" s="36"/>
      <c r="B303" s="37"/>
      <c r="C303" s="194" t="s">
        <v>497</v>
      </c>
      <c r="D303" s="194" t="s">
        <v>241</v>
      </c>
      <c r="E303" s="195" t="s">
        <v>3239</v>
      </c>
      <c r="F303" s="196" t="s">
        <v>3240</v>
      </c>
      <c r="G303" s="197" t="s">
        <v>327</v>
      </c>
      <c r="H303" s="198">
        <v>35.200000000000003</v>
      </c>
      <c r="I303" s="199"/>
      <c r="J303" s="200">
        <f>ROUND(I303*H303,2)</f>
        <v>0</v>
      </c>
      <c r="K303" s="196" t="s">
        <v>245</v>
      </c>
      <c r="L303" s="41"/>
      <c r="M303" s="201" t="s">
        <v>19</v>
      </c>
      <c r="N303" s="202" t="s">
        <v>43</v>
      </c>
      <c r="O303" s="66"/>
      <c r="P303" s="203">
        <f>O303*H303</f>
        <v>0</v>
      </c>
      <c r="Q303" s="203">
        <v>0</v>
      </c>
      <c r="R303" s="203">
        <f>Q303*H303</f>
        <v>0</v>
      </c>
      <c r="S303" s="203">
        <v>0</v>
      </c>
      <c r="T303" s="204">
        <f>S303*H303</f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205" t="s">
        <v>246</v>
      </c>
      <c r="AT303" s="205" t="s">
        <v>241</v>
      </c>
      <c r="AU303" s="205" t="s">
        <v>81</v>
      </c>
      <c r="AY303" s="19" t="s">
        <v>239</v>
      </c>
      <c r="BE303" s="206">
        <f>IF(N303="základní",J303,0)</f>
        <v>0</v>
      </c>
      <c r="BF303" s="206">
        <f>IF(N303="snížená",J303,0)</f>
        <v>0</v>
      </c>
      <c r="BG303" s="206">
        <f>IF(N303="zákl. přenesená",J303,0)</f>
        <v>0</v>
      </c>
      <c r="BH303" s="206">
        <f>IF(N303="sníž. přenesená",J303,0)</f>
        <v>0</v>
      </c>
      <c r="BI303" s="206">
        <f>IF(N303="nulová",J303,0)</f>
        <v>0</v>
      </c>
      <c r="BJ303" s="19" t="s">
        <v>79</v>
      </c>
      <c r="BK303" s="206">
        <f>ROUND(I303*H303,2)</f>
        <v>0</v>
      </c>
      <c r="BL303" s="19" t="s">
        <v>246</v>
      </c>
      <c r="BM303" s="205" t="s">
        <v>3241</v>
      </c>
    </row>
    <row r="304" spans="1:65" s="2" customFormat="1" ht="11.25">
      <c r="A304" s="36"/>
      <c r="B304" s="37"/>
      <c r="C304" s="38"/>
      <c r="D304" s="207" t="s">
        <v>248</v>
      </c>
      <c r="E304" s="38"/>
      <c r="F304" s="208" t="s">
        <v>3242</v>
      </c>
      <c r="G304" s="38"/>
      <c r="H304" s="38"/>
      <c r="I304" s="117"/>
      <c r="J304" s="38"/>
      <c r="K304" s="38"/>
      <c r="L304" s="41"/>
      <c r="M304" s="209"/>
      <c r="N304" s="210"/>
      <c r="O304" s="66"/>
      <c r="P304" s="66"/>
      <c r="Q304" s="66"/>
      <c r="R304" s="66"/>
      <c r="S304" s="66"/>
      <c r="T304" s="67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T304" s="19" t="s">
        <v>248</v>
      </c>
      <c r="AU304" s="19" t="s">
        <v>81</v>
      </c>
    </row>
    <row r="305" spans="1:65" s="14" customFormat="1" ht="11.25">
      <c r="B305" s="230"/>
      <c r="C305" s="231"/>
      <c r="D305" s="207" t="s">
        <v>250</v>
      </c>
      <c r="E305" s="232" t="s">
        <v>19</v>
      </c>
      <c r="F305" s="233" t="s">
        <v>3243</v>
      </c>
      <c r="G305" s="231"/>
      <c r="H305" s="232" t="s">
        <v>19</v>
      </c>
      <c r="I305" s="234"/>
      <c r="J305" s="231"/>
      <c r="K305" s="231"/>
      <c r="L305" s="235"/>
      <c r="M305" s="236"/>
      <c r="N305" s="237"/>
      <c r="O305" s="237"/>
      <c r="P305" s="237"/>
      <c r="Q305" s="237"/>
      <c r="R305" s="237"/>
      <c r="S305" s="237"/>
      <c r="T305" s="238"/>
      <c r="AT305" s="239" t="s">
        <v>250</v>
      </c>
      <c r="AU305" s="239" t="s">
        <v>81</v>
      </c>
      <c r="AV305" s="14" t="s">
        <v>79</v>
      </c>
      <c r="AW305" s="14" t="s">
        <v>33</v>
      </c>
      <c r="AX305" s="14" t="s">
        <v>72</v>
      </c>
      <c r="AY305" s="239" t="s">
        <v>239</v>
      </c>
    </row>
    <row r="306" spans="1:65" s="14" customFormat="1" ht="11.25">
      <c r="B306" s="230"/>
      <c r="C306" s="231"/>
      <c r="D306" s="207" t="s">
        <v>250</v>
      </c>
      <c r="E306" s="232" t="s">
        <v>19</v>
      </c>
      <c r="F306" s="233" t="s">
        <v>3116</v>
      </c>
      <c r="G306" s="231"/>
      <c r="H306" s="232" t="s">
        <v>19</v>
      </c>
      <c r="I306" s="234"/>
      <c r="J306" s="231"/>
      <c r="K306" s="231"/>
      <c r="L306" s="235"/>
      <c r="M306" s="236"/>
      <c r="N306" s="237"/>
      <c r="O306" s="237"/>
      <c r="P306" s="237"/>
      <c r="Q306" s="237"/>
      <c r="R306" s="237"/>
      <c r="S306" s="237"/>
      <c r="T306" s="238"/>
      <c r="AT306" s="239" t="s">
        <v>250</v>
      </c>
      <c r="AU306" s="239" t="s">
        <v>81</v>
      </c>
      <c r="AV306" s="14" t="s">
        <v>79</v>
      </c>
      <c r="AW306" s="14" t="s">
        <v>33</v>
      </c>
      <c r="AX306" s="14" t="s">
        <v>72</v>
      </c>
      <c r="AY306" s="239" t="s">
        <v>239</v>
      </c>
    </row>
    <row r="307" spans="1:65" s="13" customFormat="1" ht="11.25">
      <c r="B307" s="211"/>
      <c r="C307" s="212"/>
      <c r="D307" s="207" t="s">
        <v>250</v>
      </c>
      <c r="E307" s="213" t="s">
        <v>19</v>
      </c>
      <c r="F307" s="214" t="s">
        <v>3244</v>
      </c>
      <c r="G307" s="212"/>
      <c r="H307" s="215">
        <v>22</v>
      </c>
      <c r="I307" s="216"/>
      <c r="J307" s="212"/>
      <c r="K307" s="212"/>
      <c r="L307" s="217"/>
      <c r="M307" s="218"/>
      <c r="N307" s="219"/>
      <c r="O307" s="219"/>
      <c r="P307" s="219"/>
      <c r="Q307" s="219"/>
      <c r="R307" s="219"/>
      <c r="S307" s="219"/>
      <c r="T307" s="220"/>
      <c r="AT307" s="221" t="s">
        <v>250</v>
      </c>
      <c r="AU307" s="221" t="s">
        <v>81</v>
      </c>
      <c r="AV307" s="13" t="s">
        <v>81</v>
      </c>
      <c r="AW307" s="13" t="s">
        <v>33</v>
      </c>
      <c r="AX307" s="13" t="s">
        <v>72</v>
      </c>
      <c r="AY307" s="221" t="s">
        <v>239</v>
      </c>
    </row>
    <row r="308" spans="1:65" s="14" customFormat="1" ht="11.25">
      <c r="B308" s="230"/>
      <c r="C308" s="231"/>
      <c r="D308" s="207" t="s">
        <v>250</v>
      </c>
      <c r="E308" s="232" t="s">
        <v>19</v>
      </c>
      <c r="F308" s="233" t="s">
        <v>3245</v>
      </c>
      <c r="G308" s="231"/>
      <c r="H308" s="232" t="s">
        <v>19</v>
      </c>
      <c r="I308" s="234"/>
      <c r="J308" s="231"/>
      <c r="K308" s="231"/>
      <c r="L308" s="235"/>
      <c r="M308" s="236"/>
      <c r="N308" s="237"/>
      <c r="O308" s="237"/>
      <c r="P308" s="237"/>
      <c r="Q308" s="237"/>
      <c r="R308" s="237"/>
      <c r="S308" s="237"/>
      <c r="T308" s="238"/>
      <c r="AT308" s="239" t="s">
        <v>250</v>
      </c>
      <c r="AU308" s="239" t="s">
        <v>81</v>
      </c>
      <c r="AV308" s="14" t="s">
        <v>79</v>
      </c>
      <c r="AW308" s="14" t="s">
        <v>33</v>
      </c>
      <c r="AX308" s="14" t="s">
        <v>72</v>
      </c>
      <c r="AY308" s="239" t="s">
        <v>239</v>
      </c>
    </row>
    <row r="309" spans="1:65" s="14" customFormat="1" ht="11.25">
      <c r="B309" s="230"/>
      <c r="C309" s="231"/>
      <c r="D309" s="207" t="s">
        <v>250</v>
      </c>
      <c r="E309" s="232" t="s">
        <v>19</v>
      </c>
      <c r="F309" s="233" t="s">
        <v>3128</v>
      </c>
      <c r="G309" s="231"/>
      <c r="H309" s="232" t="s">
        <v>19</v>
      </c>
      <c r="I309" s="234"/>
      <c r="J309" s="231"/>
      <c r="K309" s="231"/>
      <c r="L309" s="235"/>
      <c r="M309" s="236"/>
      <c r="N309" s="237"/>
      <c r="O309" s="237"/>
      <c r="P309" s="237"/>
      <c r="Q309" s="237"/>
      <c r="R309" s="237"/>
      <c r="S309" s="237"/>
      <c r="T309" s="238"/>
      <c r="AT309" s="239" t="s">
        <v>250</v>
      </c>
      <c r="AU309" s="239" t="s">
        <v>81</v>
      </c>
      <c r="AV309" s="14" t="s">
        <v>79</v>
      </c>
      <c r="AW309" s="14" t="s">
        <v>33</v>
      </c>
      <c r="AX309" s="14" t="s">
        <v>72</v>
      </c>
      <c r="AY309" s="239" t="s">
        <v>239</v>
      </c>
    </row>
    <row r="310" spans="1:65" s="13" customFormat="1" ht="11.25">
      <c r="B310" s="211"/>
      <c r="C310" s="212"/>
      <c r="D310" s="207" t="s">
        <v>250</v>
      </c>
      <c r="E310" s="213" t="s">
        <v>19</v>
      </c>
      <c r="F310" s="214" t="s">
        <v>3246</v>
      </c>
      <c r="G310" s="212"/>
      <c r="H310" s="215">
        <v>13.2</v>
      </c>
      <c r="I310" s="216"/>
      <c r="J310" s="212"/>
      <c r="K310" s="212"/>
      <c r="L310" s="217"/>
      <c r="M310" s="218"/>
      <c r="N310" s="219"/>
      <c r="O310" s="219"/>
      <c r="P310" s="219"/>
      <c r="Q310" s="219"/>
      <c r="R310" s="219"/>
      <c r="S310" s="219"/>
      <c r="T310" s="220"/>
      <c r="AT310" s="221" t="s">
        <v>250</v>
      </c>
      <c r="AU310" s="221" t="s">
        <v>81</v>
      </c>
      <c r="AV310" s="13" t="s">
        <v>81</v>
      </c>
      <c r="AW310" s="13" t="s">
        <v>33</v>
      </c>
      <c r="AX310" s="13" t="s">
        <v>72</v>
      </c>
      <c r="AY310" s="221" t="s">
        <v>239</v>
      </c>
    </row>
    <row r="311" spans="1:65" s="12" customFormat="1" ht="22.9" customHeight="1">
      <c r="B311" s="178"/>
      <c r="C311" s="179"/>
      <c r="D311" s="180" t="s">
        <v>71</v>
      </c>
      <c r="E311" s="192" t="s">
        <v>246</v>
      </c>
      <c r="F311" s="192" t="s">
        <v>1618</v>
      </c>
      <c r="G311" s="179"/>
      <c r="H311" s="179"/>
      <c r="I311" s="182"/>
      <c r="J311" s="193">
        <f>BK311</f>
        <v>0</v>
      </c>
      <c r="K311" s="179"/>
      <c r="L311" s="184"/>
      <c r="M311" s="185"/>
      <c r="N311" s="186"/>
      <c r="O311" s="186"/>
      <c r="P311" s="187">
        <f>SUM(P312:P356)</f>
        <v>0</v>
      </c>
      <c r="Q311" s="186"/>
      <c r="R311" s="187">
        <f>SUM(R312:R356)</f>
        <v>17.073162</v>
      </c>
      <c r="S311" s="186"/>
      <c r="T311" s="188">
        <f>SUM(T312:T356)</f>
        <v>0</v>
      </c>
      <c r="AR311" s="189" t="s">
        <v>79</v>
      </c>
      <c r="AT311" s="190" t="s">
        <v>71</v>
      </c>
      <c r="AU311" s="190" t="s">
        <v>79</v>
      </c>
      <c r="AY311" s="189" t="s">
        <v>239</v>
      </c>
      <c r="BK311" s="191">
        <f>SUM(BK312:BK356)</f>
        <v>0</v>
      </c>
    </row>
    <row r="312" spans="1:65" s="2" customFormat="1" ht="16.5" customHeight="1">
      <c r="A312" s="36"/>
      <c r="B312" s="37"/>
      <c r="C312" s="194" t="s">
        <v>503</v>
      </c>
      <c r="D312" s="194" t="s">
        <v>241</v>
      </c>
      <c r="E312" s="195" t="s">
        <v>3247</v>
      </c>
      <c r="F312" s="196" t="s">
        <v>1892</v>
      </c>
      <c r="G312" s="197" t="s">
        <v>254</v>
      </c>
      <c r="H312" s="198">
        <v>2.78</v>
      </c>
      <c r="I312" s="199"/>
      <c r="J312" s="200">
        <f>ROUND(I312*H312,2)</f>
        <v>0</v>
      </c>
      <c r="K312" s="196" t="s">
        <v>19</v>
      </c>
      <c r="L312" s="41"/>
      <c r="M312" s="201" t="s">
        <v>19</v>
      </c>
      <c r="N312" s="202" t="s">
        <v>43</v>
      </c>
      <c r="O312" s="66"/>
      <c r="P312" s="203">
        <f>O312*H312</f>
        <v>0</v>
      </c>
      <c r="Q312" s="203">
        <v>0</v>
      </c>
      <c r="R312" s="203">
        <f>Q312*H312</f>
        <v>0</v>
      </c>
      <c r="S312" s="203">
        <v>0</v>
      </c>
      <c r="T312" s="204">
        <f>S312*H312</f>
        <v>0</v>
      </c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R312" s="205" t="s">
        <v>246</v>
      </c>
      <c r="AT312" s="205" t="s">
        <v>241</v>
      </c>
      <c r="AU312" s="205" t="s">
        <v>81</v>
      </c>
      <c r="AY312" s="19" t="s">
        <v>239</v>
      </c>
      <c r="BE312" s="206">
        <f>IF(N312="základní",J312,0)</f>
        <v>0</v>
      </c>
      <c r="BF312" s="206">
        <f>IF(N312="snížená",J312,0)</f>
        <v>0</v>
      </c>
      <c r="BG312" s="206">
        <f>IF(N312="zákl. přenesená",J312,0)</f>
        <v>0</v>
      </c>
      <c r="BH312" s="206">
        <f>IF(N312="sníž. přenesená",J312,0)</f>
        <v>0</v>
      </c>
      <c r="BI312" s="206">
        <f>IF(N312="nulová",J312,0)</f>
        <v>0</v>
      </c>
      <c r="BJ312" s="19" t="s">
        <v>79</v>
      </c>
      <c r="BK312" s="206">
        <f>ROUND(I312*H312,2)</f>
        <v>0</v>
      </c>
      <c r="BL312" s="19" t="s">
        <v>246</v>
      </c>
      <c r="BM312" s="205" t="s">
        <v>3248</v>
      </c>
    </row>
    <row r="313" spans="1:65" s="2" customFormat="1" ht="11.25">
      <c r="A313" s="36"/>
      <c r="B313" s="37"/>
      <c r="C313" s="38"/>
      <c r="D313" s="207" t="s">
        <v>248</v>
      </c>
      <c r="E313" s="38"/>
      <c r="F313" s="208" t="s">
        <v>3249</v>
      </c>
      <c r="G313" s="38"/>
      <c r="H313" s="38"/>
      <c r="I313" s="117"/>
      <c r="J313" s="38"/>
      <c r="K313" s="38"/>
      <c r="L313" s="41"/>
      <c r="M313" s="209"/>
      <c r="N313" s="210"/>
      <c r="O313" s="66"/>
      <c r="P313" s="66"/>
      <c r="Q313" s="66"/>
      <c r="R313" s="66"/>
      <c r="S313" s="66"/>
      <c r="T313" s="67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T313" s="19" t="s">
        <v>248</v>
      </c>
      <c r="AU313" s="19" t="s">
        <v>81</v>
      </c>
    </row>
    <row r="314" spans="1:65" s="14" customFormat="1" ht="11.25">
      <c r="B314" s="230"/>
      <c r="C314" s="231"/>
      <c r="D314" s="207" t="s">
        <v>250</v>
      </c>
      <c r="E314" s="232" t="s">
        <v>19</v>
      </c>
      <c r="F314" s="233" t="s">
        <v>3210</v>
      </c>
      <c r="G314" s="231"/>
      <c r="H314" s="232" t="s">
        <v>19</v>
      </c>
      <c r="I314" s="234"/>
      <c r="J314" s="231"/>
      <c r="K314" s="231"/>
      <c r="L314" s="235"/>
      <c r="M314" s="236"/>
      <c r="N314" s="237"/>
      <c r="O314" s="237"/>
      <c r="P314" s="237"/>
      <c r="Q314" s="237"/>
      <c r="R314" s="237"/>
      <c r="S314" s="237"/>
      <c r="T314" s="238"/>
      <c r="AT314" s="239" t="s">
        <v>250</v>
      </c>
      <c r="AU314" s="239" t="s">
        <v>81</v>
      </c>
      <c r="AV314" s="14" t="s">
        <v>79</v>
      </c>
      <c r="AW314" s="14" t="s">
        <v>33</v>
      </c>
      <c r="AX314" s="14" t="s">
        <v>72</v>
      </c>
      <c r="AY314" s="239" t="s">
        <v>239</v>
      </c>
    </row>
    <row r="315" spans="1:65" s="14" customFormat="1" ht="11.25">
      <c r="B315" s="230"/>
      <c r="C315" s="231"/>
      <c r="D315" s="207" t="s">
        <v>250</v>
      </c>
      <c r="E315" s="232" t="s">
        <v>19</v>
      </c>
      <c r="F315" s="233" t="s">
        <v>3105</v>
      </c>
      <c r="G315" s="231"/>
      <c r="H315" s="232" t="s">
        <v>19</v>
      </c>
      <c r="I315" s="234"/>
      <c r="J315" s="231"/>
      <c r="K315" s="231"/>
      <c r="L315" s="235"/>
      <c r="M315" s="236"/>
      <c r="N315" s="237"/>
      <c r="O315" s="237"/>
      <c r="P315" s="237"/>
      <c r="Q315" s="237"/>
      <c r="R315" s="237"/>
      <c r="S315" s="237"/>
      <c r="T315" s="238"/>
      <c r="AT315" s="239" t="s">
        <v>250</v>
      </c>
      <c r="AU315" s="239" t="s">
        <v>81</v>
      </c>
      <c r="AV315" s="14" t="s">
        <v>79</v>
      </c>
      <c r="AW315" s="14" t="s">
        <v>33</v>
      </c>
      <c r="AX315" s="14" t="s">
        <v>72</v>
      </c>
      <c r="AY315" s="239" t="s">
        <v>239</v>
      </c>
    </row>
    <row r="316" spans="1:65" s="14" customFormat="1" ht="11.25">
      <c r="B316" s="230"/>
      <c r="C316" s="231"/>
      <c r="D316" s="207" t="s">
        <v>250</v>
      </c>
      <c r="E316" s="232" t="s">
        <v>19</v>
      </c>
      <c r="F316" s="233" t="s">
        <v>3106</v>
      </c>
      <c r="G316" s="231"/>
      <c r="H316" s="232" t="s">
        <v>19</v>
      </c>
      <c r="I316" s="234"/>
      <c r="J316" s="231"/>
      <c r="K316" s="231"/>
      <c r="L316" s="235"/>
      <c r="M316" s="236"/>
      <c r="N316" s="237"/>
      <c r="O316" s="237"/>
      <c r="P316" s="237"/>
      <c r="Q316" s="237"/>
      <c r="R316" s="237"/>
      <c r="S316" s="237"/>
      <c r="T316" s="238"/>
      <c r="AT316" s="239" t="s">
        <v>250</v>
      </c>
      <c r="AU316" s="239" t="s">
        <v>81</v>
      </c>
      <c r="AV316" s="14" t="s">
        <v>79</v>
      </c>
      <c r="AW316" s="14" t="s">
        <v>33</v>
      </c>
      <c r="AX316" s="14" t="s">
        <v>72</v>
      </c>
      <c r="AY316" s="239" t="s">
        <v>239</v>
      </c>
    </row>
    <row r="317" spans="1:65" s="13" customFormat="1" ht="11.25">
      <c r="B317" s="211"/>
      <c r="C317" s="212"/>
      <c r="D317" s="207" t="s">
        <v>250</v>
      </c>
      <c r="E317" s="213" t="s">
        <v>19</v>
      </c>
      <c r="F317" s="214" t="s">
        <v>3250</v>
      </c>
      <c r="G317" s="212"/>
      <c r="H317" s="215">
        <v>2.78</v>
      </c>
      <c r="I317" s="216"/>
      <c r="J317" s="212"/>
      <c r="K317" s="212"/>
      <c r="L317" s="217"/>
      <c r="M317" s="218"/>
      <c r="N317" s="219"/>
      <c r="O317" s="219"/>
      <c r="P317" s="219"/>
      <c r="Q317" s="219"/>
      <c r="R317" s="219"/>
      <c r="S317" s="219"/>
      <c r="T317" s="220"/>
      <c r="AT317" s="221" t="s">
        <v>250</v>
      </c>
      <c r="AU317" s="221" t="s">
        <v>81</v>
      </c>
      <c r="AV317" s="13" t="s">
        <v>81</v>
      </c>
      <c r="AW317" s="13" t="s">
        <v>33</v>
      </c>
      <c r="AX317" s="13" t="s">
        <v>72</v>
      </c>
      <c r="AY317" s="221" t="s">
        <v>239</v>
      </c>
    </row>
    <row r="318" spans="1:65" s="2" customFormat="1" ht="16.5" customHeight="1">
      <c r="A318" s="36"/>
      <c r="B318" s="37"/>
      <c r="C318" s="194" t="s">
        <v>510</v>
      </c>
      <c r="D318" s="194" t="s">
        <v>241</v>
      </c>
      <c r="E318" s="195" t="s">
        <v>1619</v>
      </c>
      <c r="F318" s="196" t="s">
        <v>1620</v>
      </c>
      <c r="G318" s="197" t="s">
        <v>254</v>
      </c>
      <c r="H318" s="198">
        <v>0.68799999999999994</v>
      </c>
      <c r="I318" s="199"/>
      <c r="J318" s="200">
        <f>ROUND(I318*H318,2)</f>
        <v>0</v>
      </c>
      <c r="K318" s="196" t="s">
        <v>245</v>
      </c>
      <c r="L318" s="41"/>
      <c r="M318" s="201" t="s">
        <v>19</v>
      </c>
      <c r="N318" s="202" t="s">
        <v>43</v>
      </c>
      <c r="O318" s="66"/>
      <c r="P318" s="203">
        <f>O318*H318</f>
        <v>0</v>
      </c>
      <c r="Q318" s="203">
        <v>0</v>
      </c>
      <c r="R318" s="203">
        <f>Q318*H318</f>
        <v>0</v>
      </c>
      <c r="S318" s="203">
        <v>0</v>
      </c>
      <c r="T318" s="204">
        <f>S318*H318</f>
        <v>0</v>
      </c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R318" s="205" t="s">
        <v>246</v>
      </c>
      <c r="AT318" s="205" t="s">
        <v>241</v>
      </c>
      <c r="AU318" s="205" t="s">
        <v>81</v>
      </c>
      <c r="AY318" s="19" t="s">
        <v>239</v>
      </c>
      <c r="BE318" s="206">
        <f>IF(N318="základní",J318,0)</f>
        <v>0</v>
      </c>
      <c r="BF318" s="206">
        <f>IF(N318="snížená",J318,0)</f>
        <v>0</v>
      </c>
      <c r="BG318" s="206">
        <f>IF(N318="zákl. přenesená",J318,0)</f>
        <v>0</v>
      </c>
      <c r="BH318" s="206">
        <f>IF(N318="sníž. přenesená",J318,0)</f>
        <v>0</v>
      </c>
      <c r="BI318" s="206">
        <f>IF(N318="nulová",J318,0)</f>
        <v>0</v>
      </c>
      <c r="BJ318" s="19" t="s">
        <v>79</v>
      </c>
      <c r="BK318" s="206">
        <f>ROUND(I318*H318,2)</f>
        <v>0</v>
      </c>
      <c r="BL318" s="19" t="s">
        <v>246</v>
      </c>
      <c r="BM318" s="205" t="s">
        <v>3251</v>
      </c>
    </row>
    <row r="319" spans="1:65" s="2" customFormat="1" ht="11.25">
      <c r="A319" s="36"/>
      <c r="B319" s="37"/>
      <c r="C319" s="38"/>
      <c r="D319" s="207" t="s">
        <v>248</v>
      </c>
      <c r="E319" s="38"/>
      <c r="F319" s="208" t="s">
        <v>1622</v>
      </c>
      <c r="G319" s="38"/>
      <c r="H319" s="38"/>
      <c r="I319" s="117"/>
      <c r="J319" s="38"/>
      <c r="K319" s="38"/>
      <c r="L319" s="41"/>
      <c r="M319" s="209"/>
      <c r="N319" s="210"/>
      <c r="O319" s="66"/>
      <c r="P319" s="66"/>
      <c r="Q319" s="66"/>
      <c r="R319" s="66"/>
      <c r="S319" s="66"/>
      <c r="T319" s="67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T319" s="19" t="s">
        <v>248</v>
      </c>
      <c r="AU319" s="19" t="s">
        <v>81</v>
      </c>
    </row>
    <row r="320" spans="1:65" s="14" customFormat="1" ht="11.25">
      <c r="B320" s="230"/>
      <c r="C320" s="231"/>
      <c r="D320" s="207" t="s">
        <v>250</v>
      </c>
      <c r="E320" s="232" t="s">
        <v>19</v>
      </c>
      <c r="F320" s="233" t="s">
        <v>3252</v>
      </c>
      <c r="G320" s="231"/>
      <c r="H320" s="232" t="s">
        <v>19</v>
      </c>
      <c r="I320" s="234"/>
      <c r="J320" s="231"/>
      <c r="K320" s="231"/>
      <c r="L320" s="235"/>
      <c r="M320" s="236"/>
      <c r="N320" s="237"/>
      <c r="O320" s="237"/>
      <c r="P320" s="237"/>
      <c r="Q320" s="237"/>
      <c r="R320" s="237"/>
      <c r="S320" s="237"/>
      <c r="T320" s="238"/>
      <c r="AT320" s="239" t="s">
        <v>250</v>
      </c>
      <c r="AU320" s="239" t="s">
        <v>81</v>
      </c>
      <c r="AV320" s="14" t="s">
        <v>79</v>
      </c>
      <c r="AW320" s="14" t="s">
        <v>33</v>
      </c>
      <c r="AX320" s="14" t="s">
        <v>72</v>
      </c>
      <c r="AY320" s="239" t="s">
        <v>239</v>
      </c>
    </row>
    <row r="321" spans="1:65" s="14" customFormat="1" ht="11.25">
      <c r="B321" s="230"/>
      <c r="C321" s="231"/>
      <c r="D321" s="207" t="s">
        <v>250</v>
      </c>
      <c r="E321" s="232" t="s">
        <v>19</v>
      </c>
      <c r="F321" s="233" t="s">
        <v>3116</v>
      </c>
      <c r="G321" s="231"/>
      <c r="H321" s="232" t="s">
        <v>19</v>
      </c>
      <c r="I321" s="234"/>
      <c r="J321" s="231"/>
      <c r="K321" s="231"/>
      <c r="L321" s="235"/>
      <c r="M321" s="236"/>
      <c r="N321" s="237"/>
      <c r="O321" s="237"/>
      <c r="P321" s="237"/>
      <c r="Q321" s="237"/>
      <c r="R321" s="237"/>
      <c r="S321" s="237"/>
      <c r="T321" s="238"/>
      <c r="AT321" s="239" t="s">
        <v>250</v>
      </c>
      <c r="AU321" s="239" t="s">
        <v>81</v>
      </c>
      <c r="AV321" s="14" t="s">
        <v>79</v>
      </c>
      <c r="AW321" s="14" t="s">
        <v>33</v>
      </c>
      <c r="AX321" s="14" t="s">
        <v>72</v>
      </c>
      <c r="AY321" s="239" t="s">
        <v>239</v>
      </c>
    </row>
    <row r="322" spans="1:65" s="13" customFormat="1" ht="11.25">
      <c r="B322" s="211"/>
      <c r="C322" s="212"/>
      <c r="D322" s="207" t="s">
        <v>250</v>
      </c>
      <c r="E322" s="213" t="s">
        <v>19</v>
      </c>
      <c r="F322" s="214" t="s">
        <v>3253</v>
      </c>
      <c r="G322" s="212"/>
      <c r="H322" s="215">
        <v>0.28799999999999998</v>
      </c>
      <c r="I322" s="216"/>
      <c r="J322" s="212"/>
      <c r="K322" s="212"/>
      <c r="L322" s="217"/>
      <c r="M322" s="218"/>
      <c r="N322" s="219"/>
      <c r="O322" s="219"/>
      <c r="P322" s="219"/>
      <c r="Q322" s="219"/>
      <c r="R322" s="219"/>
      <c r="S322" s="219"/>
      <c r="T322" s="220"/>
      <c r="AT322" s="221" t="s">
        <v>250</v>
      </c>
      <c r="AU322" s="221" t="s">
        <v>81</v>
      </c>
      <c r="AV322" s="13" t="s">
        <v>81</v>
      </c>
      <c r="AW322" s="13" t="s">
        <v>33</v>
      </c>
      <c r="AX322" s="13" t="s">
        <v>72</v>
      </c>
      <c r="AY322" s="221" t="s">
        <v>239</v>
      </c>
    </row>
    <row r="323" spans="1:65" s="13" customFormat="1" ht="11.25">
      <c r="B323" s="211"/>
      <c r="C323" s="212"/>
      <c r="D323" s="207" t="s">
        <v>250</v>
      </c>
      <c r="E323" s="213" t="s">
        <v>19</v>
      </c>
      <c r="F323" s="214" t="s">
        <v>3254</v>
      </c>
      <c r="G323" s="212"/>
      <c r="H323" s="215">
        <v>0.4</v>
      </c>
      <c r="I323" s="216"/>
      <c r="J323" s="212"/>
      <c r="K323" s="212"/>
      <c r="L323" s="217"/>
      <c r="M323" s="218"/>
      <c r="N323" s="219"/>
      <c r="O323" s="219"/>
      <c r="P323" s="219"/>
      <c r="Q323" s="219"/>
      <c r="R323" s="219"/>
      <c r="S323" s="219"/>
      <c r="T323" s="220"/>
      <c r="AT323" s="221" t="s">
        <v>250</v>
      </c>
      <c r="AU323" s="221" t="s">
        <v>81</v>
      </c>
      <c r="AV323" s="13" t="s">
        <v>81</v>
      </c>
      <c r="AW323" s="13" t="s">
        <v>33</v>
      </c>
      <c r="AX323" s="13" t="s">
        <v>72</v>
      </c>
      <c r="AY323" s="221" t="s">
        <v>239</v>
      </c>
    </row>
    <row r="324" spans="1:65" s="2" customFormat="1" ht="16.5" customHeight="1">
      <c r="A324" s="36"/>
      <c r="B324" s="37"/>
      <c r="C324" s="194" t="s">
        <v>518</v>
      </c>
      <c r="D324" s="194" t="s">
        <v>241</v>
      </c>
      <c r="E324" s="195" t="s">
        <v>3255</v>
      </c>
      <c r="F324" s="196" t="s">
        <v>3256</v>
      </c>
      <c r="G324" s="197" t="s">
        <v>285</v>
      </c>
      <c r="H324" s="198">
        <v>9</v>
      </c>
      <c r="I324" s="199"/>
      <c r="J324" s="200">
        <f>ROUND(I324*H324,2)</f>
        <v>0</v>
      </c>
      <c r="K324" s="196" t="s">
        <v>245</v>
      </c>
      <c r="L324" s="41"/>
      <c r="M324" s="201" t="s">
        <v>19</v>
      </c>
      <c r="N324" s="202" t="s">
        <v>43</v>
      </c>
      <c r="O324" s="66"/>
      <c r="P324" s="203">
        <f>O324*H324</f>
        <v>0</v>
      </c>
      <c r="Q324" s="203">
        <v>1.65E-3</v>
      </c>
      <c r="R324" s="203">
        <f>Q324*H324</f>
        <v>1.485E-2</v>
      </c>
      <c r="S324" s="203">
        <v>0</v>
      </c>
      <c r="T324" s="204">
        <f>S324*H324</f>
        <v>0</v>
      </c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R324" s="205" t="s">
        <v>246</v>
      </c>
      <c r="AT324" s="205" t="s">
        <v>241</v>
      </c>
      <c r="AU324" s="205" t="s">
        <v>81</v>
      </c>
      <c r="AY324" s="19" t="s">
        <v>239</v>
      </c>
      <c r="BE324" s="206">
        <f>IF(N324="základní",J324,0)</f>
        <v>0</v>
      </c>
      <c r="BF324" s="206">
        <f>IF(N324="snížená",J324,0)</f>
        <v>0</v>
      </c>
      <c r="BG324" s="206">
        <f>IF(N324="zákl. přenesená",J324,0)</f>
        <v>0</v>
      </c>
      <c r="BH324" s="206">
        <f>IF(N324="sníž. přenesená",J324,0)</f>
        <v>0</v>
      </c>
      <c r="BI324" s="206">
        <f>IF(N324="nulová",J324,0)</f>
        <v>0</v>
      </c>
      <c r="BJ324" s="19" t="s">
        <v>79</v>
      </c>
      <c r="BK324" s="206">
        <f>ROUND(I324*H324,2)</f>
        <v>0</v>
      </c>
      <c r="BL324" s="19" t="s">
        <v>246</v>
      </c>
      <c r="BM324" s="205" t="s">
        <v>3257</v>
      </c>
    </row>
    <row r="325" spans="1:65" s="2" customFormat="1" ht="11.25">
      <c r="A325" s="36"/>
      <c r="B325" s="37"/>
      <c r="C325" s="38"/>
      <c r="D325" s="207" t="s">
        <v>248</v>
      </c>
      <c r="E325" s="38"/>
      <c r="F325" s="208" t="s">
        <v>3258</v>
      </c>
      <c r="G325" s="38"/>
      <c r="H325" s="38"/>
      <c r="I325" s="117"/>
      <c r="J325" s="38"/>
      <c r="K325" s="38"/>
      <c r="L325" s="41"/>
      <c r="M325" s="209"/>
      <c r="N325" s="210"/>
      <c r="O325" s="66"/>
      <c r="P325" s="66"/>
      <c r="Q325" s="66"/>
      <c r="R325" s="66"/>
      <c r="S325" s="66"/>
      <c r="T325" s="67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T325" s="19" t="s">
        <v>248</v>
      </c>
      <c r="AU325" s="19" t="s">
        <v>81</v>
      </c>
    </row>
    <row r="326" spans="1:65" s="14" customFormat="1" ht="11.25">
      <c r="B326" s="230"/>
      <c r="C326" s="231"/>
      <c r="D326" s="207" t="s">
        <v>250</v>
      </c>
      <c r="E326" s="232" t="s">
        <v>19</v>
      </c>
      <c r="F326" s="233" t="s">
        <v>3245</v>
      </c>
      <c r="G326" s="231"/>
      <c r="H326" s="232" t="s">
        <v>19</v>
      </c>
      <c r="I326" s="234"/>
      <c r="J326" s="231"/>
      <c r="K326" s="231"/>
      <c r="L326" s="235"/>
      <c r="M326" s="236"/>
      <c r="N326" s="237"/>
      <c r="O326" s="237"/>
      <c r="P326" s="237"/>
      <c r="Q326" s="237"/>
      <c r="R326" s="237"/>
      <c r="S326" s="237"/>
      <c r="T326" s="238"/>
      <c r="AT326" s="239" t="s">
        <v>250</v>
      </c>
      <c r="AU326" s="239" t="s">
        <v>81</v>
      </c>
      <c r="AV326" s="14" t="s">
        <v>79</v>
      </c>
      <c r="AW326" s="14" t="s">
        <v>33</v>
      </c>
      <c r="AX326" s="14" t="s">
        <v>72</v>
      </c>
      <c r="AY326" s="239" t="s">
        <v>239</v>
      </c>
    </row>
    <row r="327" spans="1:65" s="14" customFormat="1" ht="11.25">
      <c r="B327" s="230"/>
      <c r="C327" s="231"/>
      <c r="D327" s="207" t="s">
        <v>250</v>
      </c>
      <c r="E327" s="232" t="s">
        <v>19</v>
      </c>
      <c r="F327" s="233" t="s">
        <v>3128</v>
      </c>
      <c r="G327" s="231"/>
      <c r="H327" s="232" t="s">
        <v>19</v>
      </c>
      <c r="I327" s="234"/>
      <c r="J327" s="231"/>
      <c r="K327" s="231"/>
      <c r="L327" s="235"/>
      <c r="M327" s="236"/>
      <c r="N327" s="237"/>
      <c r="O327" s="237"/>
      <c r="P327" s="237"/>
      <c r="Q327" s="237"/>
      <c r="R327" s="237"/>
      <c r="S327" s="237"/>
      <c r="T327" s="238"/>
      <c r="AT327" s="239" t="s">
        <v>250</v>
      </c>
      <c r="AU327" s="239" t="s">
        <v>81</v>
      </c>
      <c r="AV327" s="14" t="s">
        <v>79</v>
      </c>
      <c r="AW327" s="14" t="s">
        <v>33</v>
      </c>
      <c r="AX327" s="14" t="s">
        <v>72</v>
      </c>
      <c r="AY327" s="239" t="s">
        <v>239</v>
      </c>
    </row>
    <row r="328" spans="1:65" s="13" customFormat="1" ht="11.25">
      <c r="B328" s="211"/>
      <c r="C328" s="212"/>
      <c r="D328" s="207" t="s">
        <v>250</v>
      </c>
      <c r="E328" s="213" t="s">
        <v>19</v>
      </c>
      <c r="F328" s="214" t="s">
        <v>3259</v>
      </c>
      <c r="G328" s="212"/>
      <c r="H328" s="215">
        <v>9</v>
      </c>
      <c r="I328" s="216"/>
      <c r="J328" s="212"/>
      <c r="K328" s="212"/>
      <c r="L328" s="217"/>
      <c r="M328" s="218"/>
      <c r="N328" s="219"/>
      <c r="O328" s="219"/>
      <c r="P328" s="219"/>
      <c r="Q328" s="219"/>
      <c r="R328" s="219"/>
      <c r="S328" s="219"/>
      <c r="T328" s="220"/>
      <c r="AT328" s="221" t="s">
        <v>250</v>
      </c>
      <c r="AU328" s="221" t="s">
        <v>81</v>
      </c>
      <c r="AV328" s="13" t="s">
        <v>81</v>
      </c>
      <c r="AW328" s="13" t="s">
        <v>33</v>
      </c>
      <c r="AX328" s="13" t="s">
        <v>72</v>
      </c>
      <c r="AY328" s="221" t="s">
        <v>239</v>
      </c>
    </row>
    <row r="329" spans="1:65" s="2" customFormat="1" ht="16.5" customHeight="1">
      <c r="A329" s="36"/>
      <c r="B329" s="37"/>
      <c r="C329" s="240" t="s">
        <v>524</v>
      </c>
      <c r="D329" s="240" t="s">
        <v>653</v>
      </c>
      <c r="E329" s="241" t="s">
        <v>3260</v>
      </c>
      <c r="F329" s="242" t="s">
        <v>3261</v>
      </c>
      <c r="G329" s="243" t="s">
        <v>285</v>
      </c>
      <c r="H329" s="244">
        <v>9</v>
      </c>
      <c r="I329" s="245"/>
      <c r="J329" s="246">
        <f>ROUND(I329*H329,2)</f>
        <v>0</v>
      </c>
      <c r="K329" s="242" t="s">
        <v>245</v>
      </c>
      <c r="L329" s="247"/>
      <c r="M329" s="248" t="s">
        <v>19</v>
      </c>
      <c r="N329" s="249" t="s">
        <v>43</v>
      </c>
      <c r="O329" s="66"/>
      <c r="P329" s="203">
        <f>O329*H329</f>
        <v>0</v>
      </c>
      <c r="Q329" s="203">
        <v>4.4999999999999998E-2</v>
      </c>
      <c r="R329" s="203">
        <f>Q329*H329</f>
        <v>0.40499999999999997</v>
      </c>
      <c r="S329" s="203">
        <v>0</v>
      </c>
      <c r="T329" s="204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205" t="s">
        <v>314</v>
      </c>
      <c r="AT329" s="205" t="s">
        <v>653</v>
      </c>
      <c r="AU329" s="205" t="s">
        <v>81</v>
      </c>
      <c r="AY329" s="19" t="s">
        <v>239</v>
      </c>
      <c r="BE329" s="206">
        <f>IF(N329="základní",J329,0)</f>
        <v>0</v>
      </c>
      <c r="BF329" s="206">
        <f>IF(N329="snížená",J329,0)</f>
        <v>0</v>
      </c>
      <c r="BG329" s="206">
        <f>IF(N329="zákl. přenesená",J329,0)</f>
        <v>0</v>
      </c>
      <c r="BH329" s="206">
        <f>IF(N329="sníž. přenesená",J329,0)</f>
        <v>0</v>
      </c>
      <c r="BI329" s="206">
        <f>IF(N329="nulová",J329,0)</f>
        <v>0</v>
      </c>
      <c r="BJ329" s="19" t="s">
        <v>79</v>
      </c>
      <c r="BK329" s="206">
        <f>ROUND(I329*H329,2)</f>
        <v>0</v>
      </c>
      <c r="BL329" s="19" t="s">
        <v>246</v>
      </c>
      <c r="BM329" s="205" t="s">
        <v>3262</v>
      </c>
    </row>
    <row r="330" spans="1:65" s="2" customFormat="1" ht="11.25">
      <c r="A330" s="36"/>
      <c r="B330" s="37"/>
      <c r="C330" s="38"/>
      <c r="D330" s="207" t="s">
        <v>248</v>
      </c>
      <c r="E330" s="38"/>
      <c r="F330" s="208" t="s">
        <v>3261</v>
      </c>
      <c r="G330" s="38"/>
      <c r="H330" s="38"/>
      <c r="I330" s="117"/>
      <c r="J330" s="38"/>
      <c r="K330" s="38"/>
      <c r="L330" s="41"/>
      <c r="M330" s="209"/>
      <c r="N330" s="210"/>
      <c r="O330" s="66"/>
      <c r="P330" s="66"/>
      <c r="Q330" s="66"/>
      <c r="R330" s="66"/>
      <c r="S330" s="66"/>
      <c r="T330" s="67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T330" s="19" t="s">
        <v>248</v>
      </c>
      <c r="AU330" s="19" t="s">
        <v>81</v>
      </c>
    </row>
    <row r="331" spans="1:65" s="14" customFormat="1" ht="11.25">
      <c r="B331" s="230"/>
      <c r="C331" s="231"/>
      <c r="D331" s="207" t="s">
        <v>250</v>
      </c>
      <c r="E331" s="232" t="s">
        <v>19</v>
      </c>
      <c r="F331" s="233" t="s">
        <v>3245</v>
      </c>
      <c r="G331" s="231"/>
      <c r="H331" s="232" t="s">
        <v>19</v>
      </c>
      <c r="I331" s="234"/>
      <c r="J331" s="231"/>
      <c r="K331" s="231"/>
      <c r="L331" s="235"/>
      <c r="M331" s="236"/>
      <c r="N331" s="237"/>
      <c r="O331" s="237"/>
      <c r="P331" s="237"/>
      <c r="Q331" s="237"/>
      <c r="R331" s="237"/>
      <c r="S331" s="237"/>
      <c r="T331" s="238"/>
      <c r="AT331" s="239" t="s">
        <v>250</v>
      </c>
      <c r="AU331" s="239" t="s">
        <v>81</v>
      </c>
      <c r="AV331" s="14" t="s">
        <v>79</v>
      </c>
      <c r="AW331" s="14" t="s">
        <v>33</v>
      </c>
      <c r="AX331" s="14" t="s">
        <v>72</v>
      </c>
      <c r="AY331" s="239" t="s">
        <v>239</v>
      </c>
    </row>
    <row r="332" spans="1:65" s="14" customFormat="1" ht="11.25">
      <c r="B332" s="230"/>
      <c r="C332" s="231"/>
      <c r="D332" s="207" t="s">
        <v>250</v>
      </c>
      <c r="E332" s="232" t="s">
        <v>19</v>
      </c>
      <c r="F332" s="233" t="s">
        <v>3128</v>
      </c>
      <c r="G332" s="231"/>
      <c r="H332" s="232" t="s">
        <v>19</v>
      </c>
      <c r="I332" s="234"/>
      <c r="J332" s="231"/>
      <c r="K332" s="231"/>
      <c r="L332" s="235"/>
      <c r="M332" s="236"/>
      <c r="N332" s="237"/>
      <c r="O332" s="237"/>
      <c r="P332" s="237"/>
      <c r="Q332" s="237"/>
      <c r="R332" s="237"/>
      <c r="S332" s="237"/>
      <c r="T332" s="238"/>
      <c r="AT332" s="239" t="s">
        <v>250</v>
      </c>
      <c r="AU332" s="239" t="s">
        <v>81</v>
      </c>
      <c r="AV332" s="14" t="s">
        <v>79</v>
      </c>
      <c r="AW332" s="14" t="s">
        <v>33</v>
      </c>
      <c r="AX332" s="14" t="s">
        <v>72</v>
      </c>
      <c r="AY332" s="239" t="s">
        <v>239</v>
      </c>
    </row>
    <row r="333" spans="1:65" s="13" customFormat="1" ht="11.25">
      <c r="B333" s="211"/>
      <c r="C333" s="212"/>
      <c r="D333" s="207" t="s">
        <v>250</v>
      </c>
      <c r="E333" s="213" t="s">
        <v>19</v>
      </c>
      <c r="F333" s="214" t="s">
        <v>3259</v>
      </c>
      <c r="G333" s="212"/>
      <c r="H333" s="215">
        <v>9</v>
      </c>
      <c r="I333" s="216"/>
      <c r="J333" s="212"/>
      <c r="K333" s="212"/>
      <c r="L333" s="217"/>
      <c r="M333" s="218"/>
      <c r="N333" s="219"/>
      <c r="O333" s="219"/>
      <c r="P333" s="219"/>
      <c r="Q333" s="219"/>
      <c r="R333" s="219"/>
      <c r="S333" s="219"/>
      <c r="T333" s="220"/>
      <c r="AT333" s="221" t="s">
        <v>250</v>
      </c>
      <c r="AU333" s="221" t="s">
        <v>81</v>
      </c>
      <c r="AV333" s="13" t="s">
        <v>81</v>
      </c>
      <c r="AW333" s="13" t="s">
        <v>33</v>
      </c>
      <c r="AX333" s="13" t="s">
        <v>72</v>
      </c>
      <c r="AY333" s="221" t="s">
        <v>239</v>
      </c>
    </row>
    <row r="334" spans="1:65" s="2" customFormat="1" ht="16.5" customHeight="1">
      <c r="A334" s="36"/>
      <c r="B334" s="37"/>
      <c r="C334" s="194" t="s">
        <v>530</v>
      </c>
      <c r="D334" s="194" t="s">
        <v>241</v>
      </c>
      <c r="E334" s="195" t="s">
        <v>1904</v>
      </c>
      <c r="F334" s="196" t="s">
        <v>1905</v>
      </c>
      <c r="G334" s="197" t="s">
        <v>254</v>
      </c>
      <c r="H334" s="198">
        <v>6.8920000000000003</v>
      </c>
      <c r="I334" s="199"/>
      <c r="J334" s="200">
        <f>ROUND(I334*H334,2)</f>
        <v>0</v>
      </c>
      <c r="K334" s="196" t="s">
        <v>245</v>
      </c>
      <c r="L334" s="41"/>
      <c r="M334" s="201" t="s">
        <v>19</v>
      </c>
      <c r="N334" s="202" t="s">
        <v>43</v>
      </c>
      <c r="O334" s="66"/>
      <c r="P334" s="203">
        <f>O334*H334</f>
        <v>0</v>
      </c>
      <c r="Q334" s="203">
        <v>0</v>
      </c>
      <c r="R334" s="203">
        <f>Q334*H334</f>
        <v>0</v>
      </c>
      <c r="S334" s="203">
        <v>0</v>
      </c>
      <c r="T334" s="204">
        <f>S334*H334</f>
        <v>0</v>
      </c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R334" s="205" t="s">
        <v>246</v>
      </c>
      <c r="AT334" s="205" t="s">
        <v>241</v>
      </c>
      <c r="AU334" s="205" t="s">
        <v>81</v>
      </c>
      <c r="AY334" s="19" t="s">
        <v>239</v>
      </c>
      <c r="BE334" s="206">
        <f>IF(N334="základní",J334,0)</f>
        <v>0</v>
      </c>
      <c r="BF334" s="206">
        <f>IF(N334="snížená",J334,0)</f>
        <v>0</v>
      </c>
      <c r="BG334" s="206">
        <f>IF(N334="zákl. přenesená",J334,0)</f>
        <v>0</v>
      </c>
      <c r="BH334" s="206">
        <f>IF(N334="sníž. přenesená",J334,0)</f>
        <v>0</v>
      </c>
      <c r="BI334" s="206">
        <f>IF(N334="nulová",J334,0)</f>
        <v>0</v>
      </c>
      <c r="BJ334" s="19" t="s">
        <v>79</v>
      </c>
      <c r="BK334" s="206">
        <f>ROUND(I334*H334,2)</f>
        <v>0</v>
      </c>
      <c r="BL334" s="19" t="s">
        <v>246</v>
      </c>
      <c r="BM334" s="205" t="s">
        <v>3263</v>
      </c>
    </row>
    <row r="335" spans="1:65" s="2" customFormat="1" ht="19.5">
      <c r="A335" s="36"/>
      <c r="B335" s="37"/>
      <c r="C335" s="38"/>
      <c r="D335" s="207" t="s">
        <v>248</v>
      </c>
      <c r="E335" s="38"/>
      <c r="F335" s="208" t="s">
        <v>1907</v>
      </c>
      <c r="G335" s="38"/>
      <c r="H335" s="38"/>
      <c r="I335" s="117"/>
      <c r="J335" s="38"/>
      <c r="K335" s="38"/>
      <c r="L335" s="41"/>
      <c r="M335" s="209"/>
      <c r="N335" s="210"/>
      <c r="O335" s="66"/>
      <c r="P335" s="66"/>
      <c r="Q335" s="66"/>
      <c r="R335" s="66"/>
      <c r="S335" s="66"/>
      <c r="T335" s="67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T335" s="19" t="s">
        <v>248</v>
      </c>
      <c r="AU335" s="19" t="s">
        <v>81</v>
      </c>
    </row>
    <row r="336" spans="1:65" s="14" customFormat="1" ht="11.25">
      <c r="B336" s="230"/>
      <c r="C336" s="231"/>
      <c r="D336" s="207" t="s">
        <v>250</v>
      </c>
      <c r="E336" s="232" t="s">
        <v>19</v>
      </c>
      <c r="F336" s="233" t="s">
        <v>3264</v>
      </c>
      <c r="G336" s="231"/>
      <c r="H336" s="232" t="s">
        <v>19</v>
      </c>
      <c r="I336" s="234"/>
      <c r="J336" s="231"/>
      <c r="K336" s="231"/>
      <c r="L336" s="235"/>
      <c r="M336" s="236"/>
      <c r="N336" s="237"/>
      <c r="O336" s="237"/>
      <c r="P336" s="237"/>
      <c r="Q336" s="237"/>
      <c r="R336" s="237"/>
      <c r="S336" s="237"/>
      <c r="T336" s="238"/>
      <c r="AT336" s="239" t="s">
        <v>250</v>
      </c>
      <c r="AU336" s="239" t="s">
        <v>81</v>
      </c>
      <c r="AV336" s="14" t="s">
        <v>79</v>
      </c>
      <c r="AW336" s="14" t="s">
        <v>33</v>
      </c>
      <c r="AX336" s="14" t="s">
        <v>72</v>
      </c>
      <c r="AY336" s="239" t="s">
        <v>239</v>
      </c>
    </row>
    <row r="337" spans="1:65" s="14" customFormat="1" ht="11.25">
      <c r="B337" s="230"/>
      <c r="C337" s="231"/>
      <c r="D337" s="207" t="s">
        <v>250</v>
      </c>
      <c r="E337" s="232" t="s">
        <v>19</v>
      </c>
      <c r="F337" s="233" t="s">
        <v>3116</v>
      </c>
      <c r="G337" s="231"/>
      <c r="H337" s="232" t="s">
        <v>19</v>
      </c>
      <c r="I337" s="234"/>
      <c r="J337" s="231"/>
      <c r="K337" s="231"/>
      <c r="L337" s="235"/>
      <c r="M337" s="236"/>
      <c r="N337" s="237"/>
      <c r="O337" s="237"/>
      <c r="P337" s="237"/>
      <c r="Q337" s="237"/>
      <c r="R337" s="237"/>
      <c r="S337" s="237"/>
      <c r="T337" s="238"/>
      <c r="AT337" s="239" t="s">
        <v>250</v>
      </c>
      <c r="AU337" s="239" t="s">
        <v>81</v>
      </c>
      <c r="AV337" s="14" t="s">
        <v>79</v>
      </c>
      <c r="AW337" s="14" t="s">
        <v>33</v>
      </c>
      <c r="AX337" s="14" t="s">
        <v>72</v>
      </c>
      <c r="AY337" s="239" t="s">
        <v>239</v>
      </c>
    </row>
    <row r="338" spans="1:65" s="13" customFormat="1" ht="11.25">
      <c r="B338" s="211"/>
      <c r="C338" s="212"/>
      <c r="D338" s="207" t="s">
        <v>250</v>
      </c>
      <c r="E338" s="213" t="s">
        <v>19</v>
      </c>
      <c r="F338" s="214" t="s">
        <v>3265</v>
      </c>
      <c r="G338" s="212"/>
      <c r="H338" s="215">
        <v>2.64</v>
      </c>
      <c r="I338" s="216"/>
      <c r="J338" s="212"/>
      <c r="K338" s="212"/>
      <c r="L338" s="217"/>
      <c r="M338" s="218"/>
      <c r="N338" s="219"/>
      <c r="O338" s="219"/>
      <c r="P338" s="219"/>
      <c r="Q338" s="219"/>
      <c r="R338" s="219"/>
      <c r="S338" s="219"/>
      <c r="T338" s="220"/>
      <c r="AT338" s="221" t="s">
        <v>250</v>
      </c>
      <c r="AU338" s="221" t="s">
        <v>81</v>
      </c>
      <c r="AV338" s="13" t="s">
        <v>81</v>
      </c>
      <c r="AW338" s="13" t="s">
        <v>33</v>
      </c>
      <c r="AX338" s="13" t="s">
        <v>72</v>
      </c>
      <c r="AY338" s="221" t="s">
        <v>239</v>
      </c>
    </row>
    <row r="339" spans="1:65" s="13" customFormat="1" ht="11.25">
      <c r="B339" s="211"/>
      <c r="C339" s="212"/>
      <c r="D339" s="207" t="s">
        <v>250</v>
      </c>
      <c r="E339" s="213" t="s">
        <v>19</v>
      </c>
      <c r="F339" s="214" t="s">
        <v>3253</v>
      </c>
      <c r="G339" s="212"/>
      <c r="H339" s="215">
        <v>0.28799999999999998</v>
      </c>
      <c r="I339" s="216"/>
      <c r="J339" s="212"/>
      <c r="K339" s="212"/>
      <c r="L339" s="217"/>
      <c r="M339" s="218"/>
      <c r="N339" s="219"/>
      <c r="O339" s="219"/>
      <c r="P339" s="219"/>
      <c r="Q339" s="219"/>
      <c r="R339" s="219"/>
      <c r="S339" s="219"/>
      <c r="T339" s="220"/>
      <c r="AT339" s="221" t="s">
        <v>250</v>
      </c>
      <c r="AU339" s="221" t="s">
        <v>81</v>
      </c>
      <c r="AV339" s="13" t="s">
        <v>81</v>
      </c>
      <c r="AW339" s="13" t="s">
        <v>33</v>
      </c>
      <c r="AX339" s="13" t="s">
        <v>72</v>
      </c>
      <c r="AY339" s="221" t="s">
        <v>239</v>
      </c>
    </row>
    <row r="340" spans="1:65" s="13" customFormat="1" ht="11.25">
      <c r="B340" s="211"/>
      <c r="C340" s="212"/>
      <c r="D340" s="207" t="s">
        <v>250</v>
      </c>
      <c r="E340" s="213" t="s">
        <v>19</v>
      </c>
      <c r="F340" s="214" t="s">
        <v>3254</v>
      </c>
      <c r="G340" s="212"/>
      <c r="H340" s="215">
        <v>0.4</v>
      </c>
      <c r="I340" s="216"/>
      <c r="J340" s="212"/>
      <c r="K340" s="212"/>
      <c r="L340" s="217"/>
      <c r="M340" s="218"/>
      <c r="N340" s="219"/>
      <c r="O340" s="219"/>
      <c r="P340" s="219"/>
      <c r="Q340" s="219"/>
      <c r="R340" s="219"/>
      <c r="S340" s="219"/>
      <c r="T340" s="220"/>
      <c r="AT340" s="221" t="s">
        <v>250</v>
      </c>
      <c r="AU340" s="221" t="s">
        <v>81</v>
      </c>
      <c r="AV340" s="13" t="s">
        <v>81</v>
      </c>
      <c r="AW340" s="13" t="s">
        <v>33</v>
      </c>
      <c r="AX340" s="13" t="s">
        <v>72</v>
      </c>
      <c r="AY340" s="221" t="s">
        <v>239</v>
      </c>
    </row>
    <row r="341" spans="1:65" s="14" customFormat="1" ht="11.25">
      <c r="B341" s="230"/>
      <c r="C341" s="231"/>
      <c r="D341" s="207" t="s">
        <v>250</v>
      </c>
      <c r="E341" s="232" t="s">
        <v>19</v>
      </c>
      <c r="F341" s="233" t="s">
        <v>3128</v>
      </c>
      <c r="G341" s="231"/>
      <c r="H341" s="232" t="s">
        <v>19</v>
      </c>
      <c r="I341" s="234"/>
      <c r="J341" s="231"/>
      <c r="K341" s="231"/>
      <c r="L341" s="235"/>
      <c r="M341" s="236"/>
      <c r="N341" s="237"/>
      <c r="O341" s="237"/>
      <c r="P341" s="237"/>
      <c r="Q341" s="237"/>
      <c r="R341" s="237"/>
      <c r="S341" s="237"/>
      <c r="T341" s="238"/>
      <c r="AT341" s="239" t="s">
        <v>250</v>
      </c>
      <c r="AU341" s="239" t="s">
        <v>81</v>
      </c>
      <c r="AV341" s="14" t="s">
        <v>79</v>
      </c>
      <c r="AW341" s="14" t="s">
        <v>33</v>
      </c>
      <c r="AX341" s="14" t="s">
        <v>72</v>
      </c>
      <c r="AY341" s="239" t="s">
        <v>239</v>
      </c>
    </row>
    <row r="342" spans="1:65" s="13" customFormat="1" ht="11.25">
      <c r="B342" s="211"/>
      <c r="C342" s="212"/>
      <c r="D342" s="207" t="s">
        <v>250</v>
      </c>
      <c r="E342" s="213" t="s">
        <v>19</v>
      </c>
      <c r="F342" s="214" t="s">
        <v>3266</v>
      </c>
      <c r="G342" s="212"/>
      <c r="H342" s="215">
        <v>2.04</v>
      </c>
      <c r="I342" s="216"/>
      <c r="J342" s="212"/>
      <c r="K342" s="212"/>
      <c r="L342" s="217"/>
      <c r="M342" s="218"/>
      <c r="N342" s="219"/>
      <c r="O342" s="219"/>
      <c r="P342" s="219"/>
      <c r="Q342" s="219"/>
      <c r="R342" s="219"/>
      <c r="S342" s="219"/>
      <c r="T342" s="220"/>
      <c r="AT342" s="221" t="s">
        <v>250</v>
      </c>
      <c r="AU342" s="221" t="s">
        <v>81</v>
      </c>
      <c r="AV342" s="13" t="s">
        <v>81</v>
      </c>
      <c r="AW342" s="13" t="s">
        <v>33</v>
      </c>
      <c r="AX342" s="13" t="s">
        <v>72</v>
      </c>
      <c r="AY342" s="221" t="s">
        <v>239</v>
      </c>
    </row>
    <row r="343" spans="1:65" s="14" customFormat="1" ht="11.25">
      <c r="B343" s="230"/>
      <c r="C343" s="231"/>
      <c r="D343" s="207" t="s">
        <v>250</v>
      </c>
      <c r="E343" s="232" t="s">
        <v>19</v>
      </c>
      <c r="F343" s="233" t="s">
        <v>3128</v>
      </c>
      <c r="G343" s="231"/>
      <c r="H343" s="232" t="s">
        <v>19</v>
      </c>
      <c r="I343" s="234"/>
      <c r="J343" s="231"/>
      <c r="K343" s="231"/>
      <c r="L343" s="235"/>
      <c r="M343" s="236"/>
      <c r="N343" s="237"/>
      <c r="O343" s="237"/>
      <c r="P343" s="237"/>
      <c r="Q343" s="237"/>
      <c r="R343" s="237"/>
      <c r="S343" s="237"/>
      <c r="T343" s="238"/>
      <c r="AT343" s="239" t="s">
        <v>250</v>
      </c>
      <c r="AU343" s="239" t="s">
        <v>81</v>
      </c>
      <c r="AV343" s="14" t="s">
        <v>79</v>
      </c>
      <c r="AW343" s="14" t="s">
        <v>33</v>
      </c>
      <c r="AX343" s="14" t="s">
        <v>72</v>
      </c>
      <c r="AY343" s="239" t="s">
        <v>239</v>
      </c>
    </row>
    <row r="344" spans="1:65" s="13" customFormat="1" ht="11.25">
      <c r="B344" s="211"/>
      <c r="C344" s="212"/>
      <c r="D344" s="207" t="s">
        <v>250</v>
      </c>
      <c r="E344" s="213" t="s">
        <v>19</v>
      </c>
      <c r="F344" s="214" t="s">
        <v>3267</v>
      </c>
      <c r="G344" s="212"/>
      <c r="H344" s="215">
        <v>0.54900000000000004</v>
      </c>
      <c r="I344" s="216"/>
      <c r="J344" s="212"/>
      <c r="K344" s="212"/>
      <c r="L344" s="217"/>
      <c r="M344" s="218"/>
      <c r="N344" s="219"/>
      <c r="O344" s="219"/>
      <c r="P344" s="219"/>
      <c r="Q344" s="219"/>
      <c r="R344" s="219"/>
      <c r="S344" s="219"/>
      <c r="T344" s="220"/>
      <c r="AT344" s="221" t="s">
        <v>250</v>
      </c>
      <c r="AU344" s="221" t="s">
        <v>81</v>
      </c>
      <c r="AV344" s="13" t="s">
        <v>81</v>
      </c>
      <c r="AW344" s="13" t="s">
        <v>33</v>
      </c>
      <c r="AX344" s="13" t="s">
        <v>72</v>
      </c>
      <c r="AY344" s="221" t="s">
        <v>239</v>
      </c>
    </row>
    <row r="345" spans="1:65" s="13" customFormat="1" ht="11.25">
      <c r="B345" s="211"/>
      <c r="C345" s="212"/>
      <c r="D345" s="207" t="s">
        <v>250</v>
      </c>
      <c r="E345" s="213" t="s">
        <v>19</v>
      </c>
      <c r="F345" s="214" t="s">
        <v>3268</v>
      </c>
      <c r="G345" s="212"/>
      <c r="H345" s="215">
        <v>0.97499999999999998</v>
      </c>
      <c r="I345" s="216"/>
      <c r="J345" s="212"/>
      <c r="K345" s="212"/>
      <c r="L345" s="217"/>
      <c r="M345" s="218"/>
      <c r="N345" s="219"/>
      <c r="O345" s="219"/>
      <c r="P345" s="219"/>
      <c r="Q345" s="219"/>
      <c r="R345" s="219"/>
      <c r="S345" s="219"/>
      <c r="T345" s="220"/>
      <c r="AT345" s="221" t="s">
        <v>250</v>
      </c>
      <c r="AU345" s="221" t="s">
        <v>81</v>
      </c>
      <c r="AV345" s="13" t="s">
        <v>81</v>
      </c>
      <c r="AW345" s="13" t="s">
        <v>33</v>
      </c>
      <c r="AX345" s="13" t="s">
        <v>72</v>
      </c>
      <c r="AY345" s="221" t="s">
        <v>239</v>
      </c>
    </row>
    <row r="346" spans="1:65" s="2" customFormat="1" ht="16.5" customHeight="1">
      <c r="A346" s="36"/>
      <c r="B346" s="37"/>
      <c r="C346" s="194" t="s">
        <v>536</v>
      </c>
      <c r="D346" s="194" t="s">
        <v>241</v>
      </c>
      <c r="E346" s="195" t="s">
        <v>3269</v>
      </c>
      <c r="F346" s="196" t="s">
        <v>3270</v>
      </c>
      <c r="G346" s="197" t="s">
        <v>254</v>
      </c>
      <c r="H346" s="198">
        <v>8.16</v>
      </c>
      <c r="I346" s="199"/>
      <c r="J346" s="200">
        <f>ROUND(I346*H346,2)</f>
        <v>0</v>
      </c>
      <c r="K346" s="196" t="s">
        <v>245</v>
      </c>
      <c r="L346" s="41"/>
      <c r="M346" s="201" t="s">
        <v>19</v>
      </c>
      <c r="N346" s="202" t="s">
        <v>43</v>
      </c>
      <c r="O346" s="66"/>
      <c r="P346" s="203">
        <f>O346*H346</f>
        <v>0</v>
      </c>
      <c r="Q346" s="203">
        <v>0</v>
      </c>
      <c r="R346" s="203">
        <f>Q346*H346</f>
        <v>0</v>
      </c>
      <c r="S346" s="203">
        <v>0</v>
      </c>
      <c r="T346" s="204">
        <f>S346*H346</f>
        <v>0</v>
      </c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R346" s="205" t="s">
        <v>246</v>
      </c>
      <c r="AT346" s="205" t="s">
        <v>241</v>
      </c>
      <c r="AU346" s="205" t="s">
        <v>81</v>
      </c>
      <c r="AY346" s="19" t="s">
        <v>239</v>
      </c>
      <c r="BE346" s="206">
        <f>IF(N346="základní",J346,0)</f>
        <v>0</v>
      </c>
      <c r="BF346" s="206">
        <f>IF(N346="snížená",J346,0)</f>
        <v>0</v>
      </c>
      <c r="BG346" s="206">
        <f>IF(N346="zákl. přenesená",J346,0)</f>
        <v>0</v>
      </c>
      <c r="BH346" s="206">
        <f>IF(N346="sníž. přenesená",J346,0)</f>
        <v>0</v>
      </c>
      <c r="BI346" s="206">
        <f>IF(N346="nulová",J346,0)</f>
        <v>0</v>
      </c>
      <c r="BJ346" s="19" t="s">
        <v>79</v>
      </c>
      <c r="BK346" s="206">
        <f>ROUND(I346*H346,2)</f>
        <v>0</v>
      </c>
      <c r="BL346" s="19" t="s">
        <v>246</v>
      </c>
      <c r="BM346" s="205" t="s">
        <v>3271</v>
      </c>
    </row>
    <row r="347" spans="1:65" s="2" customFormat="1" ht="11.25">
      <c r="A347" s="36"/>
      <c r="B347" s="37"/>
      <c r="C347" s="38"/>
      <c r="D347" s="207" t="s">
        <v>248</v>
      </c>
      <c r="E347" s="38"/>
      <c r="F347" s="208" t="s">
        <v>3272</v>
      </c>
      <c r="G347" s="38"/>
      <c r="H347" s="38"/>
      <c r="I347" s="117"/>
      <c r="J347" s="38"/>
      <c r="K347" s="38"/>
      <c r="L347" s="41"/>
      <c r="M347" s="209"/>
      <c r="N347" s="210"/>
      <c r="O347" s="66"/>
      <c r="P347" s="66"/>
      <c r="Q347" s="66"/>
      <c r="R347" s="66"/>
      <c r="S347" s="66"/>
      <c r="T347" s="67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T347" s="19" t="s">
        <v>248</v>
      </c>
      <c r="AU347" s="19" t="s">
        <v>81</v>
      </c>
    </row>
    <row r="348" spans="1:65" s="14" customFormat="1" ht="11.25">
      <c r="B348" s="230"/>
      <c r="C348" s="231"/>
      <c r="D348" s="207" t="s">
        <v>250</v>
      </c>
      <c r="E348" s="232" t="s">
        <v>19</v>
      </c>
      <c r="F348" s="233" t="s">
        <v>3273</v>
      </c>
      <c r="G348" s="231"/>
      <c r="H348" s="232" t="s">
        <v>19</v>
      </c>
      <c r="I348" s="234"/>
      <c r="J348" s="231"/>
      <c r="K348" s="231"/>
      <c r="L348" s="235"/>
      <c r="M348" s="236"/>
      <c r="N348" s="237"/>
      <c r="O348" s="237"/>
      <c r="P348" s="237"/>
      <c r="Q348" s="237"/>
      <c r="R348" s="237"/>
      <c r="S348" s="237"/>
      <c r="T348" s="238"/>
      <c r="AT348" s="239" t="s">
        <v>250</v>
      </c>
      <c r="AU348" s="239" t="s">
        <v>81</v>
      </c>
      <c r="AV348" s="14" t="s">
        <v>79</v>
      </c>
      <c r="AW348" s="14" t="s">
        <v>33</v>
      </c>
      <c r="AX348" s="14" t="s">
        <v>72</v>
      </c>
      <c r="AY348" s="239" t="s">
        <v>239</v>
      </c>
    </row>
    <row r="349" spans="1:65" s="14" customFormat="1" ht="11.25">
      <c r="B349" s="230"/>
      <c r="C349" s="231"/>
      <c r="D349" s="207" t="s">
        <v>250</v>
      </c>
      <c r="E349" s="232" t="s">
        <v>19</v>
      </c>
      <c r="F349" s="233" t="s">
        <v>3128</v>
      </c>
      <c r="G349" s="231"/>
      <c r="H349" s="232" t="s">
        <v>19</v>
      </c>
      <c r="I349" s="234"/>
      <c r="J349" s="231"/>
      <c r="K349" s="231"/>
      <c r="L349" s="235"/>
      <c r="M349" s="236"/>
      <c r="N349" s="237"/>
      <c r="O349" s="237"/>
      <c r="P349" s="237"/>
      <c r="Q349" s="237"/>
      <c r="R349" s="237"/>
      <c r="S349" s="237"/>
      <c r="T349" s="238"/>
      <c r="AT349" s="239" t="s">
        <v>250</v>
      </c>
      <c r="AU349" s="239" t="s">
        <v>81</v>
      </c>
      <c r="AV349" s="14" t="s">
        <v>79</v>
      </c>
      <c r="AW349" s="14" t="s">
        <v>33</v>
      </c>
      <c r="AX349" s="14" t="s">
        <v>72</v>
      </c>
      <c r="AY349" s="239" t="s">
        <v>239</v>
      </c>
    </row>
    <row r="350" spans="1:65" s="13" customFormat="1" ht="11.25">
      <c r="B350" s="211"/>
      <c r="C350" s="212"/>
      <c r="D350" s="207" t="s">
        <v>250</v>
      </c>
      <c r="E350" s="213" t="s">
        <v>19</v>
      </c>
      <c r="F350" s="214" t="s">
        <v>3274</v>
      </c>
      <c r="G350" s="212"/>
      <c r="H350" s="215">
        <v>8.16</v>
      </c>
      <c r="I350" s="216"/>
      <c r="J350" s="212"/>
      <c r="K350" s="212"/>
      <c r="L350" s="217"/>
      <c r="M350" s="218"/>
      <c r="N350" s="219"/>
      <c r="O350" s="219"/>
      <c r="P350" s="219"/>
      <c r="Q350" s="219"/>
      <c r="R350" s="219"/>
      <c r="S350" s="219"/>
      <c r="T350" s="220"/>
      <c r="AT350" s="221" t="s">
        <v>250</v>
      </c>
      <c r="AU350" s="221" t="s">
        <v>81</v>
      </c>
      <c r="AV350" s="13" t="s">
        <v>81</v>
      </c>
      <c r="AW350" s="13" t="s">
        <v>33</v>
      </c>
      <c r="AX350" s="13" t="s">
        <v>72</v>
      </c>
      <c r="AY350" s="221" t="s">
        <v>239</v>
      </c>
    </row>
    <row r="351" spans="1:65" s="2" customFormat="1" ht="16.5" customHeight="1">
      <c r="A351" s="36"/>
      <c r="B351" s="37"/>
      <c r="C351" s="194" t="s">
        <v>543</v>
      </c>
      <c r="D351" s="194" t="s">
        <v>241</v>
      </c>
      <c r="E351" s="195" t="s">
        <v>3275</v>
      </c>
      <c r="F351" s="196" t="s">
        <v>3276</v>
      </c>
      <c r="G351" s="197" t="s">
        <v>254</v>
      </c>
      <c r="H351" s="198">
        <v>8.34</v>
      </c>
      <c r="I351" s="199"/>
      <c r="J351" s="200">
        <f>ROUND(I351*H351,2)</f>
        <v>0</v>
      </c>
      <c r="K351" s="196" t="s">
        <v>245</v>
      </c>
      <c r="L351" s="41"/>
      <c r="M351" s="201" t="s">
        <v>19</v>
      </c>
      <c r="N351" s="202" t="s">
        <v>43</v>
      </c>
      <c r="O351" s="66"/>
      <c r="P351" s="203">
        <f>O351*H351</f>
        <v>0</v>
      </c>
      <c r="Q351" s="203">
        <v>1.9967999999999999</v>
      </c>
      <c r="R351" s="203">
        <f>Q351*H351</f>
        <v>16.653312</v>
      </c>
      <c r="S351" s="203">
        <v>0</v>
      </c>
      <c r="T351" s="204">
        <f>S351*H351</f>
        <v>0</v>
      </c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R351" s="205" t="s">
        <v>246</v>
      </c>
      <c r="AT351" s="205" t="s">
        <v>241</v>
      </c>
      <c r="AU351" s="205" t="s">
        <v>81</v>
      </c>
      <c r="AY351" s="19" t="s">
        <v>239</v>
      </c>
      <c r="BE351" s="206">
        <f>IF(N351="základní",J351,0)</f>
        <v>0</v>
      </c>
      <c r="BF351" s="206">
        <f>IF(N351="snížená",J351,0)</f>
        <v>0</v>
      </c>
      <c r="BG351" s="206">
        <f>IF(N351="zákl. přenesená",J351,0)</f>
        <v>0</v>
      </c>
      <c r="BH351" s="206">
        <f>IF(N351="sníž. přenesená",J351,0)</f>
        <v>0</v>
      </c>
      <c r="BI351" s="206">
        <f>IF(N351="nulová",J351,0)</f>
        <v>0</v>
      </c>
      <c r="BJ351" s="19" t="s">
        <v>79</v>
      </c>
      <c r="BK351" s="206">
        <f>ROUND(I351*H351,2)</f>
        <v>0</v>
      </c>
      <c r="BL351" s="19" t="s">
        <v>246</v>
      </c>
      <c r="BM351" s="205" t="s">
        <v>3277</v>
      </c>
    </row>
    <row r="352" spans="1:65" s="2" customFormat="1" ht="11.25">
      <c r="A352" s="36"/>
      <c r="B352" s="37"/>
      <c r="C352" s="38"/>
      <c r="D352" s="207" t="s">
        <v>248</v>
      </c>
      <c r="E352" s="38"/>
      <c r="F352" s="208" t="s">
        <v>3278</v>
      </c>
      <c r="G352" s="38"/>
      <c r="H352" s="38"/>
      <c r="I352" s="117"/>
      <c r="J352" s="38"/>
      <c r="K352" s="38"/>
      <c r="L352" s="41"/>
      <c r="M352" s="209"/>
      <c r="N352" s="210"/>
      <c r="O352" s="66"/>
      <c r="P352" s="66"/>
      <c r="Q352" s="66"/>
      <c r="R352" s="66"/>
      <c r="S352" s="66"/>
      <c r="T352" s="67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T352" s="19" t="s">
        <v>248</v>
      </c>
      <c r="AU352" s="19" t="s">
        <v>81</v>
      </c>
    </row>
    <row r="353" spans="1:65" s="14" customFormat="1" ht="11.25">
      <c r="B353" s="230"/>
      <c r="C353" s="231"/>
      <c r="D353" s="207" t="s">
        <v>250</v>
      </c>
      <c r="E353" s="232" t="s">
        <v>19</v>
      </c>
      <c r="F353" s="233" t="s">
        <v>3210</v>
      </c>
      <c r="G353" s="231"/>
      <c r="H353" s="232" t="s">
        <v>19</v>
      </c>
      <c r="I353" s="234"/>
      <c r="J353" s="231"/>
      <c r="K353" s="231"/>
      <c r="L353" s="235"/>
      <c r="M353" s="236"/>
      <c r="N353" s="237"/>
      <c r="O353" s="237"/>
      <c r="P353" s="237"/>
      <c r="Q353" s="237"/>
      <c r="R353" s="237"/>
      <c r="S353" s="237"/>
      <c r="T353" s="238"/>
      <c r="AT353" s="239" t="s">
        <v>250</v>
      </c>
      <c r="AU353" s="239" t="s">
        <v>81</v>
      </c>
      <c r="AV353" s="14" t="s">
        <v>79</v>
      </c>
      <c r="AW353" s="14" t="s">
        <v>33</v>
      </c>
      <c r="AX353" s="14" t="s">
        <v>72</v>
      </c>
      <c r="AY353" s="239" t="s">
        <v>239</v>
      </c>
    </row>
    <row r="354" spans="1:65" s="14" customFormat="1" ht="11.25">
      <c r="B354" s="230"/>
      <c r="C354" s="231"/>
      <c r="D354" s="207" t="s">
        <v>250</v>
      </c>
      <c r="E354" s="232" t="s">
        <v>19</v>
      </c>
      <c r="F354" s="233" t="s">
        <v>3105</v>
      </c>
      <c r="G354" s="231"/>
      <c r="H354" s="232" t="s">
        <v>19</v>
      </c>
      <c r="I354" s="234"/>
      <c r="J354" s="231"/>
      <c r="K354" s="231"/>
      <c r="L354" s="235"/>
      <c r="M354" s="236"/>
      <c r="N354" s="237"/>
      <c r="O354" s="237"/>
      <c r="P354" s="237"/>
      <c r="Q354" s="237"/>
      <c r="R354" s="237"/>
      <c r="S354" s="237"/>
      <c r="T354" s="238"/>
      <c r="AT354" s="239" t="s">
        <v>250</v>
      </c>
      <c r="AU354" s="239" t="s">
        <v>81</v>
      </c>
      <c r="AV354" s="14" t="s">
        <v>79</v>
      </c>
      <c r="AW354" s="14" t="s">
        <v>33</v>
      </c>
      <c r="AX354" s="14" t="s">
        <v>72</v>
      </c>
      <c r="AY354" s="239" t="s">
        <v>239</v>
      </c>
    </row>
    <row r="355" spans="1:65" s="14" customFormat="1" ht="11.25">
      <c r="B355" s="230"/>
      <c r="C355" s="231"/>
      <c r="D355" s="207" t="s">
        <v>250</v>
      </c>
      <c r="E355" s="232" t="s">
        <v>19</v>
      </c>
      <c r="F355" s="233" t="s">
        <v>3106</v>
      </c>
      <c r="G355" s="231"/>
      <c r="H355" s="232" t="s">
        <v>19</v>
      </c>
      <c r="I355" s="234"/>
      <c r="J355" s="231"/>
      <c r="K355" s="231"/>
      <c r="L355" s="235"/>
      <c r="M355" s="236"/>
      <c r="N355" s="237"/>
      <c r="O355" s="237"/>
      <c r="P355" s="237"/>
      <c r="Q355" s="237"/>
      <c r="R355" s="237"/>
      <c r="S355" s="237"/>
      <c r="T355" s="238"/>
      <c r="AT355" s="239" t="s">
        <v>250</v>
      </c>
      <c r="AU355" s="239" t="s">
        <v>81</v>
      </c>
      <c r="AV355" s="14" t="s">
        <v>79</v>
      </c>
      <c r="AW355" s="14" t="s">
        <v>33</v>
      </c>
      <c r="AX355" s="14" t="s">
        <v>72</v>
      </c>
      <c r="AY355" s="239" t="s">
        <v>239</v>
      </c>
    </row>
    <row r="356" spans="1:65" s="13" customFormat="1" ht="11.25">
      <c r="B356" s="211"/>
      <c r="C356" s="212"/>
      <c r="D356" s="207" t="s">
        <v>250</v>
      </c>
      <c r="E356" s="213" t="s">
        <v>19</v>
      </c>
      <c r="F356" s="214" t="s">
        <v>3279</v>
      </c>
      <c r="G356" s="212"/>
      <c r="H356" s="215">
        <v>8.34</v>
      </c>
      <c r="I356" s="216"/>
      <c r="J356" s="212"/>
      <c r="K356" s="212"/>
      <c r="L356" s="217"/>
      <c r="M356" s="218"/>
      <c r="N356" s="219"/>
      <c r="O356" s="219"/>
      <c r="P356" s="219"/>
      <c r="Q356" s="219"/>
      <c r="R356" s="219"/>
      <c r="S356" s="219"/>
      <c r="T356" s="220"/>
      <c r="AT356" s="221" t="s">
        <v>250</v>
      </c>
      <c r="AU356" s="221" t="s">
        <v>81</v>
      </c>
      <c r="AV356" s="13" t="s">
        <v>81</v>
      </c>
      <c r="AW356" s="13" t="s">
        <v>33</v>
      </c>
      <c r="AX356" s="13" t="s">
        <v>72</v>
      </c>
      <c r="AY356" s="221" t="s">
        <v>239</v>
      </c>
    </row>
    <row r="357" spans="1:65" s="12" customFormat="1" ht="22.9" customHeight="1">
      <c r="B357" s="178"/>
      <c r="C357" s="179"/>
      <c r="D357" s="180" t="s">
        <v>71</v>
      </c>
      <c r="E357" s="192" t="s">
        <v>295</v>
      </c>
      <c r="F357" s="192" t="s">
        <v>1913</v>
      </c>
      <c r="G357" s="179"/>
      <c r="H357" s="179"/>
      <c r="I357" s="182"/>
      <c r="J357" s="193">
        <f>BK357</f>
        <v>0</v>
      </c>
      <c r="K357" s="179"/>
      <c r="L357" s="184"/>
      <c r="M357" s="185"/>
      <c r="N357" s="186"/>
      <c r="O357" s="186"/>
      <c r="P357" s="187">
        <f>SUM(P358:P367)</f>
        <v>0</v>
      </c>
      <c r="Q357" s="186"/>
      <c r="R357" s="187">
        <f>SUM(R358:R367)</f>
        <v>7.584719999999999</v>
      </c>
      <c r="S357" s="186"/>
      <c r="T357" s="188">
        <f>SUM(T358:T367)</f>
        <v>0</v>
      </c>
      <c r="AR357" s="189" t="s">
        <v>79</v>
      </c>
      <c r="AT357" s="190" t="s">
        <v>71</v>
      </c>
      <c r="AU357" s="190" t="s">
        <v>79</v>
      </c>
      <c r="AY357" s="189" t="s">
        <v>239</v>
      </c>
      <c r="BK357" s="191">
        <f>SUM(BK358:BK367)</f>
        <v>0</v>
      </c>
    </row>
    <row r="358" spans="1:65" s="2" customFormat="1" ht="16.5" customHeight="1">
      <c r="A358" s="36"/>
      <c r="B358" s="37"/>
      <c r="C358" s="194" t="s">
        <v>549</v>
      </c>
      <c r="D358" s="194" t="s">
        <v>241</v>
      </c>
      <c r="E358" s="195" t="s">
        <v>3280</v>
      </c>
      <c r="F358" s="196" t="s">
        <v>3281</v>
      </c>
      <c r="G358" s="197" t="s">
        <v>244</v>
      </c>
      <c r="H358" s="198">
        <v>9.75</v>
      </c>
      <c r="I358" s="199"/>
      <c r="J358" s="200">
        <f>ROUND(I358*H358,2)</f>
        <v>0</v>
      </c>
      <c r="K358" s="196" t="s">
        <v>245</v>
      </c>
      <c r="L358" s="41"/>
      <c r="M358" s="201" t="s">
        <v>19</v>
      </c>
      <c r="N358" s="202" t="s">
        <v>43</v>
      </c>
      <c r="O358" s="66"/>
      <c r="P358" s="203">
        <f>O358*H358</f>
        <v>0</v>
      </c>
      <c r="Q358" s="203">
        <v>0.62651999999999997</v>
      </c>
      <c r="R358" s="203">
        <f>Q358*H358</f>
        <v>6.1085699999999994</v>
      </c>
      <c r="S358" s="203">
        <v>0</v>
      </c>
      <c r="T358" s="204">
        <f>S358*H358</f>
        <v>0</v>
      </c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R358" s="205" t="s">
        <v>246</v>
      </c>
      <c r="AT358" s="205" t="s">
        <v>241</v>
      </c>
      <c r="AU358" s="205" t="s">
        <v>81</v>
      </c>
      <c r="AY358" s="19" t="s">
        <v>239</v>
      </c>
      <c r="BE358" s="206">
        <f>IF(N358="základní",J358,0)</f>
        <v>0</v>
      </c>
      <c r="BF358" s="206">
        <f>IF(N358="snížená",J358,0)</f>
        <v>0</v>
      </c>
      <c r="BG358" s="206">
        <f>IF(N358="zákl. přenesená",J358,0)</f>
        <v>0</v>
      </c>
      <c r="BH358" s="206">
        <f>IF(N358="sníž. přenesená",J358,0)</f>
        <v>0</v>
      </c>
      <c r="BI358" s="206">
        <f>IF(N358="nulová",J358,0)</f>
        <v>0</v>
      </c>
      <c r="BJ358" s="19" t="s">
        <v>79</v>
      </c>
      <c r="BK358" s="206">
        <f>ROUND(I358*H358,2)</f>
        <v>0</v>
      </c>
      <c r="BL358" s="19" t="s">
        <v>246</v>
      </c>
      <c r="BM358" s="205" t="s">
        <v>3282</v>
      </c>
    </row>
    <row r="359" spans="1:65" s="2" customFormat="1" ht="19.5">
      <c r="A359" s="36"/>
      <c r="B359" s="37"/>
      <c r="C359" s="38"/>
      <c r="D359" s="207" t="s">
        <v>248</v>
      </c>
      <c r="E359" s="38"/>
      <c r="F359" s="208" t="s">
        <v>3283</v>
      </c>
      <c r="G359" s="38"/>
      <c r="H359" s="38"/>
      <c r="I359" s="117"/>
      <c r="J359" s="38"/>
      <c r="K359" s="38"/>
      <c r="L359" s="41"/>
      <c r="M359" s="209"/>
      <c r="N359" s="210"/>
      <c r="O359" s="66"/>
      <c r="P359" s="66"/>
      <c r="Q359" s="66"/>
      <c r="R359" s="66"/>
      <c r="S359" s="66"/>
      <c r="T359" s="67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T359" s="19" t="s">
        <v>248</v>
      </c>
      <c r="AU359" s="19" t="s">
        <v>81</v>
      </c>
    </row>
    <row r="360" spans="1:65" s="14" customFormat="1" ht="11.25">
      <c r="B360" s="230"/>
      <c r="C360" s="231"/>
      <c r="D360" s="207" t="s">
        <v>250</v>
      </c>
      <c r="E360" s="232" t="s">
        <v>19</v>
      </c>
      <c r="F360" s="233" t="s">
        <v>3128</v>
      </c>
      <c r="G360" s="231"/>
      <c r="H360" s="232" t="s">
        <v>19</v>
      </c>
      <c r="I360" s="234"/>
      <c r="J360" s="231"/>
      <c r="K360" s="231"/>
      <c r="L360" s="235"/>
      <c r="M360" s="236"/>
      <c r="N360" s="237"/>
      <c r="O360" s="237"/>
      <c r="P360" s="237"/>
      <c r="Q360" s="237"/>
      <c r="R360" s="237"/>
      <c r="S360" s="237"/>
      <c r="T360" s="238"/>
      <c r="AT360" s="239" t="s">
        <v>250</v>
      </c>
      <c r="AU360" s="239" t="s">
        <v>81</v>
      </c>
      <c r="AV360" s="14" t="s">
        <v>79</v>
      </c>
      <c r="AW360" s="14" t="s">
        <v>33</v>
      </c>
      <c r="AX360" s="14" t="s">
        <v>72</v>
      </c>
      <c r="AY360" s="239" t="s">
        <v>239</v>
      </c>
    </row>
    <row r="361" spans="1:65" s="14" customFormat="1" ht="11.25">
      <c r="B361" s="230"/>
      <c r="C361" s="231"/>
      <c r="D361" s="207" t="s">
        <v>250</v>
      </c>
      <c r="E361" s="232" t="s">
        <v>19</v>
      </c>
      <c r="F361" s="233" t="s">
        <v>3197</v>
      </c>
      <c r="G361" s="231"/>
      <c r="H361" s="232" t="s">
        <v>19</v>
      </c>
      <c r="I361" s="234"/>
      <c r="J361" s="231"/>
      <c r="K361" s="231"/>
      <c r="L361" s="235"/>
      <c r="M361" s="236"/>
      <c r="N361" s="237"/>
      <c r="O361" s="237"/>
      <c r="P361" s="237"/>
      <c r="Q361" s="237"/>
      <c r="R361" s="237"/>
      <c r="S361" s="237"/>
      <c r="T361" s="238"/>
      <c r="AT361" s="239" t="s">
        <v>250</v>
      </c>
      <c r="AU361" s="239" t="s">
        <v>81</v>
      </c>
      <c r="AV361" s="14" t="s">
        <v>79</v>
      </c>
      <c r="AW361" s="14" t="s">
        <v>33</v>
      </c>
      <c r="AX361" s="14" t="s">
        <v>72</v>
      </c>
      <c r="AY361" s="239" t="s">
        <v>239</v>
      </c>
    </row>
    <row r="362" spans="1:65" s="13" customFormat="1" ht="11.25">
      <c r="B362" s="211"/>
      <c r="C362" s="212"/>
      <c r="D362" s="207" t="s">
        <v>250</v>
      </c>
      <c r="E362" s="213" t="s">
        <v>19</v>
      </c>
      <c r="F362" s="214" t="s">
        <v>3284</v>
      </c>
      <c r="G362" s="212"/>
      <c r="H362" s="215">
        <v>9.75</v>
      </c>
      <c r="I362" s="216"/>
      <c r="J362" s="212"/>
      <c r="K362" s="212"/>
      <c r="L362" s="217"/>
      <c r="M362" s="218"/>
      <c r="N362" s="219"/>
      <c r="O362" s="219"/>
      <c r="P362" s="219"/>
      <c r="Q362" s="219"/>
      <c r="R362" s="219"/>
      <c r="S362" s="219"/>
      <c r="T362" s="220"/>
      <c r="AT362" s="221" t="s">
        <v>250</v>
      </c>
      <c r="AU362" s="221" t="s">
        <v>81</v>
      </c>
      <c r="AV362" s="13" t="s">
        <v>81</v>
      </c>
      <c r="AW362" s="13" t="s">
        <v>33</v>
      </c>
      <c r="AX362" s="13" t="s">
        <v>72</v>
      </c>
      <c r="AY362" s="221" t="s">
        <v>239</v>
      </c>
    </row>
    <row r="363" spans="1:65" s="2" customFormat="1" ht="16.5" customHeight="1">
      <c r="A363" s="36"/>
      <c r="B363" s="37"/>
      <c r="C363" s="194" t="s">
        <v>558</v>
      </c>
      <c r="D363" s="194" t="s">
        <v>241</v>
      </c>
      <c r="E363" s="195" t="s">
        <v>3285</v>
      </c>
      <c r="F363" s="196" t="s">
        <v>3286</v>
      </c>
      <c r="G363" s="197" t="s">
        <v>244</v>
      </c>
      <c r="H363" s="198">
        <v>9.75</v>
      </c>
      <c r="I363" s="199"/>
      <c r="J363" s="200">
        <f>ROUND(I363*H363,2)</f>
        <v>0</v>
      </c>
      <c r="K363" s="196" t="s">
        <v>245</v>
      </c>
      <c r="L363" s="41"/>
      <c r="M363" s="201" t="s">
        <v>19</v>
      </c>
      <c r="N363" s="202" t="s">
        <v>43</v>
      </c>
      <c r="O363" s="66"/>
      <c r="P363" s="203">
        <f>O363*H363</f>
        <v>0</v>
      </c>
      <c r="Q363" s="203">
        <v>0.15140000000000001</v>
      </c>
      <c r="R363" s="203">
        <f>Q363*H363</f>
        <v>1.4761500000000001</v>
      </c>
      <c r="S363" s="203">
        <v>0</v>
      </c>
      <c r="T363" s="204">
        <f>S363*H363</f>
        <v>0</v>
      </c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R363" s="205" t="s">
        <v>246</v>
      </c>
      <c r="AT363" s="205" t="s">
        <v>241</v>
      </c>
      <c r="AU363" s="205" t="s">
        <v>81</v>
      </c>
      <c r="AY363" s="19" t="s">
        <v>239</v>
      </c>
      <c r="BE363" s="206">
        <f>IF(N363="základní",J363,0)</f>
        <v>0</v>
      </c>
      <c r="BF363" s="206">
        <f>IF(N363="snížená",J363,0)</f>
        <v>0</v>
      </c>
      <c r="BG363" s="206">
        <f>IF(N363="zákl. přenesená",J363,0)</f>
        <v>0</v>
      </c>
      <c r="BH363" s="206">
        <f>IF(N363="sníž. přenesená",J363,0)</f>
        <v>0</v>
      </c>
      <c r="BI363" s="206">
        <f>IF(N363="nulová",J363,0)</f>
        <v>0</v>
      </c>
      <c r="BJ363" s="19" t="s">
        <v>79</v>
      </c>
      <c r="BK363" s="206">
        <f>ROUND(I363*H363,2)</f>
        <v>0</v>
      </c>
      <c r="BL363" s="19" t="s">
        <v>246</v>
      </c>
      <c r="BM363" s="205" t="s">
        <v>3287</v>
      </c>
    </row>
    <row r="364" spans="1:65" s="2" customFormat="1" ht="11.25">
      <c r="A364" s="36"/>
      <c r="B364" s="37"/>
      <c r="C364" s="38"/>
      <c r="D364" s="207" t="s">
        <v>248</v>
      </c>
      <c r="E364" s="38"/>
      <c r="F364" s="208" t="s">
        <v>3288</v>
      </c>
      <c r="G364" s="38"/>
      <c r="H364" s="38"/>
      <c r="I364" s="117"/>
      <c r="J364" s="38"/>
      <c r="K364" s="38"/>
      <c r="L364" s="41"/>
      <c r="M364" s="209"/>
      <c r="N364" s="210"/>
      <c r="O364" s="66"/>
      <c r="P364" s="66"/>
      <c r="Q364" s="66"/>
      <c r="R364" s="66"/>
      <c r="S364" s="66"/>
      <c r="T364" s="67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T364" s="19" t="s">
        <v>248</v>
      </c>
      <c r="AU364" s="19" t="s">
        <v>81</v>
      </c>
    </row>
    <row r="365" spans="1:65" s="14" customFormat="1" ht="11.25">
      <c r="B365" s="230"/>
      <c r="C365" s="231"/>
      <c r="D365" s="207" t="s">
        <v>250</v>
      </c>
      <c r="E365" s="232" t="s">
        <v>19</v>
      </c>
      <c r="F365" s="233" t="s">
        <v>3128</v>
      </c>
      <c r="G365" s="231"/>
      <c r="H365" s="232" t="s">
        <v>19</v>
      </c>
      <c r="I365" s="234"/>
      <c r="J365" s="231"/>
      <c r="K365" s="231"/>
      <c r="L365" s="235"/>
      <c r="M365" s="236"/>
      <c r="N365" s="237"/>
      <c r="O365" s="237"/>
      <c r="P365" s="237"/>
      <c r="Q365" s="237"/>
      <c r="R365" s="237"/>
      <c r="S365" s="237"/>
      <c r="T365" s="238"/>
      <c r="AT365" s="239" t="s">
        <v>250</v>
      </c>
      <c r="AU365" s="239" t="s">
        <v>81</v>
      </c>
      <c r="AV365" s="14" t="s">
        <v>79</v>
      </c>
      <c r="AW365" s="14" t="s">
        <v>33</v>
      </c>
      <c r="AX365" s="14" t="s">
        <v>72</v>
      </c>
      <c r="AY365" s="239" t="s">
        <v>239</v>
      </c>
    </row>
    <row r="366" spans="1:65" s="14" customFormat="1" ht="11.25">
      <c r="B366" s="230"/>
      <c r="C366" s="231"/>
      <c r="D366" s="207" t="s">
        <v>250</v>
      </c>
      <c r="E366" s="232" t="s">
        <v>19</v>
      </c>
      <c r="F366" s="233" t="s">
        <v>3197</v>
      </c>
      <c r="G366" s="231"/>
      <c r="H366" s="232" t="s">
        <v>19</v>
      </c>
      <c r="I366" s="234"/>
      <c r="J366" s="231"/>
      <c r="K366" s="231"/>
      <c r="L366" s="235"/>
      <c r="M366" s="236"/>
      <c r="N366" s="237"/>
      <c r="O366" s="237"/>
      <c r="P366" s="237"/>
      <c r="Q366" s="237"/>
      <c r="R366" s="237"/>
      <c r="S366" s="237"/>
      <c r="T366" s="238"/>
      <c r="AT366" s="239" t="s">
        <v>250</v>
      </c>
      <c r="AU366" s="239" t="s">
        <v>81</v>
      </c>
      <c r="AV366" s="14" t="s">
        <v>79</v>
      </c>
      <c r="AW366" s="14" t="s">
        <v>33</v>
      </c>
      <c r="AX366" s="14" t="s">
        <v>72</v>
      </c>
      <c r="AY366" s="239" t="s">
        <v>239</v>
      </c>
    </row>
    <row r="367" spans="1:65" s="13" customFormat="1" ht="11.25">
      <c r="B367" s="211"/>
      <c r="C367" s="212"/>
      <c r="D367" s="207" t="s">
        <v>250</v>
      </c>
      <c r="E367" s="213" t="s">
        <v>19</v>
      </c>
      <c r="F367" s="214" t="s">
        <v>3284</v>
      </c>
      <c r="G367" s="212"/>
      <c r="H367" s="215">
        <v>9.75</v>
      </c>
      <c r="I367" s="216"/>
      <c r="J367" s="212"/>
      <c r="K367" s="212"/>
      <c r="L367" s="217"/>
      <c r="M367" s="218"/>
      <c r="N367" s="219"/>
      <c r="O367" s="219"/>
      <c r="P367" s="219"/>
      <c r="Q367" s="219"/>
      <c r="R367" s="219"/>
      <c r="S367" s="219"/>
      <c r="T367" s="220"/>
      <c r="AT367" s="221" t="s">
        <v>250</v>
      </c>
      <c r="AU367" s="221" t="s">
        <v>81</v>
      </c>
      <c r="AV367" s="13" t="s">
        <v>81</v>
      </c>
      <c r="AW367" s="13" t="s">
        <v>33</v>
      </c>
      <c r="AX367" s="13" t="s">
        <v>72</v>
      </c>
      <c r="AY367" s="221" t="s">
        <v>239</v>
      </c>
    </row>
    <row r="368" spans="1:65" s="12" customFormat="1" ht="22.9" customHeight="1">
      <c r="B368" s="178"/>
      <c r="C368" s="179"/>
      <c r="D368" s="180" t="s">
        <v>71</v>
      </c>
      <c r="E368" s="192" t="s">
        <v>301</v>
      </c>
      <c r="F368" s="192" t="s">
        <v>2477</v>
      </c>
      <c r="G368" s="179"/>
      <c r="H368" s="179"/>
      <c r="I368" s="182"/>
      <c r="J368" s="193">
        <f>BK368</f>
        <v>0</v>
      </c>
      <c r="K368" s="179"/>
      <c r="L368" s="184"/>
      <c r="M368" s="185"/>
      <c r="N368" s="186"/>
      <c r="O368" s="186"/>
      <c r="P368" s="187">
        <f>SUM(P369:P373)</f>
        <v>0</v>
      </c>
      <c r="Q368" s="186"/>
      <c r="R368" s="187">
        <f>SUM(R369:R373)</f>
        <v>1.2E-2</v>
      </c>
      <c r="S368" s="186"/>
      <c r="T368" s="188">
        <f>SUM(T369:T373)</f>
        <v>0</v>
      </c>
      <c r="AR368" s="189" t="s">
        <v>79</v>
      </c>
      <c r="AT368" s="190" t="s">
        <v>71</v>
      </c>
      <c r="AU368" s="190" t="s">
        <v>79</v>
      </c>
      <c r="AY368" s="189" t="s">
        <v>239</v>
      </c>
      <c r="BK368" s="191">
        <f>SUM(BK369:BK373)</f>
        <v>0</v>
      </c>
    </row>
    <row r="369" spans="1:65" s="2" customFormat="1" ht="16.5" customHeight="1">
      <c r="A369" s="36"/>
      <c r="B369" s="37"/>
      <c r="C369" s="194" t="s">
        <v>566</v>
      </c>
      <c r="D369" s="194" t="s">
        <v>241</v>
      </c>
      <c r="E369" s="195" t="s">
        <v>3289</v>
      </c>
      <c r="F369" s="196" t="s">
        <v>3290</v>
      </c>
      <c r="G369" s="197" t="s">
        <v>244</v>
      </c>
      <c r="H369" s="198">
        <v>1.5</v>
      </c>
      <c r="I369" s="199"/>
      <c r="J369" s="200">
        <f>ROUND(I369*H369,2)</f>
        <v>0</v>
      </c>
      <c r="K369" s="196" t="s">
        <v>245</v>
      </c>
      <c r="L369" s="41"/>
      <c r="M369" s="201" t="s">
        <v>19</v>
      </c>
      <c r="N369" s="202" t="s">
        <v>43</v>
      </c>
      <c r="O369" s="66"/>
      <c r="P369" s="203">
        <f>O369*H369</f>
        <v>0</v>
      </c>
      <c r="Q369" s="203">
        <v>8.0000000000000002E-3</v>
      </c>
      <c r="R369" s="203">
        <f>Q369*H369</f>
        <v>1.2E-2</v>
      </c>
      <c r="S369" s="203">
        <v>0</v>
      </c>
      <c r="T369" s="204">
        <f>S369*H369</f>
        <v>0</v>
      </c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R369" s="205" t="s">
        <v>246</v>
      </c>
      <c r="AT369" s="205" t="s">
        <v>241</v>
      </c>
      <c r="AU369" s="205" t="s">
        <v>81</v>
      </c>
      <c r="AY369" s="19" t="s">
        <v>239</v>
      </c>
      <c r="BE369" s="206">
        <f>IF(N369="základní",J369,0)</f>
        <v>0</v>
      </c>
      <c r="BF369" s="206">
        <f>IF(N369="snížená",J369,0)</f>
        <v>0</v>
      </c>
      <c r="BG369" s="206">
        <f>IF(N369="zákl. přenesená",J369,0)</f>
        <v>0</v>
      </c>
      <c r="BH369" s="206">
        <f>IF(N369="sníž. přenesená",J369,0)</f>
        <v>0</v>
      </c>
      <c r="BI369" s="206">
        <f>IF(N369="nulová",J369,0)</f>
        <v>0</v>
      </c>
      <c r="BJ369" s="19" t="s">
        <v>79</v>
      </c>
      <c r="BK369" s="206">
        <f>ROUND(I369*H369,2)</f>
        <v>0</v>
      </c>
      <c r="BL369" s="19" t="s">
        <v>246</v>
      </c>
      <c r="BM369" s="205" t="s">
        <v>3291</v>
      </c>
    </row>
    <row r="370" spans="1:65" s="2" customFormat="1" ht="19.5">
      <c r="A370" s="36"/>
      <c r="B370" s="37"/>
      <c r="C370" s="38"/>
      <c r="D370" s="207" t="s">
        <v>248</v>
      </c>
      <c r="E370" s="38"/>
      <c r="F370" s="208" t="s">
        <v>3292</v>
      </c>
      <c r="G370" s="38"/>
      <c r="H370" s="38"/>
      <c r="I370" s="117"/>
      <c r="J370" s="38"/>
      <c r="K370" s="38"/>
      <c r="L370" s="41"/>
      <c r="M370" s="209"/>
      <c r="N370" s="210"/>
      <c r="O370" s="66"/>
      <c r="P370" s="66"/>
      <c r="Q370" s="66"/>
      <c r="R370" s="66"/>
      <c r="S370" s="66"/>
      <c r="T370" s="67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T370" s="19" t="s">
        <v>248</v>
      </c>
      <c r="AU370" s="19" t="s">
        <v>81</v>
      </c>
    </row>
    <row r="371" spans="1:65" s="14" customFormat="1" ht="11.25">
      <c r="B371" s="230"/>
      <c r="C371" s="231"/>
      <c r="D371" s="207" t="s">
        <v>250</v>
      </c>
      <c r="E371" s="232" t="s">
        <v>19</v>
      </c>
      <c r="F371" s="233" t="s">
        <v>3293</v>
      </c>
      <c r="G371" s="231"/>
      <c r="H371" s="232" t="s">
        <v>19</v>
      </c>
      <c r="I371" s="234"/>
      <c r="J371" s="231"/>
      <c r="K371" s="231"/>
      <c r="L371" s="235"/>
      <c r="M371" s="236"/>
      <c r="N371" s="237"/>
      <c r="O371" s="237"/>
      <c r="P371" s="237"/>
      <c r="Q371" s="237"/>
      <c r="R371" s="237"/>
      <c r="S371" s="237"/>
      <c r="T371" s="238"/>
      <c r="AT371" s="239" t="s">
        <v>250</v>
      </c>
      <c r="AU371" s="239" t="s">
        <v>81</v>
      </c>
      <c r="AV371" s="14" t="s">
        <v>79</v>
      </c>
      <c r="AW371" s="14" t="s">
        <v>33</v>
      </c>
      <c r="AX371" s="14" t="s">
        <v>72</v>
      </c>
      <c r="AY371" s="239" t="s">
        <v>239</v>
      </c>
    </row>
    <row r="372" spans="1:65" s="14" customFormat="1" ht="11.25">
      <c r="B372" s="230"/>
      <c r="C372" s="231"/>
      <c r="D372" s="207" t="s">
        <v>250</v>
      </c>
      <c r="E372" s="232" t="s">
        <v>19</v>
      </c>
      <c r="F372" s="233" t="s">
        <v>3116</v>
      </c>
      <c r="G372" s="231"/>
      <c r="H372" s="232" t="s">
        <v>19</v>
      </c>
      <c r="I372" s="234"/>
      <c r="J372" s="231"/>
      <c r="K372" s="231"/>
      <c r="L372" s="235"/>
      <c r="M372" s="236"/>
      <c r="N372" s="237"/>
      <c r="O372" s="237"/>
      <c r="P372" s="237"/>
      <c r="Q372" s="237"/>
      <c r="R372" s="237"/>
      <c r="S372" s="237"/>
      <c r="T372" s="238"/>
      <c r="AT372" s="239" t="s">
        <v>250</v>
      </c>
      <c r="AU372" s="239" t="s">
        <v>81</v>
      </c>
      <c r="AV372" s="14" t="s">
        <v>79</v>
      </c>
      <c r="AW372" s="14" t="s">
        <v>33</v>
      </c>
      <c r="AX372" s="14" t="s">
        <v>72</v>
      </c>
      <c r="AY372" s="239" t="s">
        <v>239</v>
      </c>
    </row>
    <row r="373" spans="1:65" s="13" customFormat="1" ht="11.25">
      <c r="B373" s="211"/>
      <c r="C373" s="212"/>
      <c r="D373" s="207" t="s">
        <v>250</v>
      </c>
      <c r="E373" s="213" t="s">
        <v>19</v>
      </c>
      <c r="F373" s="214" t="s">
        <v>3294</v>
      </c>
      <c r="G373" s="212"/>
      <c r="H373" s="215">
        <v>1.5</v>
      </c>
      <c r="I373" s="216"/>
      <c r="J373" s="212"/>
      <c r="K373" s="212"/>
      <c r="L373" s="217"/>
      <c r="M373" s="218"/>
      <c r="N373" s="219"/>
      <c r="O373" s="219"/>
      <c r="P373" s="219"/>
      <c r="Q373" s="219"/>
      <c r="R373" s="219"/>
      <c r="S373" s="219"/>
      <c r="T373" s="220"/>
      <c r="AT373" s="221" t="s">
        <v>250</v>
      </c>
      <c r="AU373" s="221" t="s">
        <v>81</v>
      </c>
      <c r="AV373" s="13" t="s">
        <v>81</v>
      </c>
      <c r="AW373" s="13" t="s">
        <v>33</v>
      </c>
      <c r="AX373" s="13" t="s">
        <v>72</v>
      </c>
      <c r="AY373" s="221" t="s">
        <v>239</v>
      </c>
    </row>
    <row r="374" spans="1:65" s="12" customFormat="1" ht="22.9" customHeight="1">
      <c r="B374" s="178"/>
      <c r="C374" s="179"/>
      <c r="D374" s="180" t="s">
        <v>71</v>
      </c>
      <c r="E374" s="192" t="s">
        <v>314</v>
      </c>
      <c r="F374" s="192" t="s">
        <v>425</v>
      </c>
      <c r="G374" s="179"/>
      <c r="H374" s="179"/>
      <c r="I374" s="182"/>
      <c r="J374" s="193">
        <f>BK374</f>
        <v>0</v>
      </c>
      <c r="K374" s="179"/>
      <c r="L374" s="184"/>
      <c r="M374" s="185"/>
      <c r="N374" s="186"/>
      <c r="O374" s="186"/>
      <c r="P374" s="187">
        <f>SUM(P375:P508)</f>
        <v>0</v>
      </c>
      <c r="Q374" s="186"/>
      <c r="R374" s="187">
        <f>SUM(R375:R508)</f>
        <v>18.9744961</v>
      </c>
      <c r="S374" s="186"/>
      <c r="T374" s="188">
        <f>SUM(T375:T508)</f>
        <v>0</v>
      </c>
      <c r="AR374" s="189" t="s">
        <v>79</v>
      </c>
      <c r="AT374" s="190" t="s">
        <v>71</v>
      </c>
      <c r="AU374" s="190" t="s">
        <v>79</v>
      </c>
      <c r="AY374" s="189" t="s">
        <v>239</v>
      </c>
      <c r="BK374" s="191">
        <f>SUM(BK375:BK508)</f>
        <v>0</v>
      </c>
    </row>
    <row r="375" spans="1:65" s="2" customFormat="1" ht="16.5" customHeight="1">
      <c r="A375" s="36"/>
      <c r="B375" s="37"/>
      <c r="C375" s="194" t="s">
        <v>571</v>
      </c>
      <c r="D375" s="194" t="s">
        <v>241</v>
      </c>
      <c r="E375" s="195" t="s">
        <v>3295</v>
      </c>
      <c r="F375" s="196" t="s">
        <v>3296</v>
      </c>
      <c r="G375" s="197" t="s">
        <v>327</v>
      </c>
      <c r="H375" s="198">
        <v>13.2</v>
      </c>
      <c r="I375" s="199"/>
      <c r="J375" s="200">
        <f>ROUND(I375*H375,2)</f>
        <v>0</v>
      </c>
      <c r="K375" s="196" t="s">
        <v>245</v>
      </c>
      <c r="L375" s="41"/>
      <c r="M375" s="201" t="s">
        <v>19</v>
      </c>
      <c r="N375" s="202" t="s">
        <v>43</v>
      </c>
      <c r="O375" s="66"/>
      <c r="P375" s="203">
        <f>O375*H375</f>
        <v>0</v>
      </c>
      <c r="Q375" s="203">
        <v>1.0000000000000001E-5</v>
      </c>
      <c r="R375" s="203">
        <f>Q375*H375</f>
        <v>1.3200000000000001E-4</v>
      </c>
      <c r="S375" s="203">
        <v>0</v>
      </c>
      <c r="T375" s="204">
        <f>S375*H375</f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205" t="s">
        <v>246</v>
      </c>
      <c r="AT375" s="205" t="s">
        <v>241</v>
      </c>
      <c r="AU375" s="205" t="s">
        <v>81</v>
      </c>
      <c r="AY375" s="19" t="s">
        <v>239</v>
      </c>
      <c r="BE375" s="206">
        <f>IF(N375="základní",J375,0)</f>
        <v>0</v>
      </c>
      <c r="BF375" s="206">
        <f>IF(N375="snížená",J375,0)</f>
        <v>0</v>
      </c>
      <c r="BG375" s="206">
        <f>IF(N375="zákl. přenesená",J375,0)</f>
        <v>0</v>
      </c>
      <c r="BH375" s="206">
        <f>IF(N375="sníž. přenesená",J375,0)</f>
        <v>0</v>
      </c>
      <c r="BI375" s="206">
        <f>IF(N375="nulová",J375,0)</f>
        <v>0</v>
      </c>
      <c r="BJ375" s="19" t="s">
        <v>79</v>
      </c>
      <c r="BK375" s="206">
        <f>ROUND(I375*H375,2)</f>
        <v>0</v>
      </c>
      <c r="BL375" s="19" t="s">
        <v>246</v>
      </c>
      <c r="BM375" s="205" t="s">
        <v>3297</v>
      </c>
    </row>
    <row r="376" spans="1:65" s="2" customFormat="1" ht="11.25">
      <c r="A376" s="36"/>
      <c r="B376" s="37"/>
      <c r="C376" s="38"/>
      <c r="D376" s="207" t="s">
        <v>248</v>
      </c>
      <c r="E376" s="38"/>
      <c r="F376" s="208" t="s">
        <v>3298</v>
      </c>
      <c r="G376" s="38"/>
      <c r="H376" s="38"/>
      <c r="I376" s="117"/>
      <c r="J376" s="38"/>
      <c r="K376" s="38"/>
      <c r="L376" s="41"/>
      <c r="M376" s="209"/>
      <c r="N376" s="210"/>
      <c r="O376" s="66"/>
      <c r="P376" s="66"/>
      <c r="Q376" s="66"/>
      <c r="R376" s="66"/>
      <c r="S376" s="66"/>
      <c r="T376" s="67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T376" s="19" t="s">
        <v>248</v>
      </c>
      <c r="AU376" s="19" t="s">
        <v>81</v>
      </c>
    </row>
    <row r="377" spans="1:65" s="14" customFormat="1" ht="11.25">
      <c r="B377" s="230"/>
      <c r="C377" s="231"/>
      <c r="D377" s="207" t="s">
        <v>250</v>
      </c>
      <c r="E377" s="232" t="s">
        <v>19</v>
      </c>
      <c r="F377" s="233" t="s">
        <v>3245</v>
      </c>
      <c r="G377" s="231"/>
      <c r="H377" s="232" t="s">
        <v>19</v>
      </c>
      <c r="I377" s="234"/>
      <c r="J377" s="231"/>
      <c r="K377" s="231"/>
      <c r="L377" s="235"/>
      <c r="M377" s="236"/>
      <c r="N377" s="237"/>
      <c r="O377" s="237"/>
      <c r="P377" s="237"/>
      <c r="Q377" s="237"/>
      <c r="R377" s="237"/>
      <c r="S377" s="237"/>
      <c r="T377" s="238"/>
      <c r="AT377" s="239" t="s">
        <v>250</v>
      </c>
      <c r="AU377" s="239" t="s">
        <v>81</v>
      </c>
      <c r="AV377" s="14" t="s">
        <v>79</v>
      </c>
      <c r="AW377" s="14" t="s">
        <v>33</v>
      </c>
      <c r="AX377" s="14" t="s">
        <v>72</v>
      </c>
      <c r="AY377" s="239" t="s">
        <v>239</v>
      </c>
    </row>
    <row r="378" spans="1:65" s="14" customFormat="1" ht="11.25">
      <c r="B378" s="230"/>
      <c r="C378" s="231"/>
      <c r="D378" s="207" t="s">
        <v>250</v>
      </c>
      <c r="E378" s="232" t="s">
        <v>19</v>
      </c>
      <c r="F378" s="233" t="s">
        <v>3128</v>
      </c>
      <c r="G378" s="231"/>
      <c r="H378" s="232" t="s">
        <v>19</v>
      </c>
      <c r="I378" s="234"/>
      <c r="J378" s="231"/>
      <c r="K378" s="231"/>
      <c r="L378" s="235"/>
      <c r="M378" s="236"/>
      <c r="N378" s="237"/>
      <c r="O378" s="237"/>
      <c r="P378" s="237"/>
      <c r="Q378" s="237"/>
      <c r="R378" s="237"/>
      <c r="S378" s="237"/>
      <c r="T378" s="238"/>
      <c r="AT378" s="239" t="s">
        <v>250</v>
      </c>
      <c r="AU378" s="239" t="s">
        <v>81</v>
      </c>
      <c r="AV378" s="14" t="s">
        <v>79</v>
      </c>
      <c r="AW378" s="14" t="s">
        <v>33</v>
      </c>
      <c r="AX378" s="14" t="s">
        <v>72</v>
      </c>
      <c r="AY378" s="239" t="s">
        <v>239</v>
      </c>
    </row>
    <row r="379" spans="1:65" s="13" customFormat="1" ht="11.25">
      <c r="B379" s="211"/>
      <c r="C379" s="212"/>
      <c r="D379" s="207" t="s">
        <v>250</v>
      </c>
      <c r="E379" s="213" t="s">
        <v>19</v>
      </c>
      <c r="F379" s="214" t="s">
        <v>3299</v>
      </c>
      <c r="G379" s="212"/>
      <c r="H379" s="215">
        <v>13.2</v>
      </c>
      <c r="I379" s="216"/>
      <c r="J379" s="212"/>
      <c r="K379" s="212"/>
      <c r="L379" s="217"/>
      <c r="M379" s="218"/>
      <c r="N379" s="219"/>
      <c r="O379" s="219"/>
      <c r="P379" s="219"/>
      <c r="Q379" s="219"/>
      <c r="R379" s="219"/>
      <c r="S379" s="219"/>
      <c r="T379" s="220"/>
      <c r="AT379" s="221" t="s">
        <v>250</v>
      </c>
      <c r="AU379" s="221" t="s">
        <v>81</v>
      </c>
      <c r="AV379" s="13" t="s">
        <v>81</v>
      </c>
      <c r="AW379" s="13" t="s">
        <v>33</v>
      </c>
      <c r="AX379" s="13" t="s">
        <v>72</v>
      </c>
      <c r="AY379" s="221" t="s">
        <v>239</v>
      </c>
    </row>
    <row r="380" spans="1:65" s="2" customFormat="1" ht="16.5" customHeight="1">
      <c r="A380" s="36"/>
      <c r="B380" s="37"/>
      <c r="C380" s="240" t="s">
        <v>575</v>
      </c>
      <c r="D380" s="240" t="s">
        <v>653</v>
      </c>
      <c r="E380" s="241" t="s">
        <v>3300</v>
      </c>
      <c r="F380" s="242" t="s">
        <v>3301</v>
      </c>
      <c r="G380" s="243" t="s">
        <v>327</v>
      </c>
      <c r="H380" s="244">
        <v>13.398</v>
      </c>
      <c r="I380" s="245"/>
      <c r="J380" s="246">
        <f>ROUND(I380*H380,2)</f>
        <v>0</v>
      </c>
      <c r="K380" s="242" t="s">
        <v>245</v>
      </c>
      <c r="L380" s="247"/>
      <c r="M380" s="248" t="s">
        <v>19</v>
      </c>
      <c r="N380" s="249" t="s">
        <v>43</v>
      </c>
      <c r="O380" s="66"/>
      <c r="P380" s="203">
        <f>O380*H380</f>
        <v>0</v>
      </c>
      <c r="Q380" s="203">
        <v>0.69879999999999998</v>
      </c>
      <c r="R380" s="203">
        <f>Q380*H380</f>
        <v>9.3625223999999996</v>
      </c>
      <c r="S380" s="203">
        <v>0</v>
      </c>
      <c r="T380" s="204">
        <f>S380*H380</f>
        <v>0</v>
      </c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R380" s="205" t="s">
        <v>314</v>
      </c>
      <c r="AT380" s="205" t="s">
        <v>653</v>
      </c>
      <c r="AU380" s="205" t="s">
        <v>81</v>
      </c>
      <c r="AY380" s="19" t="s">
        <v>239</v>
      </c>
      <c r="BE380" s="206">
        <f>IF(N380="základní",J380,0)</f>
        <v>0</v>
      </c>
      <c r="BF380" s="206">
        <f>IF(N380="snížená",J380,0)</f>
        <v>0</v>
      </c>
      <c r="BG380" s="206">
        <f>IF(N380="zákl. přenesená",J380,0)</f>
        <v>0</v>
      </c>
      <c r="BH380" s="206">
        <f>IF(N380="sníž. přenesená",J380,0)</f>
        <v>0</v>
      </c>
      <c r="BI380" s="206">
        <f>IF(N380="nulová",J380,0)</f>
        <v>0</v>
      </c>
      <c r="BJ380" s="19" t="s">
        <v>79</v>
      </c>
      <c r="BK380" s="206">
        <f>ROUND(I380*H380,2)</f>
        <v>0</v>
      </c>
      <c r="BL380" s="19" t="s">
        <v>246</v>
      </c>
      <c r="BM380" s="205" t="s">
        <v>3302</v>
      </c>
    </row>
    <row r="381" spans="1:65" s="2" customFormat="1" ht="11.25">
      <c r="A381" s="36"/>
      <c r="B381" s="37"/>
      <c r="C381" s="38"/>
      <c r="D381" s="207" t="s">
        <v>248</v>
      </c>
      <c r="E381" s="38"/>
      <c r="F381" s="208" t="s">
        <v>3301</v>
      </c>
      <c r="G381" s="38"/>
      <c r="H381" s="38"/>
      <c r="I381" s="117"/>
      <c r="J381" s="38"/>
      <c r="K381" s="38"/>
      <c r="L381" s="41"/>
      <c r="M381" s="209"/>
      <c r="N381" s="210"/>
      <c r="O381" s="66"/>
      <c r="P381" s="66"/>
      <c r="Q381" s="66"/>
      <c r="R381" s="66"/>
      <c r="S381" s="66"/>
      <c r="T381" s="67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T381" s="19" t="s">
        <v>248</v>
      </c>
      <c r="AU381" s="19" t="s">
        <v>81</v>
      </c>
    </row>
    <row r="382" spans="1:65" s="14" customFormat="1" ht="11.25">
      <c r="B382" s="230"/>
      <c r="C382" s="231"/>
      <c r="D382" s="207" t="s">
        <v>250</v>
      </c>
      <c r="E382" s="232" t="s">
        <v>19</v>
      </c>
      <c r="F382" s="233" t="s">
        <v>3245</v>
      </c>
      <c r="G382" s="231"/>
      <c r="H382" s="232" t="s">
        <v>19</v>
      </c>
      <c r="I382" s="234"/>
      <c r="J382" s="231"/>
      <c r="K382" s="231"/>
      <c r="L382" s="235"/>
      <c r="M382" s="236"/>
      <c r="N382" s="237"/>
      <c r="O382" s="237"/>
      <c r="P382" s="237"/>
      <c r="Q382" s="237"/>
      <c r="R382" s="237"/>
      <c r="S382" s="237"/>
      <c r="T382" s="238"/>
      <c r="AT382" s="239" t="s">
        <v>250</v>
      </c>
      <c r="AU382" s="239" t="s">
        <v>81</v>
      </c>
      <c r="AV382" s="14" t="s">
        <v>79</v>
      </c>
      <c r="AW382" s="14" t="s">
        <v>33</v>
      </c>
      <c r="AX382" s="14" t="s">
        <v>72</v>
      </c>
      <c r="AY382" s="239" t="s">
        <v>239</v>
      </c>
    </row>
    <row r="383" spans="1:65" s="14" customFormat="1" ht="11.25">
      <c r="B383" s="230"/>
      <c r="C383" s="231"/>
      <c r="D383" s="207" t="s">
        <v>250</v>
      </c>
      <c r="E383" s="232" t="s">
        <v>19</v>
      </c>
      <c r="F383" s="233" t="s">
        <v>3128</v>
      </c>
      <c r="G383" s="231"/>
      <c r="H383" s="232" t="s">
        <v>19</v>
      </c>
      <c r="I383" s="234"/>
      <c r="J383" s="231"/>
      <c r="K383" s="231"/>
      <c r="L383" s="235"/>
      <c r="M383" s="236"/>
      <c r="N383" s="237"/>
      <c r="O383" s="237"/>
      <c r="P383" s="237"/>
      <c r="Q383" s="237"/>
      <c r="R383" s="237"/>
      <c r="S383" s="237"/>
      <c r="T383" s="238"/>
      <c r="AT383" s="239" t="s">
        <v>250</v>
      </c>
      <c r="AU383" s="239" t="s">
        <v>81</v>
      </c>
      <c r="AV383" s="14" t="s">
        <v>79</v>
      </c>
      <c r="AW383" s="14" t="s">
        <v>33</v>
      </c>
      <c r="AX383" s="14" t="s">
        <v>72</v>
      </c>
      <c r="AY383" s="239" t="s">
        <v>239</v>
      </c>
    </row>
    <row r="384" spans="1:65" s="13" customFormat="1" ht="11.25">
      <c r="B384" s="211"/>
      <c r="C384" s="212"/>
      <c r="D384" s="207" t="s">
        <v>250</v>
      </c>
      <c r="E384" s="213" t="s">
        <v>19</v>
      </c>
      <c r="F384" s="214" t="s">
        <v>3299</v>
      </c>
      <c r="G384" s="212"/>
      <c r="H384" s="215">
        <v>13.2</v>
      </c>
      <c r="I384" s="216"/>
      <c r="J384" s="212"/>
      <c r="K384" s="212"/>
      <c r="L384" s="217"/>
      <c r="M384" s="218"/>
      <c r="N384" s="219"/>
      <c r="O384" s="219"/>
      <c r="P384" s="219"/>
      <c r="Q384" s="219"/>
      <c r="R384" s="219"/>
      <c r="S384" s="219"/>
      <c r="T384" s="220"/>
      <c r="AT384" s="221" t="s">
        <v>250</v>
      </c>
      <c r="AU384" s="221" t="s">
        <v>81</v>
      </c>
      <c r="AV384" s="13" t="s">
        <v>81</v>
      </c>
      <c r="AW384" s="13" t="s">
        <v>33</v>
      </c>
      <c r="AX384" s="13" t="s">
        <v>72</v>
      </c>
      <c r="AY384" s="221" t="s">
        <v>239</v>
      </c>
    </row>
    <row r="385" spans="1:65" s="13" customFormat="1" ht="11.25">
      <c r="B385" s="211"/>
      <c r="C385" s="212"/>
      <c r="D385" s="207" t="s">
        <v>250</v>
      </c>
      <c r="E385" s="212"/>
      <c r="F385" s="214" t="s">
        <v>3303</v>
      </c>
      <c r="G385" s="212"/>
      <c r="H385" s="215">
        <v>13.398</v>
      </c>
      <c r="I385" s="216"/>
      <c r="J385" s="212"/>
      <c r="K385" s="212"/>
      <c r="L385" s="217"/>
      <c r="M385" s="218"/>
      <c r="N385" s="219"/>
      <c r="O385" s="219"/>
      <c r="P385" s="219"/>
      <c r="Q385" s="219"/>
      <c r="R385" s="219"/>
      <c r="S385" s="219"/>
      <c r="T385" s="220"/>
      <c r="AT385" s="221" t="s">
        <v>250</v>
      </c>
      <c r="AU385" s="221" t="s">
        <v>81</v>
      </c>
      <c r="AV385" s="13" t="s">
        <v>81</v>
      </c>
      <c r="AW385" s="13" t="s">
        <v>4</v>
      </c>
      <c r="AX385" s="13" t="s">
        <v>79</v>
      </c>
      <c r="AY385" s="221" t="s">
        <v>239</v>
      </c>
    </row>
    <row r="386" spans="1:65" s="2" customFormat="1" ht="16.5" customHeight="1">
      <c r="A386" s="36"/>
      <c r="B386" s="37"/>
      <c r="C386" s="194" t="s">
        <v>581</v>
      </c>
      <c r="D386" s="194" t="s">
        <v>241</v>
      </c>
      <c r="E386" s="195" t="s">
        <v>3304</v>
      </c>
      <c r="F386" s="196" t="s">
        <v>3305</v>
      </c>
      <c r="G386" s="197" t="s">
        <v>327</v>
      </c>
      <c r="H386" s="198">
        <v>5</v>
      </c>
      <c r="I386" s="199"/>
      <c r="J386" s="200">
        <f>ROUND(I386*H386,2)</f>
        <v>0</v>
      </c>
      <c r="K386" s="196" t="s">
        <v>245</v>
      </c>
      <c r="L386" s="41"/>
      <c r="M386" s="201" t="s">
        <v>19</v>
      </c>
      <c r="N386" s="202" t="s">
        <v>43</v>
      </c>
      <c r="O386" s="66"/>
      <c r="P386" s="203">
        <f>O386*H386</f>
        <v>0</v>
      </c>
      <c r="Q386" s="203">
        <v>4.0000000000000003E-5</v>
      </c>
      <c r="R386" s="203">
        <f>Q386*H386</f>
        <v>2.0000000000000001E-4</v>
      </c>
      <c r="S386" s="203">
        <v>0</v>
      </c>
      <c r="T386" s="204">
        <f>S386*H386</f>
        <v>0</v>
      </c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R386" s="205" t="s">
        <v>246</v>
      </c>
      <c r="AT386" s="205" t="s">
        <v>241</v>
      </c>
      <c r="AU386" s="205" t="s">
        <v>81</v>
      </c>
      <c r="AY386" s="19" t="s">
        <v>239</v>
      </c>
      <c r="BE386" s="206">
        <f>IF(N386="základní",J386,0)</f>
        <v>0</v>
      </c>
      <c r="BF386" s="206">
        <f>IF(N386="snížená",J386,0)</f>
        <v>0</v>
      </c>
      <c r="BG386" s="206">
        <f>IF(N386="zákl. přenesená",J386,0)</f>
        <v>0</v>
      </c>
      <c r="BH386" s="206">
        <f>IF(N386="sníž. přenesená",J386,0)</f>
        <v>0</v>
      </c>
      <c r="BI386" s="206">
        <f>IF(N386="nulová",J386,0)</f>
        <v>0</v>
      </c>
      <c r="BJ386" s="19" t="s">
        <v>79</v>
      </c>
      <c r="BK386" s="206">
        <f>ROUND(I386*H386,2)</f>
        <v>0</v>
      </c>
      <c r="BL386" s="19" t="s">
        <v>246</v>
      </c>
      <c r="BM386" s="205" t="s">
        <v>3306</v>
      </c>
    </row>
    <row r="387" spans="1:65" s="2" customFormat="1" ht="11.25">
      <c r="A387" s="36"/>
      <c r="B387" s="37"/>
      <c r="C387" s="38"/>
      <c r="D387" s="207" t="s">
        <v>248</v>
      </c>
      <c r="E387" s="38"/>
      <c r="F387" s="208" t="s">
        <v>3307</v>
      </c>
      <c r="G387" s="38"/>
      <c r="H387" s="38"/>
      <c r="I387" s="117"/>
      <c r="J387" s="38"/>
      <c r="K387" s="38"/>
      <c r="L387" s="41"/>
      <c r="M387" s="209"/>
      <c r="N387" s="210"/>
      <c r="O387" s="66"/>
      <c r="P387" s="66"/>
      <c r="Q387" s="66"/>
      <c r="R387" s="66"/>
      <c r="S387" s="66"/>
      <c r="T387" s="67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T387" s="19" t="s">
        <v>248</v>
      </c>
      <c r="AU387" s="19" t="s">
        <v>81</v>
      </c>
    </row>
    <row r="388" spans="1:65" s="14" customFormat="1" ht="11.25">
      <c r="B388" s="230"/>
      <c r="C388" s="231"/>
      <c r="D388" s="207" t="s">
        <v>250</v>
      </c>
      <c r="E388" s="232" t="s">
        <v>19</v>
      </c>
      <c r="F388" s="233" t="s">
        <v>3308</v>
      </c>
      <c r="G388" s="231"/>
      <c r="H388" s="232" t="s">
        <v>19</v>
      </c>
      <c r="I388" s="234"/>
      <c r="J388" s="231"/>
      <c r="K388" s="231"/>
      <c r="L388" s="235"/>
      <c r="M388" s="236"/>
      <c r="N388" s="237"/>
      <c r="O388" s="237"/>
      <c r="P388" s="237"/>
      <c r="Q388" s="237"/>
      <c r="R388" s="237"/>
      <c r="S388" s="237"/>
      <c r="T388" s="238"/>
      <c r="AT388" s="239" t="s">
        <v>250</v>
      </c>
      <c r="AU388" s="239" t="s">
        <v>81</v>
      </c>
      <c r="AV388" s="14" t="s">
        <v>79</v>
      </c>
      <c r="AW388" s="14" t="s">
        <v>33</v>
      </c>
      <c r="AX388" s="14" t="s">
        <v>72</v>
      </c>
      <c r="AY388" s="239" t="s">
        <v>239</v>
      </c>
    </row>
    <row r="389" spans="1:65" s="14" customFormat="1" ht="11.25">
      <c r="B389" s="230"/>
      <c r="C389" s="231"/>
      <c r="D389" s="207" t="s">
        <v>250</v>
      </c>
      <c r="E389" s="232" t="s">
        <v>19</v>
      </c>
      <c r="F389" s="233" t="s">
        <v>3116</v>
      </c>
      <c r="G389" s="231"/>
      <c r="H389" s="232" t="s">
        <v>19</v>
      </c>
      <c r="I389" s="234"/>
      <c r="J389" s="231"/>
      <c r="K389" s="231"/>
      <c r="L389" s="235"/>
      <c r="M389" s="236"/>
      <c r="N389" s="237"/>
      <c r="O389" s="237"/>
      <c r="P389" s="237"/>
      <c r="Q389" s="237"/>
      <c r="R389" s="237"/>
      <c r="S389" s="237"/>
      <c r="T389" s="238"/>
      <c r="AT389" s="239" t="s">
        <v>250</v>
      </c>
      <c r="AU389" s="239" t="s">
        <v>81</v>
      </c>
      <c r="AV389" s="14" t="s">
        <v>79</v>
      </c>
      <c r="AW389" s="14" t="s">
        <v>33</v>
      </c>
      <c r="AX389" s="14" t="s">
        <v>72</v>
      </c>
      <c r="AY389" s="239" t="s">
        <v>239</v>
      </c>
    </row>
    <row r="390" spans="1:65" s="13" customFormat="1" ht="11.25">
      <c r="B390" s="211"/>
      <c r="C390" s="212"/>
      <c r="D390" s="207" t="s">
        <v>250</v>
      </c>
      <c r="E390" s="213" t="s">
        <v>19</v>
      </c>
      <c r="F390" s="214" t="s">
        <v>3309</v>
      </c>
      <c r="G390" s="212"/>
      <c r="H390" s="215">
        <v>5</v>
      </c>
      <c r="I390" s="216"/>
      <c r="J390" s="212"/>
      <c r="K390" s="212"/>
      <c r="L390" s="217"/>
      <c r="M390" s="218"/>
      <c r="N390" s="219"/>
      <c r="O390" s="219"/>
      <c r="P390" s="219"/>
      <c r="Q390" s="219"/>
      <c r="R390" s="219"/>
      <c r="S390" s="219"/>
      <c r="T390" s="220"/>
      <c r="AT390" s="221" t="s">
        <v>250</v>
      </c>
      <c r="AU390" s="221" t="s">
        <v>81</v>
      </c>
      <c r="AV390" s="13" t="s">
        <v>81</v>
      </c>
      <c r="AW390" s="13" t="s">
        <v>33</v>
      </c>
      <c r="AX390" s="13" t="s">
        <v>72</v>
      </c>
      <c r="AY390" s="221" t="s">
        <v>239</v>
      </c>
    </row>
    <row r="391" spans="1:65" s="2" customFormat="1" ht="16.5" customHeight="1">
      <c r="A391" s="36"/>
      <c r="B391" s="37"/>
      <c r="C391" s="240" t="s">
        <v>587</v>
      </c>
      <c r="D391" s="240" t="s">
        <v>653</v>
      </c>
      <c r="E391" s="241" t="s">
        <v>3310</v>
      </c>
      <c r="F391" s="242" t="s">
        <v>3311</v>
      </c>
      <c r="G391" s="243" t="s">
        <v>327</v>
      </c>
      <c r="H391" s="244">
        <v>5.0750000000000002</v>
      </c>
      <c r="I391" s="245"/>
      <c r="J391" s="246">
        <f>ROUND(I391*H391,2)</f>
        <v>0</v>
      </c>
      <c r="K391" s="242" t="s">
        <v>245</v>
      </c>
      <c r="L391" s="247"/>
      <c r="M391" s="248" t="s">
        <v>19</v>
      </c>
      <c r="N391" s="249" t="s">
        <v>43</v>
      </c>
      <c r="O391" s="66"/>
      <c r="P391" s="203">
        <f>O391*H391</f>
        <v>0</v>
      </c>
      <c r="Q391" s="203">
        <v>3.6999999999999998E-2</v>
      </c>
      <c r="R391" s="203">
        <f>Q391*H391</f>
        <v>0.187775</v>
      </c>
      <c r="S391" s="203">
        <v>0</v>
      </c>
      <c r="T391" s="204">
        <f>S391*H391</f>
        <v>0</v>
      </c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R391" s="205" t="s">
        <v>314</v>
      </c>
      <c r="AT391" s="205" t="s">
        <v>653</v>
      </c>
      <c r="AU391" s="205" t="s">
        <v>81</v>
      </c>
      <c r="AY391" s="19" t="s">
        <v>239</v>
      </c>
      <c r="BE391" s="206">
        <f>IF(N391="základní",J391,0)</f>
        <v>0</v>
      </c>
      <c r="BF391" s="206">
        <f>IF(N391="snížená",J391,0)</f>
        <v>0</v>
      </c>
      <c r="BG391" s="206">
        <f>IF(N391="zákl. přenesená",J391,0)</f>
        <v>0</v>
      </c>
      <c r="BH391" s="206">
        <f>IF(N391="sníž. přenesená",J391,0)</f>
        <v>0</v>
      </c>
      <c r="BI391" s="206">
        <f>IF(N391="nulová",J391,0)</f>
        <v>0</v>
      </c>
      <c r="BJ391" s="19" t="s">
        <v>79</v>
      </c>
      <c r="BK391" s="206">
        <f>ROUND(I391*H391,2)</f>
        <v>0</v>
      </c>
      <c r="BL391" s="19" t="s">
        <v>246</v>
      </c>
      <c r="BM391" s="205" t="s">
        <v>3312</v>
      </c>
    </row>
    <row r="392" spans="1:65" s="2" customFormat="1" ht="11.25">
      <c r="A392" s="36"/>
      <c r="B392" s="37"/>
      <c r="C392" s="38"/>
      <c r="D392" s="207" t="s">
        <v>248</v>
      </c>
      <c r="E392" s="38"/>
      <c r="F392" s="208" t="s">
        <v>3311</v>
      </c>
      <c r="G392" s="38"/>
      <c r="H392" s="38"/>
      <c r="I392" s="117"/>
      <c r="J392" s="38"/>
      <c r="K392" s="38"/>
      <c r="L392" s="41"/>
      <c r="M392" s="209"/>
      <c r="N392" s="210"/>
      <c r="O392" s="66"/>
      <c r="P392" s="66"/>
      <c r="Q392" s="66"/>
      <c r="R392" s="66"/>
      <c r="S392" s="66"/>
      <c r="T392" s="67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T392" s="19" t="s">
        <v>248</v>
      </c>
      <c r="AU392" s="19" t="s">
        <v>81</v>
      </c>
    </row>
    <row r="393" spans="1:65" s="14" customFormat="1" ht="11.25">
      <c r="B393" s="230"/>
      <c r="C393" s="231"/>
      <c r="D393" s="207" t="s">
        <v>250</v>
      </c>
      <c r="E393" s="232" t="s">
        <v>19</v>
      </c>
      <c r="F393" s="233" t="s">
        <v>3308</v>
      </c>
      <c r="G393" s="231"/>
      <c r="H393" s="232" t="s">
        <v>19</v>
      </c>
      <c r="I393" s="234"/>
      <c r="J393" s="231"/>
      <c r="K393" s="231"/>
      <c r="L393" s="235"/>
      <c r="M393" s="236"/>
      <c r="N393" s="237"/>
      <c r="O393" s="237"/>
      <c r="P393" s="237"/>
      <c r="Q393" s="237"/>
      <c r="R393" s="237"/>
      <c r="S393" s="237"/>
      <c r="T393" s="238"/>
      <c r="AT393" s="239" t="s">
        <v>250</v>
      </c>
      <c r="AU393" s="239" t="s">
        <v>81</v>
      </c>
      <c r="AV393" s="14" t="s">
        <v>79</v>
      </c>
      <c r="AW393" s="14" t="s">
        <v>33</v>
      </c>
      <c r="AX393" s="14" t="s">
        <v>72</v>
      </c>
      <c r="AY393" s="239" t="s">
        <v>239</v>
      </c>
    </row>
    <row r="394" spans="1:65" s="14" customFormat="1" ht="11.25">
      <c r="B394" s="230"/>
      <c r="C394" s="231"/>
      <c r="D394" s="207" t="s">
        <v>250</v>
      </c>
      <c r="E394" s="232" t="s">
        <v>19</v>
      </c>
      <c r="F394" s="233" t="s">
        <v>3116</v>
      </c>
      <c r="G394" s="231"/>
      <c r="H394" s="232" t="s">
        <v>19</v>
      </c>
      <c r="I394" s="234"/>
      <c r="J394" s="231"/>
      <c r="K394" s="231"/>
      <c r="L394" s="235"/>
      <c r="M394" s="236"/>
      <c r="N394" s="237"/>
      <c r="O394" s="237"/>
      <c r="P394" s="237"/>
      <c r="Q394" s="237"/>
      <c r="R394" s="237"/>
      <c r="S394" s="237"/>
      <c r="T394" s="238"/>
      <c r="AT394" s="239" t="s">
        <v>250</v>
      </c>
      <c r="AU394" s="239" t="s">
        <v>81</v>
      </c>
      <c r="AV394" s="14" t="s">
        <v>79</v>
      </c>
      <c r="AW394" s="14" t="s">
        <v>33</v>
      </c>
      <c r="AX394" s="14" t="s">
        <v>72</v>
      </c>
      <c r="AY394" s="239" t="s">
        <v>239</v>
      </c>
    </row>
    <row r="395" spans="1:65" s="13" customFormat="1" ht="11.25">
      <c r="B395" s="211"/>
      <c r="C395" s="212"/>
      <c r="D395" s="207" t="s">
        <v>250</v>
      </c>
      <c r="E395" s="213" t="s">
        <v>19</v>
      </c>
      <c r="F395" s="214" t="s">
        <v>3309</v>
      </c>
      <c r="G395" s="212"/>
      <c r="H395" s="215">
        <v>5</v>
      </c>
      <c r="I395" s="216"/>
      <c r="J395" s="212"/>
      <c r="K395" s="212"/>
      <c r="L395" s="217"/>
      <c r="M395" s="218"/>
      <c r="N395" s="219"/>
      <c r="O395" s="219"/>
      <c r="P395" s="219"/>
      <c r="Q395" s="219"/>
      <c r="R395" s="219"/>
      <c r="S395" s="219"/>
      <c r="T395" s="220"/>
      <c r="AT395" s="221" t="s">
        <v>250</v>
      </c>
      <c r="AU395" s="221" t="s">
        <v>81</v>
      </c>
      <c r="AV395" s="13" t="s">
        <v>81</v>
      </c>
      <c r="AW395" s="13" t="s">
        <v>33</v>
      </c>
      <c r="AX395" s="13" t="s">
        <v>72</v>
      </c>
      <c r="AY395" s="221" t="s">
        <v>239</v>
      </c>
    </row>
    <row r="396" spans="1:65" s="13" customFormat="1" ht="11.25">
      <c r="B396" s="211"/>
      <c r="C396" s="212"/>
      <c r="D396" s="207" t="s">
        <v>250</v>
      </c>
      <c r="E396" s="212"/>
      <c r="F396" s="214" t="s">
        <v>3313</v>
      </c>
      <c r="G396" s="212"/>
      <c r="H396" s="215">
        <v>5.0750000000000002</v>
      </c>
      <c r="I396" s="216"/>
      <c r="J396" s="212"/>
      <c r="K396" s="212"/>
      <c r="L396" s="217"/>
      <c r="M396" s="218"/>
      <c r="N396" s="219"/>
      <c r="O396" s="219"/>
      <c r="P396" s="219"/>
      <c r="Q396" s="219"/>
      <c r="R396" s="219"/>
      <c r="S396" s="219"/>
      <c r="T396" s="220"/>
      <c r="AT396" s="221" t="s">
        <v>250</v>
      </c>
      <c r="AU396" s="221" t="s">
        <v>81</v>
      </c>
      <c r="AV396" s="13" t="s">
        <v>81</v>
      </c>
      <c r="AW396" s="13" t="s">
        <v>4</v>
      </c>
      <c r="AX396" s="13" t="s">
        <v>79</v>
      </c>
      <c r="AY396" s="221" t="s">
        <v>239</v>
      </c>
    </row>
    <row r="397" spans="1:65" s="2" customFormat="1" ht="16.5" customHeight="1">
      <c r="A397" s="36"/>
      <c r="B397" s="37"/>
      <c r="C397" s="194" t="s">
        <v>596</v>
      </c>
      <c r="D397" s="194" t="s">
        <v>241</v>
      </c>
      <c r="E397" s="195" t="s">
        <v>3314</v>
      </c>
      <c r="F397" s="196" t="s">
        <v>3315</v>
      </c>
      <c r="G397" s="197" t="s">
        <v>327</v>
      </c>
      <c r="H397" s="198">
        <v>17</v>
      </c>
      <c r="I397" s="199"/>
      <c r="J397" s="200">
        <f>ROUND(I397*H397,2)</f>
        <v>0</v>
      </c>
      <c r="K397" s="196" t="s">
        <v>245</v>
      </c>
      <c r="L397" s="41"/>
      <c r="M397" s="201" t="s">
        <v>19</v>
      </c>
      <c r="N397" s="202" t="s">
        <v>43</v>
      </c>
      <c r="O397" s="66"/>
      <c r="P397" s="203">
        <f>O397*H397</f>
        <v>0</v>
      </c>
      <c r="Q397" s="203">
        <v>8.0000000000000007E-5</v>
      </c>
      <c r="R397" s="203">
        <f>Q397*H397</f>
        <v>1.3600000000000001E-3</v>
      </c>
      <c r="S397" s="203">
        <v>0</v>
      </c>
      <c r="T397" s="204">
        <f>S397*H397</f>
        <v>0</v>
      </c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R397" s="205" t="s">
        <v>246</v>
      </c>
      <c r="AT397" s="205" t="s">
        <v>241</v>
      </c>
      <c r="AU397" s="205" t="s">
        <v>81</v>
      </c>
      <c r="AY397" s="19" t="s">
        <v>239</v>
      </c>
      <c r="BE397" s="206">
        <f>IF(N397="základní",J397,0)</f>
        <v>0</v>
      </c>
      <c r="BF397" s="206">
        <f>IF(N397="snížená",J397,0)</f>
        <v>0</v>
      </c>
      <c r="BG397" s="206">
        <f>IF(N397="zákl. přenesená",J397,0)</f>
        <v>0</v>
      </c>
      <c r="BH397" s="206">
        <f>IF(N397="sníž. přenesená",J397,0)</f>
        <v>0</v>
      </c>
      <c r="BI397" s="206">
        <f>IF(N397="nulová",J397,0)</f>
        <v>0</v>
      </c>
      <c r="BJ397" s="19" t="s">
        <v>79</v>
      </c>
      <c r="BK397" s="206">
        <f>ROUND(I397*H397,2)</f>
        <v>0</v>
      </c>
      <c r="BL397" s="19" t="s">
        <v>246</v>
      </c>
      <c r="BM397" s="205" t="s">
        <v>3316</v>
      </c>
    </row>
    <row r="398" spans="1:65" s="2" customFormat="1" ht="11.25">
      <c r="A398" s="36"/>
      <c r="B398" s="37"/>
      <c r="C398" s="38"/>
      <c r="D398" s="207" t="s">
        <v>248</v>
      </c>
      <c r="E398" s="38"/>
      <c r="F398" s="208" t="s">
        <v>3317</v>
      </c>
      <c r="G398" s="38"/>
      <c r="H398" s="38"/>
      <c r="I398" s="117"/>
      <c r="J398" s="38"/>
      <c r="K398" s="38"/>
      <c r="L398" s="41"/>
      <c r="M398" s="209"/>
      <c r="N398" s="210"/>
      <c r="O398" s="66"/>
      <c r="P398" s="66"/>
      <c r="Q398" s="66"/>
      <c r="R398" s="66"/>
      <c r="S398" s="66"/>
      <c r="T398" s="67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T398" s="19" t="s">
        <v>248</v>
      </c>
      <c r="AU398" s="19" t="s">
        <v>81</v>
      </c>
    </row>
    <row r="399" spans="1:65" s="14" customFormat="1" ht="11.25">
      <c r="B399" s="230"/>
      <c r="C399" s="231"/>
      <c r="D399" s="207" t="s">
        <v>250</v>
      </c>
      <c r="E399" s="232" t="s">
        <v>19</v>
      </c>
      <c r="F399" s="233" t="s">
        <v>3308</v>
      </c>
      <c r="G399" s="231"/>
      <c r="H399" s="232" t="s">
        <v>19</v>
      </c>
      <c r="I399" s="234"/>
      <c r="J399" s="231"/>
      <c r="K399" s="231"/>
      <c r="L399" s="235"/>
      <c r="M399" s="236"/>
      <c r="N399" s="237"/>
      <c r="O399" s="237"/>
      <c r="P399" s="237"/>
      <c r="Q399" s="237"/>
      <c r="R399" s="237"/>
      <c r="S399" s="237"/>
      <c r="T399" s="238"/>
      <c r="AT399" s="239" t="s">
        <v>250</v>
      </c>
      <c r="AU399" s="239" t="s">
        <v>81</v>
      </c>
      <c r="AV399" s="14" t="s">
        <v>79</v>
      </c>
      <c r="AW399" s="14" t="s">
        <v>33</v>
      </c>
      <c r="AX399" s="14" t="s">
        <v>72</v>
      </c>
      <c r="AY399" s="239" t="s">
        <v>239</v>
      </c>
    </row>
    <row r="400" spans="1:65" s="14" customFormat="1" ht="11.25">
      <c r="B400" s="230"/>
      <c r="C400" s="231"/>
      <c r="D400" s="207" t="s">
        <v>250</v>
      </c>
      <c r="E400" s="232" t="s">
        <v>19</v>
      </c>
      <c r="F400" s="233" t="s">
        <v>3116</v>
      </c>
      <c r="G400" s="231"/>
      <c r="H400" s="232" t="s">
        <v>19</v>
      </c>
      <c r="I400" s="234"/>
      <c r="J400" s="231"/>
      <c r="K400" s="231"/>
      <c r="L400" s="235"/>
      <c r="M400" s="236"/>
      <c r="N400" s="237"/>
      <c r="O400" s="237"/>
      <c r="P400" s="237"/>
      <c r="Q400" s="237"/>
      <c r="R400" s="237"/>
      <c r="S400" s="237"/>
      <c r="T400" s="238"/>
      <c r="AT400" s="239" t="s">
        <v>250</v>
      </c>
      <c r="AU400" s="239" t="s">
        <v>81</v>
      </c>
      <c r="AV400" s="14" t="s">
        <v>79</v>
      </c>
      <c r="AW400" s="14" t="s">
        <v>33</v>
      </c>
      <c r="AX400" s="14" t="s">
        <v>72</v>
      </c>
      <c r="AY400" s="239" t="s">
        <v>239</v>
      </c>
    </row>
    <row r="401" spans="1:65" s="13" customFormat="1" ht="11.25">
      <c r="B401" s="211"/>
      <c r="C401" s="212"/>
      <c r="D401" s="207" t="s">
        <v>250</v>
      </c>
      <c r="E401" s="213" t="s">
        <v>19</v>
      </c>
      <c r="F401" s="214" t="s">
        <v>3318</v>
      </c>
      <c r="G401" s="212"/>
      <c r="H401" s="215">
        <v>17</v>
      </c>
      <c r="I401" s="216"/>
      <c r="J401" s="212"/>
      <c r="K401" s="212"/>
      <c r="L401" s="217"/>
      <c r="M401" s="218"/>
      <c r="N401" s="219"/>
      <c r="O401" s="219"/>
      <c r="P401" s="219"/>
      <c r="Q401" s="219"/>
      <c r="R401" s="219"/>
      <c r="S401" s="219"/>
      <c r="T401" s="220"/>
      <c r="AT401" s="221" t="s">
        <v>250</v>
      </c>
      <c r="AU401" s="221" t="s">
        <v>81</v>
      </c>
      <c r="AV401" s="13" t="s">
        <v>81</v>
      </c>
      <c r="AW401" s="13" t="s">
        <v>33</v>
      </c>
      <c r="AX401" s="13" t="s">
        <v>72</v>
      </c>
      <c r="AY401" s="221" t="s">
        <v>239</v>
      </c>
    </row>
    <row r="402" spans="1:65" s="2" customFormat="1" ht="16.5" customHeight="1">
      <c r="A402" s="36"/>
      <c r="B402" s="37"/>
      <c r="C402" s="240" t="s">
        <v>602</v>
      </c>
      <c r="D402" s="240" t="s">
        <v>653</v>
      </c>
      <c r="E402" s="241" t="s">
        <v>3319</v>
      </c>
      <c r="F402" s="242" t="s">
        <v>3320</v>
      </c>
      <c r="G402" s="243" t="s">
        <v>327</v>
      </c>
      <c r="H402" s="244">
        <v>17.254999999999999</v>
      </c>
      <c r="I402" s="245"/>
      <c r="J402" s="246">
        <f>ROUND(I402*H402,2)</f>
        <v>0</v>
      </c>
      <c r="K402" s="242" t="s">
        <v>245</v>
      </c>
      <c r="L402" s="247"/>
      <c r="M402" s="248" t="s">
        <v>19</v>
      </c>
      <c r="N402" s="249" t="s">
        <v>43</v>
      </c>
      <c r="O402" s="66"/>
      <c r="P402" s="203">
        <f>O402*H402</f>
        <v>0</v>
      </c>
      <c r="Q402" s="203">
        <v>0.1</v>
      </c>
      <c r="R402" s="203">
        <f>Q402*H402</f>
        <v>1.7255</v>
      </c>
      <c r="S402" s="203">
        <v>0</v>
      </c>
      <c r="T402" s="204">
        <f>S402*H402</f>
        <v>0</v>
      </c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R402" s="205" t="s">
        <v>314</v>
      </c>
      <c r="AT402" s="205" t="s">
        <v>653</v>
      </c>
      <c r="AU402" s="205" t="s">
        <v>81</v>
      </c>
      <c r="AY402" s="19" t="s">
        <v>239</v>
      </c>
      <c r="BE402" s="206">
        <f>IF(N402="základní",J402,0)</f>
        <v>0</v>
      </c>
      <c r="BF402" s="206">
        <f>IF(N402="snížená",J402,0)</f>
        <v>0</v>
      </c>
      <c r="BG402" s="206">
        <f>IF(N402="zákl. přenesená",J402,0)</f>
        <v>0</v>
      </c>
      <c r="BH402" s="206">
        <f>IF(N402="sníž. přenesená",J402,0)</f>
        <v>0</v>
      </c>
      <c r="BI402" s="206">
        <f>IF(N402="nulová",J402,0)</f>
        <v>0</v>
      </c>
      <c r="BJ402" s="19" t="s">
        <v>79</v>
      </c>
      <c r="BK402" s="206">
        <f>ROUND(I402*H402,2)</f>
        <v>0</v>
      </c>
      <c r="BL402" s="19" t="s">
        <v>246</v>
      </c>
      <c r="BM402" s="205" t="s">
        <v>3321</v>
      </c>
    </row>
    <row r="403" spans="1:65" s="2" customFormat="1" ht="11.25">
      <c r="A403" s="36"/>
      <c r="B403" s="37"/>
      <c r="C403" s="38"/>
      <c r="D403" s="207" t="s">
        <v>248</v>
      </c>
      <c r="E403" s="38"/>
      <c r="F403" s="208" t="s">
        <v>3320</v>
      </c>
      <c r="G403" s="38"/>
      <c r="H403" s="38"/>
      <c r="I403" s="117"/>
      <c r="J403" s="38"/>
      <c r="K403" s="38"/>
      <c r="L403" s="41"/>
      <c r="M403" s="209"/>
      <c r="N403" s="210"/>
      <c r="O403" s="66"/>
      <c r="P403" s="66"/>
      <c r="Q403" s="66"/>
      <c r="R403" s="66"/>
      <c r="S403" s="66"/>
      <c r="T403" s="67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T403" s="19" t="s">
        <v>248</v>
      </c>
      <c r="AU403" s="19" t="s">
        <v>81</v>
      </c>
    </row>
    <row r="404" spans="1:65" s="14" customFormat="1" ht="11.25">
      <c r="B404" s="230"/>
      <c r="C404" s="231"/>
      <c r="D404" s="207" t="s">
        <v>250</v>
      </c>
      <c r="E404" s="232" t="s">
        <v>19</v>
      </c>
      <c r="F404" s="233" t="s">
        <v>3308</v>
      </c>
      <c r="G404" s="231"/>
      <c r="H404" s="232" t="s">
        <v>19</v>
      </c>
      <c r="I404" s="234"/>
      <c r="J404" s="231"/>
      <c r="K404" s="231"/>
      <c r="L404" s="235"/>
      <c r="M404" s="236"/>
      <c r="N404" s="237"/>
      <c r="O404" s="237"/>
      <c r="P404" s="237"/>
      <c r="Q404" s="237"/>
      <c r="R404" s="237"/>
      <c r="S404" s="237"/>
      <c r="T404" s="238"/>
      <c r="AT404" s="239" t="s">
        <v>250</v>
      </c>
      <c r="AU404" s="239" t="s">
        <v>81</v>
      </c>
      <c r="AV404" s="14" t="s">
        <v>79</v>
      </c>
      <c r="AW404" s="14" t="s">
        <v>33</v>
      </c>
      <c r="AX404" s="14" t="s">
        <v>72</v>
      </c>
      <c r="AY404" s="239" t="s">
        <v>239</v>
      </c>
    </row>
    <row r="405" spans="1:65" s="14" customFormat="1" ht="11.25">
      <c r="B405" s="230"/>
      <c r="C405" s="231"/>
      <c r="D405" s="207" t="s">
        <v>250</v>
      </c>
      <c r="E405" s="232" t="s">
        <v>19</v>
      </c>
      <c r="F405" s="233" t="s">
        <v>3116</v>
      </c>
      <c r="G405" s="231"/>
      <c r="H405" s="232" t="s">
        <v>19</v>
      </c>
      <c r="I405" s="234"/>
      <c r="J405" s="231"/>
      <c r="K405" s="231"/>
      <c r="L405" s="235"/>
      <c r="M405" s="236"/>
      <c r="N405" s="237"/>
      <c r="O405" s="237"/>
      <c r="P405" s="237"/>
      <c r="Q405" s="237"/>
      <c r="R405" s="237"/>
      <c r="S405" s="237"/>
      <c r="T405" s="238"/>
      <c r="AT405" s="239" t="s">
        <v>250</v>
      </c>
      <c r="AU405" s="239" t="s">
        <v>81</v>
      </c>
      <c r="AV405" s="14" t="s">
        <v>79</v>
      </c>
      <c r="AW405" s="14" t="s">
        <v>33</v>
      </c>
      <c r="AX405" s="14" t="s">
        <v>72</v>
      </c>
      <c r="AY405" s="239" t="s">
        <v>239</v>
      </c>
    </row>
    <row r="406" spans="1:65" s="13" customFormat="1" ht="11.25">
      <c r="B406" s="211"/>
      <c r="C406" s="212"/>
      <c r="D406" s="207" t="s">
        <v>250</v>
      </c>
      <c r="E406" s="213" t="s">
        <v>19</v>
      </c>
      <c r="F406" s="214" t="s">
        <v>3318</v>
      </c>
      <c r="G406" s="212"/>
      <c r="H406" s="215">
        <v>17</v>
      </c>
      <c r="I406" s="216"/>
      <c r="J406" s="212"/>
      <c r="K406" s="212"/>
      <c r="L406" s="217"/>
      <c r="M406" s="218"/>
      <c r="N406" s="219"/>
      <c r="O406" s="219"/>
      <c r="P406" s="219"/>
      <c r="Q406" s="219"/>
      <c r="R406" s="219"/>
      <c r="S406" s="219"/>
      <c r="T406" s="220"/>
      <c r="AT406" s="221" t="s">
        <v>250</v>
      </c>
      <c r="AU406" s="221" t="s">
        <v>81</v>
      </c>
      <c r="AV406" s="13" t="s">
        <v>81</v>
      </c>
      <c r="AW406" s="13" t="s">
        <v>33</v>
      </c>
      <c r="AX406" s="13" t="s">
        <v>72</v>
      </c>
      <c r="AY406" s="221" t="s">
        <v>239</v>
      </c>
    </row>
    <row r="407" spans="1:65" s="13" customFormat="1" ht="11.25">
      <c r="B407" s="211"/>
      <c r="C407" s="212"/>
      <c r="D407" s="207" t="s">
        <v>250</v>
      </c>
      <c r="E407" s="212"/>
      <c r="F407" s="214" t="s">
        <v>3322</v>
      </c>
      <c r="G407" s="212"/>
      <c r="H407" s="215">
        <v>17.254999999999999</v>
      </c>
      <c r="I407" s="216"/>
      <c r="J407" s="212"/>
      <c r="K407" s="212"/>
      <c r="L407" s="217"/>
      <c r="M407" s="218"/>
      <c r="N407" s="219"/>
      <c r="O407" s="219"/>
      <c r="P407" s="219"/>
      <c r="Q407" s="219"/>
      <c r="R407" s="219"/>
      <c r="S407" s="219"/>
      <c r="T407" s="220"/>
      <c r="AT407" s="221" t="s">
        <v>250</v>
      </c>
      <c r="AU407" s="221" t="s">
        <v>81</v>
      </c>
      <c r="AV407" s="13" t="s">
        <v>81</v>
      </c>
      <c r="AW407" s="13" t="s">
        <v>4</v>
      </c>
      <c r="AX407" s="13" t="s">
        <v>79</v>
      </c>
      <c r="AY407" s="221" t="s">
        <v>239</v>
      </c>
    </row>
    <row r="408" spans="1:65" s="2" customFormat="1" ht="16.5" customHeight="1">
      <c r="A408" s="36"/>
      <c r="B408" s="37"/>
      <c r="C408" s="194" t="s">
        <v>610</v>
      </c>
      <c r="D408" s="194" t="s">
        <v>241</v>
      </c>
      <c r="E408" s="195" t="s">
        <v>3323</v>
      </c>
      <c r="F408" s="196" t="s">
        <v>3324</v>
      </c>
      <c r="G408" s="197" t="s">
        <v>285</v>
      </c>
      <c r="H408" s="198">
        <v>1</v>
      </c>
      <c r="I408" s="199"/>
      <c r="J408" s="200">
        <f>ROUND(I408*H408,2)</f>
        <v>0</v>
      </c>
      <c r="K408" s="196" t="s">
        <v>245</v>
      </c>
      <c r="L408" s="41"/>
      <c r="M408" s="201" t="s">
        <v>19</v>
      </c>
      <c r="N408" s="202" t="s">
        <v>43</v>
      </c>
      <c r="O408" s="66"/>
      <c r="P408" s="203">
        <f>O408*H408</f>
        <v>0</v>
      </c>
      <c r="Q408" s="203">
        <v>6.9999999999999994E-5</v>
      </c>
      <c r="R408" s="203">
        <f>Q408*H408</f>
        <v>6.9999999999999994E-5</v>
      </c>
      <c r="S408" s="203">
        <v>0</v>
      </c>
      <c r="T408" s="204">
        <f>S408*H408</f>
        <v>0</v>
      </c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R408" s="205" t="s">
        <v>246</v>
      </c>
      <c r="AT408" s="205" t="s">
        <v>241</v>
      </c>
      <c r="AU408" s="205" t="s">
        <v>81</v>
      </c>
      <c r="AY408" s="19" t="s">
        <v>239</v>
      </c>
      <c r="BE408" s="206">
        <f>IF(N408="základní",J408,0)</f>
        <v>0</v>
      </c>
      <c r="BF408" s="206">
        <f>IF(N408="snížená",J408,0)</f>
        <v>0</v>
      </c>
      <c r="BG408" s="206">
        <f>IF(N408="zákl. přenesená",J408,0)</f>
        <v>0</v>
      </c>
      <c r="BH408" s="206">
        <f>IF(N408="sníž. přenesená",J408,0)</f>
        <v>0</v>
      </c>
      <c r="BI408" s="206">
        <f>IF(N408="nulová",J408,0)</f>
        <v>0</v>
      </c>
      <c r="BJ408" s="19" t="s">
        <v>79</v>
      </c>
      <c r="BK408" s="206">
        <f>ROUND(I408*H408,2)</f>
        <v>0</v>
      </c>
      <c r="BL408" s="19" t="s">
        <v>246</v>
      </c>
      <c r="BM408" s="205" t="s">
        <v>3325</v>
      </c>
    </row>
    <row r="409" spans="1:65" s="2" customFormat="1" ht="11.25">
      <c r="A409" s="36"/>
      <c r="B409" s="37"/>
      <c r="C409" s="38"/>
      <c r="D409" s="207" t="s">
        <v>248</v>
      </c>
      <c r="E409" s="38"/>
      <c r="F409" s="208" t="s">
        <v>3326</v>
      </c>
      <c r="G409" s="38"/>
      <c r="H409" s="38"/>
      <c r="I409" s="117"/>
      <c r="J409" s="38"/>
      <c r="K409" s="38"/>
      <c r="L409" s="41"/>
      <c r="M409" s="209"/>
      <c r="N409" s="210"/>
      <c r="O409" s="66"/>
      <c r="P409" s="66"/>
      <c r="Q409" s="66"/>
      <c r="R409" s="66"/>
      <c r="S409" s="66"/>
      <c r="T409" s="67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T409" s="19" t="s">
        <v>248</v>
      </c>
      <c r="AU409" s="19" t="s">
        <v>81</v>
      </c>
    </row>
    <row r="410" spans="1:65" s="14" customFormat="1" ht="11.25">
      <c r="B410" s="230"/>
      <c r="C410" s="231"/>
      <c r="D410" s="207" t="s">
        <v>250</v>
      </c>
      <c r="E410" s="232" t="s">
        <v>19</v>
      </c>
      <c r="F410" s="233" t="s">
        <v>3308</v>
      </c>
      <c r="G410" s="231"/>
      <c r="H410" s="232" t="s">
        <v>19</v>
      </c>
      <c r="I410" s="234"/>
      <c r="J410" s="231"/>
      <c r="K410" s="231"/>
      <c r="L410" s="235"/>
      <c r="M410" s="236"/>
      <c r="N410" s="237"/>
      <c r="O410" s="237"/>
      <c r="P410" s="237"/>
      <c r="Q410" s="237"/>
      <c r="R410" s="237"/>
      <c r="S410" s="237"/>
      <c r="T410" s="238"/>
      <c r="AT410" s="239" t="s">
        <v>250</v>
      </c>
      <c r="AU410" s="239" t="s">
        <v>81</v>
      </c>
      <c r="AV410" s="14" t="s">
        <v>79</v>
      </c>
      <c r="AW410" s="14" t="s">
        <v>33</v>
      </c>
      <c r="AX410" s="14" t="s">
        <v>72</v>
      </c>
      <c r="AY410" s="239" t="s">
        <v>239</v>
      </c>
    </row>
    <row r="411" spans="1:65" s="14" customFormat="1" ht="11.25">
      <c r="B411" s="230"/>
      <c r="C411" s="231"/>
      <c r="D411" s="207" t="s">
        <v>250</v>
      </c>
      <c r="E411" s="232" t="s">
        <v>19</v>
      </c>
      <c r="F411" s="233" t="s">
        <v>3116</v>
      </c>
      <c r="G411" s="231"/>
      <c r="H411" s="232" t="s">
        <v>19</v>
      </c>
      <c r="I411" s="234"/>
      <c r="J411" s="231"/>
      <c r="K411" s="231"/>
      <c r="L411" s="235"/>
      <c r="M411" s="236"/>
      <c r="N411" s="237"/>
      <c r="O411" s="237"/>
      <c r="P411" s="237"/>
      <c r="Q411" s="237"/>
      <c r="R411" s="237"/>
      <c r="S411" s="237"/>
      <c r="T411" s="238"/>
      <c r="AT411" s="239" t="s">
        <v>250</v>
      </c>
      <c r="AU411" s="239" t="s">
        <v>81</v>
      </c>
      <c r="AV411" s="14" t="s">
        <v>79</v>
      </c>
      <c r="AW411" s="14" t="s">
        <v>33</v>
      </c>
      <c r="AX411" s="14" t="s">
        <v>72</v>
      </c>
      <c r="AY411" s="239" t="s">
        <v>239</v>
      </c>
    </row>
    <row r="412" spans="1:65" s="13" customFormat="1" ht="11.25">
      <c r="B412" s="211"/>
      <c r="C412" s="212"/>
      <c r="D412" s="207" t="s">
        <v>250</v>
      </c>
      <c r="E412" s="213" t="s">
        <v>19</v>
      </c>
      <c r="F412" s="214" t="s">
        <v>3327</v>
      </c>
      <c r="G412" s="212"/>
      <c r="H412" s="215">
        <v>1</v>
      </c>
      <c r="I412" s="216"/>
      <c r="J412" s="212"/>
      <c r="K412" s="212"/>
      <c r="L412" s="217"/>
      <c r="M412" s="218"/>
      <c r="N412" s="219"/>
      <c r="O412" s="219"/>
      <c r="P412" s="219"/>
      <c r="Q412" s="219"/>
      <c r="R412" s="219"/>
      <c r="S412" s="219"/>
      <c r="T412" s="220"/>
      <c r="AT412" s="221" t="s">
        <v>250</v>
      </c>
      <c r="AU412" s="221" t="s">
        <v>81</v>
      </c>
      <c r="AV412" s="13" t="s">
        <v>81</v>
      </c>
      <c r="AW412" s="13" t="s">
        <v>33</v>
      </c>
      <c r="AX412" s="13" t="s">
        <v>72</v>
      </c>
      <c r="AY412" s="221" t="s">
        <v>239</v>
      </c>
    </row>
    <row r="413" spans="1:65" s="2" customFormat="1" ht="16.5" customHeight="1">
      <c r="A413" s="36"/>
      <c r="B413" s="37"/>
      <c r="C413" s="240" t="s">
        <v>615</v>
      </c>
      <c r="D413" s="240" t="s">
        <v>653</v>
      </c>
      <c r="E413" s="241" t="s">
        <v>3328</v>
      </c>
      <c r="F413" s="242" t="s">
        <v>3329</v>
      </c>
      <c r="G413" s="243" t="s">
        <v>285</v>
      </c>
      <c r="H413" s="244">
        <v>1.0149999999999999</v>
      </c>
      <c r="I413" s="245"/>
      <c r="J413" s="246">
        <f>ROUND(I413*H413,2)</f>
        <v>0</v>
      </c>
      <c r="K413" s="242" t="s">
        <v>245</v>
      </c>
      <c r="L413" s="247"/>
      <c r="M413" s="248" t="s">
        <v>19</v>
      </c>
      <c r="N413" s="249" t="s">
        <v>43</v>
      </c>
      <c r="O413" s="66"/>
      <c r="P413" s="203">
        <f>O413*H413</f>
        <v>0</v>
      </c>
      <c r="Q413" s="203">
        <v>1.4999999999999999E-2</v>
      </c>
      <c r="R413" s="203">
        <f>Q413*H413</f>
        <v>1.5224999999999997E-2</v>
      </c>
      <c r="S413" s="203">
        <v>0</v>
      </c>
      <c r="T413" s="204">
        <f>S413*H413</f>
        <v>0</v>
      </c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R413" s="205" t="s">
        <v>314</v>
      </c>
      <c r="AT413" s="205" t="s">
        <v>653</v>
      </c>
      <c r="AU413" s="205" t="s">
        <v>81</v>
      </c>
      <c r="AY413" s="19" t="s">
        <v>239</v>
      </c>
      <c r="BE413" s="206">
        <f>IF(N413="základní",J413,0)</f>
        <v>0</v>
      </c>
      <c r="BF413" s="206">
        <f>IF(N413="snížená",J413,0)</f>
        <v>0</v>
      </c>
      <c r="BG413" s="206">
        <f>IF(N413="zákl. přenesená",J413,0)</f>
        <v>0</v>
      </c>
      <c r="BH413" s="206">
        <f>IF(N413="sníž. přenesená",J413,0)</f>
        <v>0</v>
      </c>
      <c r="BI413" s="206">
        <f>IF(N413="nulová",J413,0)</f>
        <v>0</v>
      </c>
      <c r="BJ413" s="19" t="s">
        <v>79</v>
      </c>
      <c r="BK413" s="206">
        <f>ROUND(I413*H413,2)</f>
        <v>0</v>
      </c>
      <c r="BL413" s="19" t="s">
        <v>246</v>
      </c>
      <c r="BM413" s="205" t="s">
        <v>3330</v>
      </c>
    </row>
    <row r="414" spans="1:65" s="2" customFormat="1" ht="11.25">
      <c r="A414" s="36"/>
      <c r="B414" s="37"/>
      <c r="C414" s="38"/>
      <c r="D414" s="207" t="s">
        <v>248</v>
      </c>
      <c r="E414" s="38"/>
      <c r="F414" s="208" t="s">
        <v>3329</v>
      </c>
      <c r="G414" s="38"/>
      <c r="H414" s="38"/>
      <c r="I414" s="117"/>
      <c r="J414" s="38"/>
      <c r="K414" s="38"/>
      <c r="L414" s="41"/>
      <c r="M414" s="209"/>
      <c r="N414" s="210"/>
      <c r="O414" s="66"/>
      <c r="P414" s="66"/>
      <c r="Q414" s="66"/>
      <c r="R414" s="66"/>
      <c r="S414" s="66"/>
      <c r="T414" s="67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T414" s="19" t="s">
        <v>248</v>
      </c>
      <c r="AU414" s="19" t="s">
        <v>81</v>
      </c>
    </row>
    <row r="415" spans="1:65" s="14" customFormat="1" ht="11.25">
      <c r="B415" s="230"/>
      <c r="C415" s="231"/>
      <c r="D415" s="207" t="s">
        <v>250</v>
      </c>
      <c r="E415" s="232" t="s">
        <v>19</v>
      </c>
      <c r="F415" s="233" t="s">
        <v>3308</v>
      </c>
      <c r="G415" s="231"/>
      <c r="H415" s="232" t="s">
        <v>19</v>
      </c>
      <c r="I415" s="234"/>
      <c r="J415" s="231"/>
      <c r="K415" s="231"/>
      <c r="L415" s="235"/>
      <c r="M415" s="236"/>
      <c r="N415" s="237"/>
      <c r="O415" s="237"/>
      <c r="P415" s="237"/>
      <c r="Q415" s="237"/>
      <c r="R415" s="237"/>
      <c r="S415" s="237"/>
      <c r="T415" s="238"/>
      <c r="AT415" s="239" t="s">
        <v>250</v>
      </c>
      <c r="AU415" s="239" t="s">
        <v>81</v>
      </c>
      <c r="AV415" s="14" t="s">
        <v>79</v>
      </c>
      <c r="AW415" s="14" t="s">
        <v>33</v>
      </c>
      <c r="AX415" s="14" t="s">
        <v>72</v>
      </c>
      <c r="AY415" s="239" t="s">
        <v>239</v>
      </c>
    </row>
    <row r="416" spans="1:65" s="14" customFormat="1" ht="11.25">
      <c r="B416" s="230"/>
      <c r="C416" s="231"/>
      <c r="D416" s="207" t="s">
        <v>250</v>
      </c>
      <c r="E416" s="232" t="s">
        <v>19</v>
      </c>
      <c r="F416" s="233" t="s">
        <v>3116</v>
      </c>
      <c r="G416" s="231"/>
      <c r="H416" s="232" t="s">
        <v>19</v>
      </c>
      <c r="I416" s="234"/>
      <c r="J416" s="231"/>
      <c r="K416" s="231"/>
      <c r="L416" s="235"/>
      <c r="M416" s="236"/>
      <c r="N416" s="237"/>
      <c r="O416" s="237"/>
      <c r="P416" s="237"/>
      <c r="Q416" s="237"/>
      <c r="R416" s="237"/>
      <c r="S416" s="237"/>
      <c r="T416" s="238"/>
      <c r="AT416" s="239" t="s">
        <v>250</v>
      </c>
      <c r="AU416" s="239" t="s">
        <v>81</v>
      </c>
      <c r="AV416" s="14" t="s">
        <v>79</v>
      </c>
      <c r="AW416" s="14" t="s">
        <v>33</v>
      </c>
      <c r="AX416" s="14" t="s">
        <v>72</v>
      </c>
      <c r="AY416" s="239" t="s">
        <v>239</v>
      </c>
    </row>
    <row r="417" spans="1:65" s="13" customFormat="1" ht="11.25">
      <c r="B417" s="211"/>
      <c r="C417" s="212"/>
      <c r="D417" s="207" t="s">
        <v>250</v>
      </c>
      <c r="E417" s="213" t="s">
        <v>19</v>
      </c>
      <c r="F417" s="214" t="s">
        <v>3327</v>
      </c>
      <c r="G417" s="212"/>
      <c r="H417" s="215">
        <v>1</v>
      </c>
      <c r="I417" s="216"/>
      <c r="J417" s="212"/>
      <c r="K417" s="212"/>
      <c r="L417" s="217"/>
      <c r="M417" s="218"/>
      <c r="N417" s="219"/>
      <c r="O417" s="219"/>
      <c r="P417" s="219"/>
      <c r="Q417" s="219"/>
      <c r="R417" s="219"/>
      <c r="S417" s="219"/>
      <c r="T417" s="220"/>
      <c r="AT417" s="221" t="s">
        <v>250</v>
      </c>
      <c r="AU417" s="221" t="s">
        <v>81</v>
      </c>
      <c r="AV417" s="13" t="s">
        <v>81</v>
      </c>
      <c r="AW417" s="13" t="s">
        <v>33</v>
      </c>
      <c r="AX417" s="13" t="s">
        <v>72</v>
      </c>
      <c r="AY417" s="221" t="s">
        <v>239</v>
      </c>
    </row>
    <row r="418" spans="1:65" s="13" customFormat="1" ht="11.25">
      <c r="B418" s="211"/>
      <c r="C418" s="212"/>
      <c r="D418" s="207" t="s">
        <v>250</v>
      </c>
      <c r="E418" s="212"/>
      <c r="F418" s="214" t="s">
        <v>3331</v>
      </c>
      <c r="G418" s="212"/>
      <c r="H418" s="215">
        <v>1.0149999999999999</v>
      </c>
      <c r="I418" s="216"/>
      <c r="J418" s="212"/>
      <c r="K418" s="212"/>
      <c r="L418" s="217"/>
      <c r="M418" s="218"/>
      <c r="N418" s="219"/>
      <c r="O418" s="219"/>
      <c r="P418" s="219"/>
      <c r="Q418" s="219"/>
      <c r="R418" s="219"/>
      <c r="S418" s="219"/>
      <c r="T418" s="220"/>
      <c r="AT418" s="221" t="s">
        <v>250</v>
      </c>
      <c r="AU418" s="221" t="s">
        <v>81</v>
      </c>
      <c r="AV418" s="13" t="s">
        <v>81</v>
      </c>
      <c r="AW418" s="13" t="s">
        <v>4</v>
      </c>
      <c r="AX418" s="13" t="s">
        <v>79</v>
      </c>
      <c r="AY418" s="221" t="s">
        <v>239</v>
      </c>
    </row>
    <row r="419" spans="1:65" s="2" customFormat="1" ht="16.5" customHeight="1">
      <c r="A419" s="36"/>
      <c r="B419" s="37"/>
      <c r="C419" s="194" t="s">
        <v>620</v>
      </c>
      <c r="D419" s="194" t="s">
        <v>241</v>
      </c>
      <c r="E419" s="195" t="s">
        <v>3332</v>
      </c>
      <c r="F419" s="196" t="s">
        <v>3333</v>
      </c>
      <c r="G419" s="197" t="s">
        <v>285</v>
      </c>
      <c r="H419" s="198">
        <v>1</v>
      </c>
      <c r="I419" s="199"/>
      <c r="J419" s="200">
        <f>ROUND(I419*H419,2)</f>
        <v>0</v>
      </c>
      <c r="K419" s="196" t="s">
        <v>245</v>
      </c>
      <c r="L419" s="41"/>
      <c r="M419" s="201" t="s">
        <v>19</v>
      </c>
      <c r="N419" s="202" t="s">
        <v>43</v>
      </c>
      <c r="O419" s="66"/>
      <c r="P419" s="203">
        <f>O419*H419</f>
        <v>0</v>
      </c>
      <c r="Q419" s="203">
        <v>1.6000000000000001E-4</v>
      </c>
      <c r="R419" s="203">
        <f>Q419*H419</f>
        <v>1.6000000000000001E-4</v>
      </c>
      <c r="S419" s="203">
        <v>0</v>
      </c>
      <c r="T419" s="204">
        <f>S419*H419</f>
        <v>0</v>
      </c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R419" s="205" t="s">
        <v>246</v>
      </c>
      <c r="AT419" s="205" t="s">
        <v>241</v>
      </c>
      <c r="AU419" s="205" t="s">
        <v>81</v>
      </c>
      <c r="AY419" s="19" t="s">
        <v>239</v>
      </c>
      <c r="BE419" s="206">
        <f>IF(N419="základní",J419,0)</f>
        <v>0</v>
      </c>
      <c r="BF419" s="206">
        <f>IF(N419="snížená",J419,0)</f>
        <v>0</v>
      </c>
      <c r="BG419" s="206">
        <f>IF(N419="zákl. přenesená",J419,0)</f>
        <v>0</v>
      </c>
      <c r="BH419" s="206">
        <f>IF(N419="sníž. přenesená",J419,0)</f>
        <v>0</v>
      </c>
      <c r="BI419" s="206">
        <f>IF(N419="nulová",J419,0)</f>
        <v>0</v>
      </c>
      <c r="BJ419" s="19" t="s">
        <v>79</v>
      </c>
      <c r="BK419" s="206">
        <f>ROUND(I419*H419,2)</f>
        <v>0</v>
      </c>
      <c r="BL419" s="19" t="s">
        <v>246</v>
      </c>
      <c r="BM419" s="205" t="s">
        <v>3334</v>
      </c>
    </row>
    <row r="420" spans="1:65" s="2" customFormat="1" ht="11.25">
      <c r="A420" s="36"/>
      <c r="B420" s="37"/>
      <c r="C420" s="38"/>
      <c r="D420" s="207" t="s">
        <v>248</v>
      </c>
      <c r="E420" s="38"/>
      <c r="F420" s="208" t="s">
        <v>3335</v>
      </c>
      <c r="G420" s="38"/>
      <c r="H420" s="38"/>
      <c r="I420" s="117"/>
      <c r="J420" s="38"/>
      <c r="K420" s="38"/>
      <c r="L420" s="41"/>
      <c r="M420" s="209"/>
      <c r="N420" s="210"/>
      <c r="O420" s="66"/>
      <c r="P420" s="66"/>
      <c r="Q420" s="66"/>
      <c r="R420" s="66"/>
      <c r="S420" s="66"/>
      <c r="T420" s="67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T420" s="19" t="s">
        <v>248</v>
      </c>
      <c r="AU420" s="19" t="s">
        <v>81</v>
      </c>
    </row>
    <row r="421" spans="1:65" s="14" customFormat="1" ht="11.25">
      <c r="B421" s="230"/>
      <c r="C421" s="231"/>
      <c r="D421" s="207" t="s">
        <v>250</v>
      </c>
      <c r="E421" s="232" t="s">
        <v>19</v>
      </c>
      <c r="F421" s="233" t="s">
        <v>3308</v>
      </c>
      <c r="G421" s="231"/>
      <c r="H421" s="232" t="s">
        <v>19</v>
      </c>
      <c r="I421" s="234"/>
      <c r="J421" s="231"/>
      <c r="K421" s="231"/>
      <c r="L421" s="235"/>
      <c r="M421" s="236"/>
      <c r="N421" s="237"/>
      <c r="O421" s="237"/>
      <c r="P421" s="237"/>
      <c r="Q421" s="237"/>
      <c r="R421" s="237"/>
      <c r="S421" s="237"/>
      <c r="T421" s="238"/>
      <c r="AT421" s="239" t="s">
        <v>250</v>
      </c>
      <c r="AU421" s="239" t="s">
        <v>81</v>
      </c>
      <c r="AV421" s="14" t="s">
        <v>79</v>
      </c>
      <c r="AW421" s="14" t="s">
        <v>33</v>
      </c>
      <c r="AX421" s="14" t="s">
        <v>72</v>
      </c>
      <c r="AY421" s="239" t="s">
        <v>239</v>
      </c>
    </row>
    <row r="422" spans="1:65" s="14" customFormat="1" ht="11.25">
      <c r="B422" s="230"/>
      <c r="C422" s="231"/>
      <c r="D422" s="207" t="s">
        <v>250</v>
      </c>
      <c r="E422" s="232" t="s">
        <v>19</v>
      </c>
      <c r="F422" s="233" t="s">
        <v>3116</v>
      </c>
      <c r="G422" s="231"/>
      <c r="H422" s="232" t="s">
        <v>19</v>
      </c>
      <c r="I422" s="234"/>
      <c r="J422" s="231"/>
      <c r="K422" s="231"/>
      <c r="L422" s="235"/>
      <c r="M422" s="236"/>
      <c r="N422" s="237"/>
      <c r="O422" s="237"/>
      <c r="P422" s="237"/>
      <c r="Q422" s="237"/>
      <c r="R422" s="237"/>
      <c r="S422" s="237"/>
      <c r="T422" s="238"/>
      <c r="AT422" s="239" t="s">
        <v>250</v>
      </c>
      <c r="AU422" s="239" t="s">
        <v>81</v>
      </c>
      <c r="AV422" s="14" t="s">
        <v>79</v>
      </c>
      <c r="AW422" s="14" t="s">
        <v>33</v>
      </c>
      <c r="AX422" s="14" t="s">
        <v>72</v>
      </c>
      <c r="AY422" s="239" t="s">
        <v>239</v>
      </c>
    </row>
    <row r="423" spans="1:65" s="13" customFormat="1" ht="11.25">
      <c r="B423" s="211"/>
      <c r="C423" s="212"/>
      <c r="D423" s="207" t="s">
        <v>250</v>
      </c>
      <c r="E423" s="213" t="s">
        <v>19</v>
      </c>
      <c r="F423" s="214" t="s">
        <v>3336</v>
      </c>
      <c r="G423" s="212"/>
      <c r="H423" s="215">
        <v>1</v>
      </c>
      <c r="I423" s="216"/>
      <c r="J423" s="212"/>
      <c r="K423" s="212"/>
      <c r="L423" s="217"/>
      <c r="M423" s="218"/>
      <c r="N423" s="219"/>
      <c r="O423" s="219"/>
      <c r="P423" s="219"/>
      <c r="Q423" s="219"/>
      <c r="R423" s="219"/>
      <c r="S423" s="219"/>
      <c r="T423" s="220"/>
      <c r="AT423" s="221" t="s">
        <v>250</v>
      </c>
      <c r="AU423" s="221" t="s">
        <v>81</v>
      </c>
      <c r="AV423" s="13" t="s">
        <v>81</v>
      </c>
      <c r="AW423" s="13" t="s">
        <v>33</v>
      </c>
      <c r="AX423" s="13" t="s">
        <v>72</v>
      </c>
      <c r="AY423" s="221" t="s">
        <v>239</v>
      </c>
    </row>
    <row r="424" spans="1:65" s="2" customFormat="1" ht="21.75" customHeight="1">
      <c r="A424" s="36"/>
      <c r="B424" s="37"/>
      <c r="C424" s="240" t="s">
        <v>624</v>
      </c>
      <c r="D424" s="240" t="s">
        <v>653</v>
      </c>
      <c r="E424" s="241" t="s">
        <v>3337</v>
      </c>
      <c r="F424" s="242" t="s">
        <v>3338</v>
      </c>
      <c r="G424" s="243" t="s">
        <v>285</v>
      </c>
      <c r="H424" s="244">
        <v>1.0149999999999999</v>
      </c>
      <c r="I424" s="245"/>
      <c r="J424" s="246">
        <f>ROUND(I424*H424,2)</f>
        <v>0</v>
      </c>
      <c r="K424" s="242" t="s">
        <v>245</v>
      </c>
      <c r="L424" s="247"/>
      <c r="M424" s="248" t="s">
        <v>19</v>
      </c>
      <c r="N424" s="249" t="s">
        <v>43</v>
      </c>
      <c r="O424" s="66"/>
      <c r="P424" s="203">
        <f>O424*H424</f>
        <v>0</v>
      </c>
      <c r="Q424" s="203">
        <v>0.06</v>
      </c>
      <c r="R424" s="203">
        <f>Q424*H424</f>
        <v>6.0899999999999989E-2</v>
      </c>
      <c r="S424" s="203">
        <v>0</v>
      </c>
      <c r="T424" s="204">
        <f>S424*H424</f>
        <v>0</v>
      </c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R424" s="205" t="s">
        <v>314</v>
      </c>
      <c r="AT424" s="205" t="s">
        <v>653</v>
      </c>
      <c r="AU424" s="205" t="s">
        <v>81</v>
      </c>
      <c r="AY424" s="19" t="s">
        <v>239</v>
      </c>
      <c r="BE424" s="206">
        <f>IF(N424="základní",J424,0)</f>
        <v>0</v>
      </c>
      <c r="BF424" s="206">
        <f>IF(N424="snížená",J424,0)</f>
        <v>0</v>
      </c>
      <c r="BG424" s="206">
        <f>IF(N424="zákl. přenesená",J424,0)</f>
        <v>0</v>
      </c>
      <c r="BH424" s="206">
        <f>IF(N424="sníž. přenesená",J424,0)</f>
        <v>0</v>
      </c>
      <c r="BI424" s="206">
        <f>IF(N424="nulová",J424,0)</f>
        <v>0</v>
      </c>
      <c r="BJ424" s="19" t="s">
        <v>79</v>
      </c>
      <c r="BK424" s="206">
        <f>ROUND(I424*H424,2)</f>
        <v>0</v>
      </c>
      <c r="BL424" s="19" t="s">
        <v>246</v>
      </c>
      <c r="BM424" s="205" t="s">
        <v>3339</v>
      </c>
    </row>
    <row r="425" spans="1:65" s="2" customFormat="1" ht="19.5">
      <c r="A425" s="36"/>
      <c r="B425" s="37"/>
      <c r="C425" s="38"/>
      <c r="D425" s="207" t="s">
        <v>248</v>
      </c>
      <c r="E425" s="38"/>
      <c r="F425" s="208" t="s">
        <v>3338</v>
      </c>
      <c r="G425" s="38"/>
      <c r="H425" s="38"/>
      <c r="I425" s="117"/>
      <c r="J425" s="38"/>
      <c r="K425" s="38"/>
      <c r="L425" s="41"/>
      <c r="M425" s="209"/>
      <c r="N425" s="210"/>
      <c r="O425" s="66"/>
      <c r="P425" s="66"/>
      <c r="Q425" s="66"/>
      <c r="R425" s="66"/>
      <c r="S425" s="66"/>
      <c r="T425" s="67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T425" s="19" t="s">
        <v>248</v>
      </c>
      <c r="AU425" s="19" t="s">
        <v>81</v>
      </c>
    </row>
    <row r="426" spans="1:65" s="14" customFormat="1" ht="11.25">
      <c r="B426" s="230"/>
      <c r="C426" s="231"/>
      <c r="D426" s="207" t="s">
        <v>250</v>
      </c>
      <c r="E426" s="232" t="s">
        <v>19</v>
      </c>
      <c r="F426" s="233" t="s">
        <v>3308</v>
      </c>
      <c r="G426" s="231"/>
      <c r="H426" s="232" t="s">
        <v>19</v>
      </c>
      <c r="I426" s="234"/>
      <c r="J426" s="231"/>
      <c r="K426" s="231"/>
      <c r="L426" s="235"/>
      <c r="M426" s="236"/>
      <c r="N426" s="237"/>
      <c r="O426" s="237"/>
      <c r="P426" s="237"/>
      <c r="Q426" s="237"/>
      <c r="R426" s="237"/>
      <c r="S426" s="237"/>
      <c r="T426" s="238"/>
      <c r="AT426" s="239" t="s">
        <v>250</v>
      </c>
      <c r="AU426" s="239" t="s">
        <v>81</v>
      </c>
      <c r="AV426" s="14" t="s">
        <v>79</v>
      </c>
      <c r="AW426" s="14" t="s">
        <v>33</v>
      </c>
      <c r="AX426" s="14" t="s">
        <v>72</v>
      </c>
      <c r="AY426" s="239" t="s">
        <v>239</v>
      </c>
    </row>
    <row r="427" spans="1:65" s="14" customFormat="1" ht="11.25">
      <c r="B427" s="230"/>
      <c r="C427" s="231"/>
      <c r="D427" s="207" t="s">
        <v>250</v>
      </c>
      <c r="E427" s="232" t="s">
        <v>19</v>
      </c>
      <c r="F427" s="233" t="s">
        <v>3116</v>
      </c>
      <c r="G427" s="231"/>
      <c r="H427" s="232" t="s">
        <v>19</v>
      </c>
      <c r="I427" s="234"/>
      <c r="J427" s="231"/>
      <c r="K427" s="231"/>
      <c r="L427" s="235"/>
      <c r="M427" s="236"/>
      <c r="N427" s="237"/>
      <c r="O427" s="237"/>
      <c r="P427" s="237"/>
      <c r="Q427" s="237"/>
      <c r="R427" s="237"/>
      <c r="S427" s="237"/>
      <c r="T427" s="238"/>
      <c r="AT427" s="239" t="s">
        <v>250</v>
      </c>
      <c r="AU427" s="239" t="s">
        <v>81</v>
      </c>
      <c r="AV427" s="14" t="s">
        <v>79</v>
      </c>
      <c r="AW427" s="14" t="s">
        <v>33</v>
      </c>
      <c r="AX427" s="14" t="s">
        <v>72</v>
      </c>
      <c r="AY427" s="239" t="s">
        <v>239</v>
      </c>
    </row>
    <row r="428" spans="1:65" s="13" customFormat="1" ht="11.25">
      <c r="B428" s="211"/>
      <c r="C428" s="212"/>
      <c r="D428" s="207" t="s">
        <v>250</v>
      </c>
      <c r="E428" s="213" t="s">
        <v>19</v>
      </c>
      <c r="F428" s="214" t="s">
        <v>3336</v>
      </c>
      <c r="G428" s="212"/>
      <c r="H428" s="215">
        <v>1</v>
      </c>
      <c r="I428" s="216"/>
      <c r="J428" s="212"/>
      <c r="K428" s="212"/>
      <c r="L428" s="217"/>
      <c r="M428" s="218"/>
      <c r="N428" s="219"/>
      <c r="O428" s="219"/>
      <c r="P428" s="219"/>
      <c r="Q428" s="219"/>
      <c r="R428" s="219"/>
      <c r="S428" s="219"/>
      <c r="T428" s="220"/>
      <c r="AT428" s="221" t="s">
        <v>250</v>
      </c>
      <c r="AU428" s="221" t="s">
        <v>81</v>
      </c>
      <c r="AV428" s="13" t="s">
        <v>81</v>
      </c>
      <c r="AW428" s="13" t="s">
        <v>33</v>
      </c>
      <c r="AX428" s="13" t="s">
        <v>72</v>
      </c>
      <c r="AY428" s="221" t="s">
        <v>239</v>
      </c>
    </row>
    <row r="429" spans="1:65" s="13" customFormat="1" ht="11.25">
      <c r="B429" s="211"/>
      <c r="C429" s="212"/>
      <c r="D429" s="207" t="s">
        <v>250</v>
      </c>
      <c r="E429" s="212"/>
      <c r="F429" s="214" t="s">
        <v>3331</v>
      </c>
      <c r="G429" s="212"/>
      <c r="H429" s="215">
        <v>1.0149999999999999</v>
      </c>
      <c r="I429" s="216"/>
      <c r="J429" s="212"/>
      <c r="K429" s="212"/>
      <c r="L429" s="217"/>
      <c r="M429" s="218"/>
      <c r="N429" s="219"/>
      <c r="O429" s="219"/>
      <c r="P429" s="219"/>
      <c r="Q429" s="219"/>
      <c r="R429" s="219"/>
      <c r="S429" s="219"/>
      <c r="T429" s="220"/>
      <c r="AT429" s="221" t="s">
        <v>250</v>
      </c>
      <c r="AU429" s="221" t="s">
        <v>81</v>
      </c>
      <c r="AV429" s="13" t="s">
        <v>81</v>
      </c>
      <c r="AW429" s="13" t="s">
        <v>4</v>
      </c>
      <c r="AX429" s="13" t="s">
        <v>79</v>
      </c>
      <c r="AY429" s="221" t="s">
        <v>239</v>
      </c>
    </row>
    <row r="430" spans="1:65" s="2" customFormat="1" ht="16.5" customHeight="1">
      <c r="A430" s="36"/>
      <c r="B430" s="37"/>
      <c r="C430" s="194" t="s">
        <v>626</v>
      </c>
      <c r="D430" s="194" t="s">
        <v>241</v>
      </c>
      <c r="E430" s="195" t="s">
        <v>3340</v>
      </c>
      <c r="F430" s="196" t="s">
        <v>3341</v>
      </c>
      <c r="G430" s="197" t="s">
        <v>327</v>
      </c>
      <c r="H430" s="198">
        <v>8</v>
      </c>
      <c r="I430" s="199"/>
      <c r="J430" s="200">
        <f>ROUND(I430*H430,2)</f>
        <v>0</v>
      </c>
      <c r="K430" s="196" t="s">
        <v>245</v>
      </c>
      <c r="L430" s="41"/>
      <c r="M430" s="201" t="s">
        <v>19</v>
      </c>
      <c r="N430" s="202" t="s">
        <v>43</v>
      </c>
      <c r="O430" s="66"/>
      <c r="P430" s="203">
        <f>O430*H430</f>
        <v>0</v>
      </c>
      <c r="Q430" s="203">
        <v>4.1000000000000003E-3</v>
      </c>
      <c r="R430" s="203">
        <f>Q430*H430</f>
        <v>3.2800000000000003E-2</v>
      </c>
      <c r="S430" s="203">
        <v>0</v>
      </c>
      <c r="T430" s="204">
        <f>S430*H430</f>
        <v>0</v>
      </c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R430" s="205" t="s">
        <v>246</v>
      </c>
      <c r="AT430" s="205" t="s">
        <v>241</v>
      </c>
      <c r="AU430" s="205" t="s">
        <v>81</v>
      </c>
      <c r="AY430" s="19" t="s">
        <v>239</v>
      </c>
      <c r="BE430" s="206">
        <f>IF(N430="základní",J430,0)</f>
        <v>0</v>
      </c>
      <c r="BF430" s="206">
        <f>IF(N430="snížená",J430,0)</f>
        <v>0</v>
      </c>
      <c r="BG430" s="206">
        <f>IF(N430="zákl. přenesená",J430,0)</f>
        <v>0</v>
      </c>
      <c r="BH430" s="206">
        <f>IF(N430="sníž. přenesená",J430,0)</f>
        <v>0</v>
      </c>
      <c r="BI430" s="206">
        <f>IF(N430="nulová",J430,0)</f>
        <v>0</v>
      </c>
      <c r="BJ430" s="19" t="s">
        <v>79</v>
      </c>
      <c r="BK430" s="206">
        <f>ROUND(I430*H430,2)</f>
        <v>0</v>
      </c>
      <c r="BL430" s="19" t="s">
        <v>246</v>
      </c>
      <c r="BM430" s="205" t="s">
        <v>3342</v>
      </c>
    </row>
    <row r="431" spans="1:65" s="2" customFormat="1" ht="19.5">
      <c r="A431" s="36"/>
      <c r="B431" s="37"/>
      <c r="C431" s="38"/>
      <c r="D431" s="207" t="s">
        <v>248</v>
      </c>
      <c r="E431" s="38"/>
      <c r="F431" s="208" t="s">
        <v>3343</v>
      </c>
      <c r="G431" s="38"/>
      <c r="H431" s="38"/>
      <c r="I431" s="117"/>
      <c r="J431" s="38"/>
      <c r="K431" s="38"/>
      <c r="L431" s="41"/>
      <c r="M431" s="209"/>
      <c r="N431" s="210"/>
      <c r="O431" s="66"/>
      <c r="P431" s="66"/>
      <c r="Q431" s="66"/>
      <c r="R431" s="66"/>
      <c r="S431" s="66"/>
      <c r="T431" s="67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T431" s="19" t="s">
        <v>248</v>
      </c>
      <c r="AU431" s="19" t="s">
        <v>81</v>
      </c>
    </row>
    <row r="432" spans="1:65" s="14" customFormat="1" ht="22.5">
      <c r="B432" s="230"/>
      <c r="C432" s="231"/>
      <c r="D432" s="207" t="s">
        <v>250</v>
      </c>
      <c r="E432" s="232" t="s">
        <v>19</v>
      </c>
      <c r="F432" s="233" t="s">
        <v>3344</v>
      </c>
      <c r="G432" s="231"/>
      <c r="H432" s="232" t="s">
        <v>19</v>
      </c>
      <c r="I432" s="234"/>
      <c r="J432" s="231"/>
      <c r="K432" s="231"/>
      <c r="L432" s="235"/>
      <c r="M432" s="236"/>
      <c r="N432" s="237"/>
      <c r="O432" s="237"/>
      <c r="P432" s="237"/>
      <c r="Q432" s="237"/>
      <c r="R432" s="237"/>
      <c r="S432" s="237"/>
      <c r="T432" s="238"/>
      <c r="AT432" s="239" t="s">
        <v>250</v>
      </c>
      <c r="AU432" s="239" t="s">
        <v>81</v>
      </c>
      <c r="AV432" s="14" t="s">
        <v>79</v>
      </c>
      <c r="AW432" s="14" t="s">
        <v>33</v>
      </c>
      <c r="AX432" s="14" t="s">
        <v>72</v>
      </c>
      <c r="AY432" s="239" t="s">
        <v>239</v>
      </c>
    </row>
    <row r="433" spans="1:65" s="14" customFormat="1" ht="11.25">
      <c r="B433" s="230"/>
      <c r="C433" s="231"/>
      <c r="D433" s="207" t="s">
        <v>250</v>
      </c>
      <c r="E433" s="232" t="s">
        <v>19</v>
      </c>
      <c r="F433" s="233" t="s">
        <v>3116</v>
      </c>
      <c r="G433" s="231"/>
      <c r="H433" s="232" t="s">
        <v>19</v>
      </c>
      <c r="I433" s="234"/>
      <c r="J433" s="231"/>
      <c r="K433" s="231"/>
      <c r="L433" s="235"/>
      <c r="M433" s="236"/>
      <c r="N433" s="237"/>
      <c r="O433" s="237"/>
      <c r="P433" s="237"/>
      <c r="Q433" s="237"/>
      <c r="R433" s="237"/>
      <c r="S433" s="237"/>
      <c r="T433" s="238"/>
      <c r="AT433" s="239" t="s">
        <v>250</v>
      </c>
      <c r="AU433" s="239" t="s">
        <v>81</v>
      </c>
      <c r="AV433" s="14" t="s">
        <v>79</v>
      </c>
      <c r="AW433" s="14" t="s">
        <v>33</v>
      </c>
      <c r="AX433" s="14" t="s">
        <v>72</v>
      </c>
      <c r="AY433" s="239" t="s">
        <v>239</v>
      </c>
    </row>
    <row r="434" spans="1:65" s="13" customFormat="1" ht="11.25">
      <c r="B434" s="211"/>
      <c r="C434" s="212"/>
      <c r="D434" s="207" t="s">
        <v>250</v>
      </c>
      <c r="E434" s="213" t="s">
        <v>19</v>
      </c>
      <c r="F434" s="214" t="s">
        <v>3345</v>
      </c>
      <c r="G434" s="212"/>
      <c r="H434" s="215">
        <v>8</v>
      </c>
      <c r="I434" s="216"/>
      <c r="J434" s="212"/>
      <c r="K434" s="212"/>
      <c r="L434" s="217"/>
      <c r="M434" s="218"/>
      <c r="N434" s="219"/>
      <c r="O434" s="219"/>
      <c r="P434" s="219"/>
      <c r="Q434" s="219"/>
      <c r="R434" s="219"/>
      <c r="S434" s="219"/>
      <c r="T434" s="220"/>
      <c r="AT434" s="221" t="s">
        <v>250</v>
      </c>
      <c r="AU434" s="221" t="s">
        <v>81</v>
      </c>
      <c r="AV434" s="13" t="s">
        <v>81</v>
      </c>
      <c r="AW434" s="13" t="s">
        <v>33</v>
      </c>
      <c r="AX434" s="13" t="s">
        <v>72</v>
      </c>
      <c r="AY434" s="221" t="s">
        <v>239</v>
      </c>
    </row>
    <row r="435" spans="1:65" s="2" customFormat="1" ht="16.5" customHeight="1">
      <c r="A435" s="36"/>
      <c r="B435" s="37"/>
      <c r="C435" s="194" t="s">
        <v>629</v>
      </c>
      <c r="D435" s="194" t="s">
        <v>241</v>
      </c>
      <c r="E435" s="195" t="s">
        <v>3346</v>
      </c>
      <c r="F435" s="196" t="s">
        <v>3347</v>
      </c>
      <c r="G435" s="197" t="s">
        <v>285</v>
      </c>
      <c r="H435" s="198">
        <v>1</v>
      </c>
      <c r="I435" s="199"/>
      <c r="J435" s="200">
        <f>ROUND(I435*H435,2)</f>
        <v>0</v>
      </c>
      <c r="K435" s="196" t="s">
        <v>245</v>
      </c>
      <c r="L435" s="41"/>
      <c r="M435" s="201" t="s">
        <v>19</v>
      </c>
      <c r="N435" s="202" t="s">
        <v>43</v>
      </c>
      <c r="O435" s="66"/>
      <c r="P435" s="203">
        <f>O435*H435</f>
        <v>0</v>
      </c>
      <c r="Q435" s="203">
        <v>0</v>
      </c>
      <c r="R435" s="203">
        <f>Q435*H435</f>
        <v>0</v>
      </c>
      <c r="S435" s="203">
        <v>0</v>
      </c>
      <c r="T435" s="204">
        <f>S435*H435</f>
        <v>0</v>
      </c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R435" s="205" t="s">
        <v>246</v>
      </c>
      <c r="AT435" s="205" t="s">
        <v>241</v>
      </c>
      <c r="AU435" s="205" t="s">
        <v>81</v>
      </c>
      <c r="AY435" s="19" t="s">
        <v>239</v>
      </c>
      <c r="BE435" s="206">
        <f>IF(N435="základní",J435,0)</f>
        <v>0</v>
      </c>
      <c r="BF435" s="206">
        <f>IF(N435="snížená",J435,0)</f>
        <v>0</v>
      </c>
      <c r="BG435" s="206">
        <f>IF(N435="zákl. přenesená",J435,0)</f>
        <v>0</v>
      </c>
      <c r="BH435" s="206">
        <f>IF(N435="sníž. přenesená",J435,0)</f>
        <v>0</v>
      </c>
      <c r="BI435" s="206">
        <f>IF(N435="nulová",J435,0)</f>
        <v>0</v>
      </c>
      <c r="BJ435" s="19" t="s">
        <v>79</v>
      </c>
      <c r="BK435" s="206">
        <f>ROUND(I435*H435,2)</f>
        <v>0</v>
      </c>
      <c r="BL435" s="19" t="s">
        <v>246</v>
      </c>
      <c r="BM435" s="205" t="s">
        <v>3348</v>
      </c>
    </row>
    <row r="436" spans="1:65" s="2" customFormat="1" ht="11.25">
      <c r="A436" s="36"/>
      <c r="B436" s="37"/>
      <c r="C436" s="38"/>
      <c r="D436" s="207" t="s">
        <v>248</v>
      </c>
      <c r="E436" s="38"/>
      <c r="F436" s="208" t="s">
        <v>3349</v>
      </c>
      <c r="G436" s="38"/>
      <c r="H436" s="38"/>
      <c r="I436" s="117"/>
      <c r="J436" s="38"/>
      <c r="K436" s="38"/>
      <c r="L436" s="41"/>
      <c r="M436" s="209"/>
      <c r="N436" s="210"/>
      <c r="O436" s="66"/>
      <c r="P436" s="66"/>
      <c r="Q436" s="66"/>
      <c r="R436" s="66"/>
      <c r="S436" s="66"/>
      <c r="T436" s="67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T436" s="19" t="s">
        <v>248</v>
      </c>
      <c r="AU436" s="19" t="s">
        <v>81</v>
      </c>
    </row>
    <row r="437" spans="1:65" s="14" customFormat="1" ht="22.5">
      <c r="B437" s="230"/>
      <c r="C437" s="231"/>
      <c r="D437" s="207" t="s">
        <v>250</v>
      </c>
      <c r="E437" s="232" t="s">
        <v>19</v>
      </c>
      <c r="F437" s="233" t="s">
        <v>3344</v>
      </c>
      <c r="G437" s="231"/>
      <c r="H437" s="232" t="s">
        <v>19</v>
      </c>
      <c r="I437" s="234"/>
      <c r="J437" s="231"/>
      <c r="K437" s="231"/>
      <c r="L437" s="235"/>
      <c r="M437" s="236"/>
      <c r="N437" s="237"/>
      <c r="O437" s="237"/>
      <c r="P437" s="237"/>
      <c r="Q437" s="237"/>
      <c r="R437" s="237"/>
      <c r="S437" s="237"/>
      <c r="T437" s="238"/>
      <c r="AT437" s="239" t="s">
        <v>250</v>
      </c>
      <c r="AU437" s="239" t="s">
        <v>81</v>
      </c>
      <c r="AV437" s="14" t="s">
        <v>79</v>
      </c>
      <c r="AW437" s="14" t="s">
        <v>33</v>
      </c>
      <c r="AX437" s="14" t="s">
        <v>72</v>
      </c>
      <c r="AY437" s="239" t="s">
        <v>239</v>
      </c>
    </row>
    <row r="438" spans="1:65" s="14" customFormat="1" ht="11.25">
      <c r="B438" s="230"/>
      <c r="C438" s="231"/>
      <c r="D438" s="207" t="s">
        <v>250</v>
      </c>
      <c r="E438" s="232" t="s">
        <v>19</v>
      </c>
      <c r="F438" s="233" t="s">
        <v>3116</v>
      </c>
      <c r="G438" s="231"/>
      <c r="H438" s="232" t="s">
        <v>19</v>
      </c>
      <c r="I438" s="234"/>
      <c r="J438" s="231"/>
      <c r="K438" s="231"/>
      <c r="L438" s="235"/>
      <c r="M438" s="236"/>
      <c r="N438" s="237"/>
      <c r="O438" s="237"/>
      <c r="P438" s="237"/>
      <c r="Q438" s="237"/>
      <c r="R438" s="237"/>
      <c r="S438" s="237"/>
      <c r="T438" s="238"/>
      <c r="AT438" s="239" t="s">
        <v>250</v>
      </c>
      <c r="AU438" s="239" t="s">
        <v>81</v>
      </c>
      <c r="AV438" s="14" t="s">
        <v>79</v>
      </c>
      <c r="AW438" s="14" t="s">
        <v>33</v>
      </c>
      <c r="AX438" s="14" t="s">
        <v>72</v>
      </c>
      <c r="AY438" s="239" t="s">
        <v>239</v>
      </c>
    </row>
    <row r="439" spans="1:65" s="13" customFormat="1" ht="11.25">
      <c r="B439" s="211"/>
      <c r="C439" s="212"/>
      <c r="D439" s="207" t="s">
        <v>250</v>
      </c>
      <c r="E439" s="213" t="s">
        <v>19</v>
      </c>
      <c r="F439" s="214" t="s">
        <v>3350</v>
      </c>
      <c r="G439" s="212"/>
      <c r="H439" s="215">
        <v>1</v>
      </c>
      <c r="I439" s="216"/>
      <c r="J439" s="212"/>
      <c r="K439" s="212"/>
      <c r="L439" s="217"/>
      <c r="M439" s="218"/>
      <c r="N439" s="219"/>
      <c r="O439" s="219"/>
      <c r="P439" s="219"/>
      <c r="Q439" s="219"/>
      <c r="R439" s="219"/>
      <c r="S439" s="219"/>
      <c r="T439" s="220"/>
      <c r="AT439" s="221" t="s">
        <v>250</v>
      </c>
      <c r="AU439" s="221" t="s">
        <v>81</v>
      </c>
      <c r="AV439" s="13" t="s">
        <v>81</v>
      </c>
      <c r="AW439" s="13" t="s">
        <v>33</v>
      </c>
      <c r="AX439" s="13" t="s">
        <v>72</v>
      </c>
      <c r="AY439" s="221" t="s">
        <v>239</v>
      </c>
    </row>
    <row r="440" spans="1:65" s="2" customFormat="1" ht="16.5" customHeight="1">
      <c r="A440" s="36"/>
      <c r="B440" s="37"/>
      <c r="C440" s="240" t="s">
        <v>638</v>
      </c>
      <c r="D440" s="240" t="s">
        <v>653</v>
      </c>
      <c r="E440" s="241" t="s">
        <v>3351</v>
      </c>
      <c r="F440" s="242" t="s">
        <v>3352</v>
      </c>
      <c r="G440" s="243" t="s">
        <v>285</v>
      </c>
      <c r="H440" s="244">
        <v>1.0149999999999999</v>
      </c>
      <c r="I440" s="245"/>
      <c r="J440" s="246">
        <f>ROUND(I440*H440,2)</f>
        <v>0</v>
      </c>
      <c r="K440" s="242" t="s">
        <v>245</v>
      </c>
      <c r="L440" s="247"/>
      <c r="M440" s="248" t="s">
        <v>19</v>
      </c>
      <c r="N440" s="249" t="s">
        <v>43</v>
      </c>
      <c r="O440" s="66"/>
      <c r="P440" s="203">
        <f>O440*H440</f>
        <v>0</v>
      </c>
      <c r="Q440" s="203">
        <v>8.8000000000000003E-4</v>
      </c>
      <c r="R440" s="203">
        <f>Q440*H440</f>
        <v>8.9319999999999992E-4</v>
      </c>
      <c r="S440" s="203">
        <v>0</v>
      </c>
      <c r="T440" s="204">
        <f>S440*H440</f>
        <v>0</v>
      </c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R440" s="205" t="s">
        <v>314</v>
      </c>
      <c r="AT440" s="205" t="s">
        <v>653</v>
      </c>
      <c r="AU440" s="205" t="s">
        <v>81</v>
      </c>
      <c r="AY440" s="19" t="s">
        <v>239</v>
      </c>
      <c r="BE440" s="206">
        <f>IF(N440="základní",J440,0)</f>
        <v>0</v>
      </c>
      <c r="BF440" s="206">
        <f>IF(N440="snížená",J440,0)</f>
        <v>0</v>
      </c>
      <c r="BG440" s="206">
        <f>IF(N440="zákl. přenesená",J440,0)</f>
        <v>0</v>
      </c>
      <c r="BH440" s="206">
        <f>IF(N440="sníž. přenesená",J440,0)</f>
        <v>0</v>
      </c>
      <c r="BI440" s="206">
        <f>IF(N440="nulová",J440,0)</f>
        <v>0</v>
      </c>
      <c r="BJ440" s="19" t="s">
        <v>79</v>
      </c>
      <c r="BK440" s="206">
        <f>ROUND(I440*H440,2)</f>
        <v>0</v>
      </c>
      <c r="BL440" s="19" t="s">
        <v>246</v>
      </c>
      <c r="BM440" s="205" t="s">
        <v>3353</v>
      </c>
    </row>
    <row r="441" spans="1:65" s="2" customFormat="1" ht="11.25">
      <c r="A441" s="36"/>
      <c r="B441" s="37"/>
      <c r="C441" s="38"/>
      <c r="D441" s="207" t="s">
        <v>248</v>
      </c>
      <c r="E441" s="38"/>
      <c r="F441" s="208" t="s">
        <v>3352</v>
      </c>
      <c r="G441" s="38"/>
      <c r="H441" s="38"/>
      <c r="I441" s="117"/>
      <c r="J441" s="38"/>
      <c r="K441" s="38"/>
      <c r="L441" s="41"/>
      <c r="M441" s="209"/>
      <c r="N441" s="210"/>
      <c r="O441" s="66"/>
      <c r="P441" s="66"/>
      <c r="Q441" s="66"/>
      <c r="R441" s="66"/>
      <c r="S441" s="66"/>
      <c r="T441" s="67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T441" s="19" t="s">
        <v>248</v>
      </c>
      <c r="AU441" s="19" t="s">
        <v>81</v>
      </c>
    </row>
    <row r="442" spans="1:65" s="14" customFormat="1" ht="22.5">
      <c r="B442" s="230"/>
      <c r="C442" s="231"/>
      <c r="D442" s="207" t="s">
        <v>250</v>
      </c>
      <c r="E442" s="232" t="s">
        <v>19</v>
      </c>
      <c r="F442" s="233" t="s">
        <v>3344</v>
      </c>
      <c r="G442" s="231"/>
      <c r="H442" s="232" t="s">
        <v>19</v>
      </c>
      <c r="I442" s="234"/>
      <c r="J442" s="231"/>
      <c r="K442" s="231"/>
      <c r="L442" s="235"/>
      <c r="M442" s="236"/>
      <c r="N442" s="237"/>
      <c r="O442" s="237"/>
      <c r="P442" s="237"/>
      <c r="Q442" s="237"/>
      <c r="R442" s="237"/>
      <c r="S442" s="237"/>
      <c r="T442" s="238"/>
      <c r="AT442" s="239" t="s">
        <v>250</v>
      </c>
      <c r="AU442" s="239" t="s">
        <v>81</v>
      </c>
      <c r="AV442" s="14" t="s">
        <v>79</v>
      </c>
      <c r="AW442" s="14" t="s">
        <v>33</v>
      </c>
      <c r="AX442" s="14" t="s">
        <v>72</v>
      </c>
      <c r="AY442" s="239" t="s">
        <v>239</v>
      </c>
    </row>
    <row r="443" spans="1:65" s="14" customFormat="1" ht="11.25">
      <c r="B443" s="230"/>
      <c r="C443" s="231"/>
      <c r="D443" s="207" t="s">
        <v>250</v>
      </c>
      <c r="E443" s="232" t="s">
        <v>19</v>
      </c>
      <c r="F443" s="233" t="s">
        <v>3116</v>
      </c>
      <c r="G443" s="231"/>
      <c r="H443" s="232" t="s">
        <v>19</v>
      </c>
      <c r="I443" s="234"/>
      <c r="J443" s="231"/>
      <c r="K443" s="231"/>
      <c r="L443" s="235"/>
      <c r="M443" s="236"/>
      <c r="N443" s="237"/>
      <c r="O443" s="237"/>
      <c r="P443" s="237"/>
      <c r="Q443" s="237"/>
      <c r="R443" s="237"/>
      <c r="S443" s="237"/>
      <c r="T443" s="238"/>
      <c r="AT443" s="239" t="s">
        <v>250</v>
      </c>
      <c r="AU443" s="239" t="s">
        <v>81</v>
      </c>
      <c r="AV443" s="14" t="s">
        <v>79</v>
      </c>
      <c r="AW443" s="14" t="s">
        <v>33</v>
      </c>
      <c r="AX443" s="14" t="s">
        <v>72</v>
      </c>
      <c r="AY443" s="239" t="s">
        <v>239</v>
      </c>
    </row>
    <row r="444" spans="1:65" s="13" customFormat="1" ht="11.25">
      <c r="B444" s="211"/>
      <c r="C444" s="212"/>
      <c r="D444" s="207" t="s">
        <v>250</v>
      </c>
      <c r="E444" s="213" t="s">
        <v>19</v>
      </c>
      <c r="F444" s="214" t="s">
        <v>3350</v>
      </c>
      <c r="G444" s="212"/>
      <c r="H444" s="215">
        <v>1</v>
      </c>
      <c r="I444" s="216"/>
      <c r="J444" s="212"/>
      <c r="K444" s="212"/>
      <c r="L444" s="217"/>
      <c r="M444" s="218"/>
      <c r="N444" s="219"/>
      <c r="O444" s="219"/>
      <c r="P444" s="219"/>
      <c r="Q444" s="219"/>
      <c r="R444" s="219"/>
      <c r="S444" s="219"/>
      <c r="T444" s="220"/>
      <c r="AT444" s="221" t="s">
        <v>250</v>
      </c>
      <c r="AU444" s="221" t="s">
        <v>81</v>
      </c>
      <c r="AV444" s="13" t="s">
        <v>81</v>
      </c>
      <c r="AW444" s="13" t="s">
        <v>33</v>
      </c>
      <c r="AX444" s="13" t="s">
        <v>72</v>
      </c>
      <c r="AY444" s="221" t="s">
        <v>239</v>
      </c>
    </row>
    <row r="445" spans="1:65" s="13" customFormat="1" ht="11.25">
      <c r="B445" s="211"/>
      <c r="C445" s="212"/>
      <c r="D445" s="207" t="s">
        <v>250</v>
      </c>
      <c r="E445" s="212"/>
      <c r="F445" s="214" t="s">
        <v>3331</v>
      </c>
      <c r="G445" s="212"/>
      <c r="H445" s="215">
        <v>1.0149999999999999</v>
      </c>
      <c r="I445" s="216"/>
      <c r="J445" s="212"/>
      <c r="K445" s="212"/>
      <c r="L445" s="217"/>
      <c r="M445" s="218"/>
      <c r="N445" s="219"/>
      <c r="O445" s="219"/>
      <c r="P445" s="219"/>
      <c r="Q445" s="219"/>
      <c r="R445" s="219"/>
      <c r="S445" s="219"/>
      <c r="T445" s="220"/>
      <c r="AT445" s="221" t="s">
        <v>250</v>
      </c>
      <c r="AU445" s="221" t="s">
        <v>81</v>
      </c>
      <c r="AV445" s="13" t="s">
        <v>81</v>
      </c>
      <c r="AW445" s="13" t="s">
        <v>4</v>
      </c>
      <c r="AX445" s="13" t="s">
        <v>79</v>
      </c>
      <c r="AY445" s="221" t="s">
        <v>239</v>
      </c>
    </row>
    <row r="446" spans="1:65" s="2" customFormat="1" ht="16.5" customHeight="1">
      <c r="A446" s="36"/>
      <c r="B446" s="37"/>
      <c r="C446" s="194" t="s">
        <v>1066</v>
      </c>
      <c r="D446" s="194" t="s">
        <v>241</v>
      </c>
      <c r="E446" s="195" t="s">
        <v>3354</v>
      </c>
      <c r="F446" s="196" t="s">
        <v>3355</v>
      </c>
      <c r="G446" s="197" t="s">
        <v>285</v>
      </c>
      <c r="H446" s="198">
        <v>1</v>
      </c>
      <c r="I446" s="199"/>
      <c r="J446" s="200">
        <f>ROUND(I446*H446,2)</f>
        <v>0</v>
      </c>
      <c r="K446" s="196" t="s">
        <v>19</v>
      </c>
      <c r="L446" s="41"/>
      <c r="M446" s="201" t="s">
        <v>19</v>
      </c>
      <c r="N446" s="202" t="s">
        <v>43</v>
      </c>
      <c r="O446" s="66"/>
      <c r="P446" s="203">
        <f>O446*H446</f>
        <v>0</v>
      </c>
      <c r="Q446" s="203">
        <v>0</v>
      </c>
      <c r="R446" s="203">
        <f>Q446*H446</f>
        <v>0</v>
      </c>
      <c r="S446" s="203">
        <v>0</v>
      </c>
      <c r="T446" s="204">
        <f>S446*H446</f>
        <v>0</v>
      </c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R446" s="205" t="s">
        <v>246</v>
      </c>
      <c r="AT446" s="205" t="s">
        <v>241</v>
      </c>
      <c r="AU446" s="205" t="s">
        <v>81</v>
      </c>
      <c r="AY446" s="19" t="s">
        <v>239</v>
      </c>
      <c r="BE446" s="206">
        <f>IF(N446="základní",J446,0)</f>
        <v>0</v>
      </c>
      <c r="BF446" s="206">
        <f>IF(N446="snížená",J446,0)</f>
        <v>0</v>
      </c>
      <c r="BG446" s="206">
        <f>IF(N446="zákl. přenesená",J446,0)</f>
        <v>0</v>
      </c>
      <c r="BH446" s="206">
        <f>IF(N446="sníž. přenesená",J446,0)</f>
        <v>0</v>
      </c>
      <c r="BI446" s="206">
        <f>IF(N446="nulová",J446,0)</f>
        <v>0</v>
      </c>
      <c r="BJ446" s="19" t="s">
        <v>79</v>
      </c>
      <c r="BK446" s="206">
        <f>ROUND(I446*H446,2)</f>
        <v>0</v>
      </c>
      <c r="BL446" s="19" t="s">
        <v>246</v>
      </c>
      <c r="BM446" s="205" t="s">
        <v>3356</v>
      </c>
    </row>
    <row r="447" spans="1:65" s="2" customFormat="1" ht="11.25">
      <c r="A447" s="36"/>
      <c r="B447" s="37"/>
      <c r="C447" s="38"/>
      <c r="D447" s="207" t="s">
        <v>248</v>
      </c>
      <c r="E447" s="38"/>
      <c r="F447" s="208" t="s">
        <v>3357</v>
      </c>
      <c r="G447" s="38"/>
      <c r="H447" s="38"/>
      <c r="I447" s="117"/>
      <c r="J447" s="38"/>
      <c r="K447" s="38"/>
      <c r="L447" s="41"/>
      <c r="M447" s="209"/>
      <c r="N447" s="210"/>
      <c r="O447" s="66"/>
      <c r="P447" s="66"/>
      <c r="Q447" s="66"/>
      <c r="R447" s="66"/>
      <c r="S447" s="66"/>
      <c r="T447" s="67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T447" s="19" t="s">
        <v>248</v>
      </c>
      <c r="AU447" s="19" t="s">
        <v>81</v>
      </c>
    </row>
    <row r="448" spans="1:65" s="14" customFormat="1" ht="11.25">
      <c r="B448" s="230"/>
      <c r="C448" s="231"/>
      <c r="D448" s="207" t="s">
        <v>250</v>
      </c>
      <c r="E448" s="232" t="s">
        <v>19</v>
      </c>
      <c r="F448" s="233" t="s">
        <v>3128</v>
      </c>
      <c r="G448" s="231"/>
      <c r="H448" s="232" t="s">
        <v>19</v>
      </c>
      <c r="I448" s="234"/>
      <c r="J448" s="231"/>
      <c r="K448" s="231"/>
      <c r="L448" s="235"/>
      <c r="M448" s="236"/>
      <c r="N448" s="237"/>
      <c r="O448" s="237"/>
      <c r="P448" s="237"/>
      <c r="Q448" s="237"/>
      <c r="R448" s="237"/>
      <c r="S448" s="237"/>
      <c r="T448" s="238"/>
      <c r="AT448" s="239" t="s">
        <v>250</v>
      </c>
      <c r="AU448" s="239" t="s">
        <v>81</v>
      </c>
      <c r="AV448" s="14" t="s">
        <v>79</v>
      </c>
      <c r="AW448" s="14" t="s">
        <v>33</v>
      </c>
      <c r="AX448" s="14" t="s">
        <v>72</v>
      </c>
      <c r="AY448" s="239" t="s">
        <v>239</v>
      </c>
    </row>
    <row r="449" spans="1:65" s="13" customFormat="1" ht="11.25">
      <c r="B449" s="211"/>
      <c r="C449" s="212"/>
      <c r="D449" s="207" t="s">
        <v>250</v>
      </c>
      <c r="E449" s="213" t="s">
        <v>19</v>
      </c>
      <c r="F449" s="214" t="s">
        <v>3358</v>
      </c>
      <c r="G449" s="212"/>
      <c r="H449" s="215">
        <v>1</v>
      </c>
      <c r="I449" s="216"/>
      <c r="J449" s="212"/>
      <c r="K449" s="212"/>
      <c r="L449" s="217"/>
      <c r="M449" s="218"/>
      <c r="N449" s="219"/>
      <c r="O449" s="219"/>
      <c r="P449" s="219"/>
      <c r="Q449" s="219"/>
      <c r="R449" s="219"/>
      <c r="S449" s="219"/>
      <c r="T449" s="220"/>
      <c r="AT449" s="221" t="s">
        <v>250</v>
      </c>
      <c r="AU449" s="221" t="s">
        <v>81</v>
      </c>
      <c r="AV449" s="13" t="s">
        <v>81</v>
      </c>
      <c r="AW449" s="13" t="s">
        <v>33</v>
      </c>
      <c r="AX449" s="13" t="s">
        <v>72</v>
      </c>
      <c r="AY449" s="221" t="s">
        <v>239</v>
      </c>
    </row>
    <row r="450" spans="1:65" s="2" customFormat="1" ht="16.5" customHeight="1">
      <c r="A450" s="36"/>
      <c r="B450" s="37"/>
      <c r="C450" s="240" t="s">
        <v>985</v>
      </c>
      <c r="D450" s="240" t="s">
        <v>653</v>
      </c>
      <c r="E450" s="241" t="s">
        <v>3359</v>
      </c>
      <c r="F450" s="242" t="s">
        <v>3360</v>
      </c>
      <c r="G450" s="243" t="s">
        <v>327</v>
      </c>
      <c r="H450" s="244">
        <v>0.55000000000000004</v>
      </c>
      <c r="I450" s="245"/>
      <c r="J450" s="246">
        <f>ROUND(I450*H450,2)</f>
        <v>0</v>
      </c>
      <c r="K450" s="242" t="s">
        <v>245</v>
      </c>
      <c r="L450" s="247"/>
      <c r="M450" s="248" t="s">
        <v>19</v>
      </c>
      <c r="N450" s="249" t="s">
        <v>43</v>
      </c>
      <c r="O450" s="66"/>
      <c r="P450" s="203">
        <f>O450*H450</f>
        <v>0</v>
      </c>
      <c r="Q450" s="203">
        <v>2.6700000000000001E-3</v>
      </c>
      <c r="R450" s="203">
        <f>Q450*H450</f>
        <v>1.4685000000000002E-3</v>
      </c>
      <c r="S450" s="203">
        <v>0</v>
      </c>
      <c r="T450" s="204">
        <f>S450*H450</f>
        <v>0</v>
      </c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R450" s="205" t="s">
        <v>314</v>
      </c>
      <c r="AT450" s="205" t="s">
        <v>653</v>
      </c>
      <c r="AU450" s="205" t="s">
        <v>81</v>
      </c>
      <c r="AY450" s="19" t="s">
        <v>239</v>
      </c>
      <c r="BE450" s="206">
        <f>IF(N450="základní",J450,0)</f>
        <v>0</v>
      </c>
      <c r="BF450" s="206">
        <f>IF(N450="snížená",J450,0)</f>
        <v>0</v>
      </c>
      <c r="BG450" s="206">
        <f>IF(N450="zákl. přenesená",J450,0)</f>
        <v>0</v>
      </c>
      <c r="BH450" s="206">
        <f>IF(N450="sníž. přenesená",J450,0)</f>
        <v>0</v>
      </c>
      <c r="BI450" s="206">
        <f>IF(N450="nulová",J450,0)</f>
        <v>0</v>
      </c>
      <c r="BJ450" s="19" t="s">
        <v>79</v>
      </c>
      <c r="BK450" s="206">
        <f>ROUND(I450*H450,2)</f>
        <v>0</v>
      </c>
      <c r="BL450" s="19" t="s">
        <v>246</v>
      </c>
      <c r="BM450" s="205" t="s">
        <v>3361</v>
      </c>
    </row>
    <row r="451" spans="1:65" s="2" customFormat="1" ht="11.25">
      <c r="A451" s="36"/>
      <c r="B451" s="37"/>
      <c r="C451" s="38"/>
      <c r="D451" s="207" t="s">
        <v>248</v>
      </c>
      <c r="E451" s="38"/>
      <c r="F451" s="208" t="s">
        <v>3360</v>
      </c>
      <c r="G451" s="38"/>
      <c r="H451" s="38"/>
      <c r="I451" s="117"/>
      <c r="J451" s="38"/>
      <c r="K451" s="38"/>
      <c r="L451" s="41"/>
      <c r="M451" s="209"/>
      <c r="N451" s="210"/>
      <c r="O451" s="66"/>
      <c r="P451" s="66"/>
      <c r="Q451" s="66"/>
      <c r="R451" s="66"/>
      <c r="S451" s="66"/>
      <c r="T451" s="67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T451" s="19" t="s">
        <v>248</v>
      </c>
      <c r="AU451" s="19" t="s">
        <v>81</v>
      </c>
    </row>
    <row r="452" spans="1:65" s="14" customFormat="1" ht="11.25">
      <c r="B452" s="230"/>
      <c r="C452" s="231"/>
      <c r="D452" s="207" t="s">
        <v>250</v>
      </c>
      <c r="E452" s="232" t="s">
        <v>19</v>
      </c>
      <c r="F452" s="233" t="s">
        <v>3128</v>
      </c>
      <c r="G452" s="231"/>
      <c r="H452" s="232" t="s">
        <v>19</v>
      </c>
      <c r="I452" s="234"/>
      <c r="J452" s="231"/>
      <c r="K452" s="231"/>
      <c r="L452" s="235"/>
      <c r="M452" s="236"/>
      <c r="N452" s="237"/>
      <c r="O452" s="237"/>
      <c r="P452" s="237"/>
      <c r="Q452" s="237"/>
      <c r="R452" s="237"/>
      <c r="S452" s="237"/>
      <c r="T452" s="238"/>
      <c r="AT452" s="239" t="s">
        <v>250</v>
      </c>
      <c r="AU452" s="239" t="s">
        <v>81</v>
      </c>
      <c r="AV452" s="14" t="s">
        <v>79</v>
      </c>
      <c r="AW452" s="14" t="s">
        <v>33</v>
      </c>
      <c r="AX452" s="14" t="s">
        <v>72</v>
      </c>
      <c r="AY452" s="239" t="s">
        <v>239</v>
      </c>
    </row>
    <row r="453" spans="1:65" s="13" customFormat="1" ht="11.25">
      <c r="B453" s="211"/>
      <c r="C453" s="212"/>
      <c r="D453" s="207" t="s">
        <v>250</v>
      </c>
      <c r="E453" s="213" t="s">
        <v>19</v>
      </c>
      <c r="F453" s="214" t="s">
        <v>3362</v>
      </c>
      <c r="G453" s="212"/>
      <c r="H453" s="215">
        <v>0.55000000000000004</v>
      </c>
      <c r="I453" s="216"/>
      <c r="J453" s="212"/>
      <c r="K453" s="212"/>
      <c r="L453" s="217"/>
      <c r="M453" s="218"/>
      <c r="N453" s="219"/>
      <c r="O453" s="219"/>
      <c r="P453" s="219"/>
      <c r="Q453" s="219"/>
      <c r="R453" s="219"/>
      <c r="S453" s="219"/>
      <c r="T453" s="220"/>
      <c r="AT453" s="221" t="s">
        <v>250</v>
      </c>
      <c r="AU453" s="221" t="s">
        <v>81</v>
      </c>
      <c r="AV453" s="13" t="s">
        <v>81</v>
      </c>
      <c r="AW453" s="13" t="s">
        <v>33</v>
      </c>
      <c r="AX453" s="13" t="s">
        <v>72</v>
      </c>
      <c r="AY453" s="221" t="s">
        <v>239</v>
      </c>
    </row>
    <row r="454" spans="1:65" s="2" customFormat="1" ht="16.5" customHeight="1">
      <c r="A454" s="36"/>
      <c r="B454" s="37"/>
      <c r="C454" s="194" t="s">
        <v>1096</v>
      </c>
      <c r="D454" s="194" t="s">
        <v>241</v>
      </c>
      <c r="E454" s="195" t="s">
        <v>3363</v>
      </c>
      <c r="F454" s="196" t="s">
        <v>3364</v>
      </c>
      <c r="G454" s="197" t="s">
        <v>285</v>
      </c>
      <c r="H454" s="198">
        <v>1</v>
      </c>
      <c r="I454" s="199"/>
      <c r="J454" s="200">
        <f>ROUND(I454*H454,2)</f>
        <v>0</v>
      </c>
      <c r="K454" s="196" t="s">
        <v>19</v>
      </c>
      <c r="L454" s="41"/>
      <c r="M454" s="201" t="s">
        <v>19</v>
      </c>
      <c r="N454" s="202" t="s">
        <v>43</v>
      </c>
      <c r="O454" s="66"/>
      <c r="P454" s="203">
        <f>O454*H454</f>
        <v>0</v>
      </c>
      <c r="Q454" s="203">
        <v>0</v>
      </c>
      <c r="R454" s="203">
        <f>Q454*H454</f>
        <v>0</v>
      </c>
      <c r="S454" s="203">
        <v>0</v>
      </c>
      <c r="T454" s="204">
        <f>S454*H454</f>
        <v>0</v>
      </c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R454" s="205" t="s">
        <v>246</v>
      </c>
      <c r="AT454" s="205" t="s">
        <v>241</v>
      </c>
      <c r="AU454" s="205" t="s">
        <v>81</v>
      </c>
      <c r="AY454" s="19" t="s">
        <v>239</v>
      </c>
      <c r="BE454" s="206">
        <f>IF(N454="základní",J454,0)</f>
        <v>0</v>
      </c>
      <c r="BF454" s="206">
        <f>IF(N454="snížená",J454,0)</f>
        <v>0</v>
      </c>
      <c r="BG454" s="206">
        <f>IF(N454="zákl. přenesená",J454,0)</f>
        <v>0</v>
      </c>
      <c r="BH454" s="206">
        <f>IF(N454="sníž. přenesená",J454,0)</f>
        <v>0</v>
      </c>
      <c r="BI454" s="206">
        <f>IF(N454="nulová",J454,0)</f>
        <v>0</v>
      </c>
      <c r="BJ454" s="19" t="s">
        <v>79</v>
      </c>
      <c r="BK454" s="206">
        <f>ROUND(I454*H454,2)</f>
        <v>0</v>
      </c>
      <c r="BL454" s="19" t="s">
        <v>246</v>
      </c>
      <c r="BM454" s="205" t="s">
        <v>3365</v>
      </c>
    </row>
    <row r="455" spans="1:65" s="2" customFormat="1" ht="11.25">
      <c r="A455" s="36"/>
      <c r="B455" s="37"/>
      <c r="C455" s="38"/>
      <c r="D455" s="207" t="s">
        <v>248</v>
      </c>
      <c r="E455" s="38"/>
      <c r="F455" s="208" t="s">
        <v>3364</v>
      </c>
      <c r="G455" s="38"/>
      <c r="H455" s="38"/>
      <c r="I455" s="117"/>
      <c r="J455" s="38"/>
      <c r="K455" s="38"/>
      <c r="L455" s="41"/>
      <c r="M455" s="209"/>
      <c r="N455" s="210"/>
      <c r="O455" s="66"/>
      <c r="P455" s="66"/>
      <c r="Q455" s="66"/>
      <c r="R455" s="66"/>
      <c r="S455" s="66"/>
      <c r="T455" s="67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T455" s="19" t="s">
        <v>248</v>
      </c>
      <c r="AU455" s="19" t="s">
        <v>81</v>
      </c>
    </row>
    <row r="456" spans="1:65" s="2" customFormat="1" ht="58.5">
      <c r="A456" s="36"/>
      <c r="B456" s="37"/>
      <c r="C456" s="38"/>
      <c r="D456" s="207" t="s">
        <v>275</v>
      </c>
      <c r="E456" s="38"/>
      <c r="F456" s="225" t="s">
        <v>3366</v>
      </c>
      <c r="G456" s="38"/>
      <c r="H456" s="38"/>
      <c r="I456" s="117"/>
      <c r="J456" s="38"/>
      <c r="K456" s="38"/>
      <c r="L456" s="41"/>
      <c r="M456" s="209"/>
      <c r="N456" s="210"/>
      <c r="O456" s="66"/>
      <c r="P456" s="66"/>
      <c r="Q456" s="66"/>
      <c r="R456" s="66"/>
      <c r="S456" s="66"/>
      <c r="T456" s="67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T456" s="19" t="s">
        <v>275</v>
      </c>
      <c r="AU456" s="19" t="s">
        <v>81</v>
      </c>
    </row>
    <row r="457" spans="1:65" s="14" customFormat="1" ht="11.25">
      <c r="B457" s="230"/>
      <c r="C457" s="231"/>
      <c r="D457" s="207" t="s">
        <v>250</v>
      </c>
      <c r="E457" s="232" t="s">
        <v>19</v>
      </c>
      <c r="F457" s="233" t="s">
        <v>3367</v>
      </c>
      <c r="G457" s="231"/>
      <c r="H457" s="232" t="s">
        <v>19</v>
      </c>
      <c r="I457" s="234"/>
      <c r="J457" s="231"/>
      <c r="K457" s="231"/>
      <c r="L457" s="235"/>
      <c r="M457" s="236"/>
      <c r="N457" s="237"/>
      <c r="O457" s="237"/>
      <c r="P457" s="237"/>
      <c r="Q457" s="237"/>
      <c r="R457" s="237"/>
      <c r="S457" s="237"/>
      <c r="T457" s="238"/>
      <c r="AT457" s="239" t="s">
        <v>250</v>
      </c>
      <c r="AU457" s="239" t="s">
        <v>81</v>
      </c>
      <c r="AV457" s="14" t="s">
        <v>79</v>
      </c>
      <c r="AW457" s="14" t="s">
        <v>33</v>
      </c>
      <c r="AX457" s="14" t="s">
        <v>72</v>
      </c>
      <c r="AY457" s="239" t="s">
        <v>239</v>
      </c>
    </row>
    <row r="458" spans="1:65" s="14" customFormat="1" ht="11.25">
      <c r="B458" s="230"/>
      <c r="C458" s="231"/>
      <c r="D458" s="207" t="s">
        <v>250</v>
      </c>
      <c r="E458" s="232" t="s">
        <v>19</v>
      </c>
      <c r="F458" s="233" t="s">
        <v>3116</v>
      </c>
      <c r="G458" s="231"/>
      <c r="H458" s="232" t="s">
        <v>19</v>
      </c>
      <c r="I458" s="234"/>
      <c r="J458" s="231"/>
      <c r="K458" s="231"/>
      <c r="L458" s="235"/>
      <c r="M458" s="236"/>
      <c r="N458" s="237"/>
      <c r="O458" s="237"/>
      <c r="P458" s="237"/>
      <c r="Q458" s="237"/>
      <c r="R458" s="237"/>
      <c r="S458" s="237"/>
      <c r="T458" s="238"/>
      <c r="AT458" s="239" t="s">
        <v>250</v>
      </c>
      <c r="AU458" s="239" t="s">
        <v>81</v>
      </c>
      <c r="AV458" s="14" t="s">
        <v>79</v>
      </c>
      <c r="AW458" s="14" t="s">
        <v>33</v>
      </c>
      <c r="AX458" s="14" t="s">
        <v>72</v>
      </c>
      <c r="AY458" s="239" t="s">
        <v>239</v>
      </c>
    </row>
    <row r="459" spans="1:65" s="13" customFormat="1" ht="11.25">
      <c r="B459" s="211"/>
      <c r="C459" s="212"/>
      <c r="D459" s="207" t="s">
        <v>250</v>
      </c>
      <c r="E459" s="213" t="s">
        <v>19</v>
      </c>
      <c r="F459" s="214" t="s">
        <v>3368</v>
      </c>
      <c r="G459" s="212"/>
      <c r="H459" s="215">
        <v>1</v>
      </c>
      <c r="I459" s="216"/>
      <c r="J459" s="212"/>
      <c r="K459" s="212"/>
      <c r="L459" s="217"/>
      <c r="M459" s="218"/>
      <c r="N459" s="219"/>
      <c r="O459" s="219"/>
      <c r="P459" s="219"/>
      <c r="Q459" s="219"/>
      <c r="R459" s="219"/>
      <c r="S459" s="219"/>
      <c r="T459" s="220"/>
      <c r="AT459" s="221" t="s">
        <v>250</v>
      </c>
      <c r="AU459" s="221" t="s">
        <v>81</v>
      </c>
      <c r="AV459" s="13" t="s">
        <v>81</v>
      </c>
      <c r="AW459" s="13" t="s">
        <v>33</v>
      </c>
      <c r="AX459" s="13" t="s">
        <v>72</v>
      </c>
      <c r="AY459" s="221" t="s">
        <v>239</v>
      </c>
    </row>
    <row r="460" spans="1:65" s="2" customFormat="1" ht="16.5" customHeight="1">
      <c r="A460" s="36"/>
      <c r="B460" s="37"/>
      <c r="C460" s="194" t="s">
        <v>988</v>
      </c>
      <c r="D460" s="194" t="s">
        <v>241</v>
      </c>
      <c r="E460" s="195" t="s">
        <v>3369</v>
      </c>
      <c r="F460" s="196" t="s">
        <v>3370</v>
      </c>
      <c r="G460" s="197" t="s">
        <v>285</v>
      </c>
      <c r="H460" s="198">
        <v>3</v>
      </c>
      <c r="I460" s="199"/>
      <c r="J460" s="200">
        <f>ROUND(I460*H460,2)</f>
        <v>0</v>
      </c>
      <c r="K460" s="196" t="s">
        <v>245</v>
      </c>
      <c r="L460" s="41"/>
      <c r="M460" s="201" t="s">
        <v>19</v>
      </c>
      <c r="N460" s="202" t="s">
        <v>43</v>
      </c>
      <c r="O460" s="66"/>
      <c r="P460" s="203">
        <f>O460*H460</f>
        <v>0</v>
      </c>
      <c r="Q460" s="203">
        <v>0.46009</v>
      </c>
      <c r="R460" s="203">
        <f>Q460*H460</f>
        <v>1.3802699999999999</v>
      </c>
      <c r="S460" s="203">
        <v>0</v>
      </c>
      <c r="T460" s="204">
        <f>S460*H460</f>
        <v>0</v>
      </c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R460" s="205" t="s">
        <v>246</v>
      </c>
      <c r="AT460" s="205" t="s">
        <v>241</v>
      </c>
      <c r="AU460" s="205" t="s">
        <v>81</v>
      </c>
      <c r="AY460" s="19" t="s">
        <v>239</v>
      </c>
      <c r="BE460" s="206">
        <f>IF(N460="základní",J460,0)</f>
        <v>0</v>
      </c>
      <c r="BF460" s="206">
        <f>IF(N460="snížená",J460,0)</f>
        <v>0</v>
      </c>
      <c r="BG460" s="206">
        <f>IF(N460="zákl. přenesená",J460,0)</f>
        <v>0</v>
      </c>
      <c r="BH460" s="206">
        <f>IF(N460="sníž. přenesená",J460,0)</f>
        <v>0</v>
      </c>
      <c r="BI460" s="206">
        <f>IF(N460="nulová",J460,0)</f>
        <v>0</v>
      </c>
      <c r="BJ460" s="19" t="s">
        <v>79</v>
      </c>
      <c r="BK460" s="206">
        <f>ROUND(I460*H460,2)</f>
        <v>0</v>
      </c>
      <c r="BL460" s="19" t="s">
        <v>246</v>
      </c>
      <c r="BM460" s="205" t="s">
        <v>3371</v>
      </c>
    </row>
    <row r="461" spans="1:65" s="2" customFormat="1" ht="11.25">
      <c r="A461" s="36"/>
      <c r="B461" s="37"/>
      <c r="C461" s="38"/>
      <c r="D461" s="207" t="s">
        <v>248</v>
      </c>
      <c r="E461" s="38"/>
      <c r="F461" s="208" t="s">
        <v>3372</v>
      </c>
      <c r="G461" s="38"/>
      <c r="H461" s="38"/>
      <c r="I461" s="117"/>
      <c r="J461" s="38"/>
      <c r="K461" s="38"/>
      <c r="L461" s="41"/>
      <c r="M461" s="209"/>
      <c r="N461" s="210"/>
      <c r="O461" s="66"/>
      <c r="P461" s="66"/>
      <c r="Q461" s="66"/>
      <c r="R461" s="66"/>
      <c r="S461" s="66"/>
      <c r="T461" s="67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T461" s="19" t="s">
        <v>248</v>
      </c>
      <c r="AU461" s="19" t="s">
        <v>81</v>
      </c>
    </row>
    <row r="462" spans="1:65" s="2" customFormat="1" ht="16.5" customHeight="1">
      <c r="A462" s="36"/>
      <c r="B462" s="37"/>
      <c r="C462" s="194" t="s">
        <v>1103</v>
      </c>
      <c r="D462" s="194" t="s">
        <v>241</v>
      </c>
      <c r="E462" s="195" t="s">
        <v>3373</v>
      </c>
      <c r="F462" s="196" t="s">
        <v>3374</v>
      </c>
      <c r="G462" s="197" t="s">
        <v>327</v>
      </c>
      <c r="H462" s="198">
        <v>17</v>
      </c>
      <c r="I462" s="199"/>
      <c r="J462" s="200">
        <f>ROUND(I462*H462,2)</f>
        <v>0</v>
      </c>
      <c r="K462" s="196" t="s">
        <v>245</v>
      </c>
      <c r="L462" s="41"/>
      <c r="M462" s="201" t="s">
        <v>19</v>
      </c>
      <c r="N462" s="202" t="s">
        <v>43</v>
      </c>
      <c r="O462" s="66"/>
      <c r="P462" s="203">
        <f>O462*H462</f>
        <v>0</v>
      </c>
      <c r="Q462" s="203">
        <v>0</v>
      </c>
      <c r="R462" s="203">
        <f>Q462*H462</f>
        <v>0</v>
      </c>
      <c r="S462" s="203">
        <v>0</v>
      </c>
      <c r="T462" s="204">
        <f>S462*H462</f>
        <v>0</v>
      </c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R462" s="205" t="s">
        <v>246</v>
      </c>
      <c r="AT462" s="205" t="s">
        <v>241</v>
      </c>
      <c r="AU462" s="205" t="s">
        <v>81</v>
      </c>
      <c r="AY462" s="19" t="s">
        <v>239</v>
      </c>
      <c r="BE462" s="206">
        <f>IF(N462="základní",J462,0)</f>
        <v>0</v>
      </c>
      <c r="BF462" s="206">
        <f>IF(N462="snížená",J462,0)</f>
        <v>0</v>
      </c>
      <c r="BG462" s="206">
        <f>IF(N462="zákl. přenesená",J462,0)</f>
        <v>0</v>
      </c>
      <c r="BH462" s="206">
        <f>IF(N462="sníž. přenesená",J462,0)</f>
        <v>0</v>
      </c>
      <c r="BI462" s="206">
        <f>IF(N462="nulová",J462,0)</f>
        <v>0</v>
      </c>
      <c r="BJ462" s="19" t="s">
        <v>79</v>
      </c>
      <c r="BK462" s="206">
        <f>ROUND(I462*H462,2)</f>
        <v>0</v>
      </c>
      <c r="BL462" s="19" t="s">
        <v>246</v>
      </c>
      <c r="BM462" s="205" t="s">
        <v>3375</v>
      </c>
    </row>
    <row r="463" spans="1:65" s="2" customFormat="1" ht="11.25">
      <c r="A463" s="36"/>
      <c r="B463" s="37"/>
      <c r="C463" s="38"/>
      <c r="D463" s="207" t="s">
        <v>248</v>
      </c>
      <c r="E463" s="38"/>
      <c r="F463" s="208" t="s">
        <v>3376</v>
      </c>
      <c r="G463" s="38"/>
      <c r="H463" s="38"/>
      <c r="I463" s="117"/>
      <c r="J463" s="38"/>
      <c r="K463" s="38"/>
      <c r="L463" s="41"/>
      <c r="M463" s="209"/>
      <c r="N463" s="210"/>
      <c r="O463" s="66"/>
      <c r="P463" s="66"/>
      <c r="Q463" s="66"/>
      <c r="R463" s="66"/>
      <c r="S463" s="66"/>
      <c r="T463" s="67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T463" s="19" t="s">
        <v>248</v>
      </c>
      <c r="AU463" s="19" t="s">
        <v>81</v>
      </c>
    </row>
    <row r="464" spans="1:65" s="14" customFormat="1" ht="11.25">
      <c r="B464" s="230"/>
      <c r="C464" s="231"/>
      <c r="D464" s="207" t="s">
        <v>250</v>
      </c>
      <c r="E464" s="232" t="s">
        <v>19</v>
      </c>
      <c r="F464" s="233" t="s">
        <v>3243</v>
      </c>
      <c r="G464" s="231"/>
      <c r="H464" s="232" t="s">
        <v>19</v>
      </c>
      <c r="I464" s="234"/>
      <c r="J464" s="231"/>
      <c r="K464" s="231"/>
      <c r="L464" s="235"/>
      <c r="M464" s="236"/>
      <c r="N464" s="237"/>
      <c r="O464" s="237"/>
      <c r="P464" s="237"/>
      <c r="Q464" s="237"/>
      <c r="R464" s="237"/>
      <c r="S464" s="237"/>
      <c r="T464" s="238"/>
      <c r="AT464" s="239" t="s">
        <v>250</v>
      </c>
      <c r="AU464" s="239" t="s">
        <v>81</v>
      </c>
      <c r="AV464" s="14" t="s">
        <v>79</v>
      </c>
      <c r="AW464" s="14" t="s">
        <v>33</v>
      </c>
      <c r="AX464" s="14" t="s">
        <v>72</v>
      </c>
      <c r="AY464" s="239" t="s">
        <v>239</v>
      </c>
    </row>
    <row r="465" spans="1:65" s="14" customFormat="1" ht="11.25">
      <c r="B465" s="230"/>
      <c r="C465" s="231"/>
      <c r="D465" s="207" t="s">
        <v>250</v>
      </c>
      <c r="E465" s="232" t="s">
        <v>19</v>
      </c>
      <c r="F465" s="233" t="s">
        <v>3116</v>
      </c>
      <c r="G465" s="231"/>
      <c r="H465" s="232" t="s">
        <v>19</v>
      </c>
      <c r="I465" s="234"/>
      <c r="J465" s="231"/>
      <c r="K465" s="231"/>
      <c r="L465" s="235"/>
      <c r="M465" s="236"/>
      <c r="N465" s="237"/>
      <c r="O465" s="237"/>
      <c r="P465" s="237"/>
      <c r="Q465" s="237"/>
      <c r="R465" s="237"/>
      <c r="S465" s="237"/>
      <c r="T465" s="238"/>
      <c r="AT465" s="239" t="s">
        <v>250</v>
      </c>
      <c r="AU465" s="239" t="s">
        <v>81</v>
      </c>
      <c r="AV465" s="14" t="s">
        <v>79</v>
      </c>
      <c r="AW465" s="14" t="s">
        <v>33</v>
      </c>
      <c r="AX465" s="14" t="s">
        <v>72</v>
      </c>
      <c r="AY465" s="239" t="s">
        <v>239</v>
      </c>
    </row>
    <row r="466" spans="1:65" s="13" customFormat="1" ht="11.25">
      <c r="B466" s="211"/>
      <c r="C466" s="212"/>
      <c r="D466" s="207" t="s">
        <v>250</v>
      </c>
      <c r="E466" s="213" t="s">
        <v>19</v>
      </c>
      <c r="F466" s="214" t="s">
        <v>3377</v>
      </c>
      <c r="G466" s="212"/>
      <c r="H466" s="215">
        <v>17</v>
      </c>
      <c r="I466" s="216"/>
      <c r="J466" s="212"/>
      <c r="K466" s="212"/>
      <c r="L466" s="217"/>
      <c r="M466" s="218"/>
      <c r="N466" s="219"/>
      <c r="O466" s="219"/>
      <c r="P466" s="219"/>
      <c r="Q466" s="219"/>
      <c r="R466" s="219"/>
      <c r="S466" s="219"/>
      <c r="T466" s="220"/>
      <c r="AT466" s="221" t="s">
        <v>250</v>
      </c>
      <c r="AU466" s="221" t="s">
        <v>81</v>
      </c>
      <c r="AV466" s="13" t="s">
        <v>81</v>
      </c>
      <c r="AW466" s="13" t="s">
        <v>33</v>
      </c>
      <c r="AX466" s="13" t="s">
        <v>72</v>
      </c>
      <c r="AY466" s="221" t="s">
        <v>239</v>
      </c>
    </row>
    <row r="467" spans="1:65" s="2" customFormat="1" ht="16.5" customHeight="1">
      <c r="A467" s="36"/>
      <c r="B467" s="37"/>
      <c r="C467" s="194" t="s">
        <v>992</v>
      </c>
      <c r="D467" s="194" t="s">
        <v>241</v>
      </c>
      <c r="E467" s="195" t="s">
        <v>3378</v>
      </c>
      <c r="F467" s="196" t="s">
        <v>3379</v>
      </c>
      <c r="G467" s="197" t="s">
        <v>327</v>
      </c>
      <c r="H467" s="198">
        <v>13.2</v>
      </c>
      <c r="I467" s="199"/>
      <c r="J467" s="200">
        <f>ROUND(I467*H467,2)</f>
        <v>0</v>
      </c>
      <c r="K467" s="196" t="s">
        <v>245</v>
      </c>
      <c r="L467" s="41"/>
      <c r="M467" s="201" t="s">
        <v>19</v>
      </c>
      <c r="N467" s="202" t="s">
        <v>43</v>
      </c>
      <c r="O467" s="66"/>
      <c r="P467" s="203">
        <f>O467*H467</f>
        <v>0</v>
      </c>
      <c r="Q467" s="203">
        <v>0</v>
      </c>
      <c r="R467" s="203">
        <f>Q467*H467</f>
        <v>0</v>
      </c>
      <c r="S467" s="203">
        <v>0</v>
      </c>
      <c r="T467" s="204">
        <f>S467*H467</f>
        <v>0</v>
      </c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R467" s="205" t="s">
        <v>246</v>
      </c>
      <c r="AT467" s="205" t="s">
        <v>241</v>
      </c>
      <c r="AU467" s="205" t="s">
        <v>81</v>
      </c>
      <c r="AY467" s="19" t="s">
        <v>239</v>
      </c>
      <c r="BE467" s="206">
        <f>IF(N467="základní",J467,0)</f>
        <v>0</v>
      </c>
      <c r="BF467" s="206">
        <f>IF(N467="snížená",J467,0)</f>
        <v>0</v>
      </c>
      <c r="BG467" s="206">
        <f>IF(N467="zákl. přenesená",J467,0)</f>
        <v>0</v>
      </c>
      <c r="BH467" s="206">
        <f>IF(N467="sníž. přenesená",J467,0)</f>
        <v>0</v>
      </c>
      <c r="BI467" s="206">
        <f>IF(N467="nulová",J467,0)</f>
        <v>0</v>
      </c>
      <c r="BJ467" s="19" t="s">
        <v>79</v>
      </c>
      <c r="BK467" s="206">
        <f>ROUND(I467*H467,2)</f>
        <v>0</v>
      </c>
      <c r="BL467" s="19" t="s">
        <v>246</v>
      </c>
      <c r="BM467" s="205" t="s">
        <v>3380</v>
      </c>
    </row>
    <row r="468" spans="1:65" s="2" customFormat="1" ht="11.25">
      <c r="A468" s="36"/>
      <c r="B468" s="37"/>
      <c r="C468" s="38"/>
      <c r="D468" s="207" t="s">
        <v>248</v>
      </c>
      <c r="E468" s="38"/>
      <c r="F468" s="208" t="s">
        <v>3381</v>
      </c>
      <c r="G468" s="38"/>
      <c r="H468" s="38"/>
      <c r="I468" s="117"/>
      <c r="J468" s="38"/>
      <c r="K468" s="38"/>
      <c r="L468" s="41"/>
      <c r="M468" s="209"/>
      <c r="N468" s="210"/>
      <c r="O468" s="66"/>
      <c r="P468" s="66"/>
      <c r="Q468" s="66"/>
      <c r="R468" s="66"/>
      <c r="S468" s="66"/>
      <c r="T468" s="67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T468" s="19" t="s">
        <v>248</v>
      </c>
      <c r="AU468" s="19" t="s">
        <v>81</v>
      </c>
    </row>
    <row r="469" spans="1:65" s="14" customFormat="1" ht="11.25">
      <c r="B469" s="230"/>
      <c r="C469" s="231"/>
      <c r="D469" s="207" t="s">
        <v>250</v>
      </c>
      <c r="E469" s="232" t="s">
        <v>19</v>
      </c>
      <c r="F469" s="233" t="s">
        <v>3245</v>
      </c>
      <c r="G469" s="231"/>
      <c r="H469" s="232" t="s">
        <v>19</v>
      </c>
      <c r="I469" s="234"/>
      <c r="J469" s="231"/>
      <c r="K469" s="231"/>
      <c r="L469" s="235"/>
      <c r="M469" s="236"/>
      <c r="N469" s="237"/>
      <c r="O469" s="237"/>
      <c r="P469" s="237"/>
      <c r="Q469" s="237"/>
      <c r="R469" s="237"/>
      <c r="S469" s="237"/>
      <c r="T469" s="238"/>
      <c r="AT469" s="239" t="s">
        <v>250</v>
      </c>
      <c r="AU469" s="239" t="s">
        <v>81</v>
      </c>
      <c r="AV469" s="14" t="s">
        <v>79</v>
      </c>
      <c r="AW469" s="14" t="s">
        <v>33</v>
      </c>
      <c r="AX469" s="14" t="s">
        <v>72</v>
      </c>
      <c r="AY469" s="239" t="s">
        <v>239</v>
      </c>
    </row>
    <row r="470" spans="1:65" s="14" customFormat="1" ht="11.25">
      <c r="B470" s="230"/>
      <c r="C470" s="231"/>
      <c r="D470" s="207" t="s">
        <v>250</v>
      </c>
      <c r="E470" s="232" t="s">
        <v>19</v>
      </c>
      <c r="F470" s="233" t="s">
        <v>3128</v>
      </c>
      <c r="G470" s="231"/>
      <c r="H470" s="232" t="s">
        <v>19</v>
      </c>
      <c r="I470" s="234"/>
      <c r="J470" s="231"/>
      <c r="K470" s="231"/>
      <c r="L470" s="235"/>
      <c r="M470" s="236"/>
      <c r="N470" s="237"/>
      <c r="O470" s="237"/>
      <c r="P470" s="237"/>
      <c r="Q470" s="237"/>
      <c r="R470" s="237"/>
      <c r="S470" s="237"/>
      <c r="T470" s="238"/>
      <c r="AT470" s="239" t="s">
        <v>250</v>
      </c>
      <c r="AU470" s="239" t="s">
        <v>81</v>
      </c>
      <c r="AV470" s="14" t="s">
        <v>79</v>
      </c>
      <c r="AW470" s="14" t="s">
        <v>33</v>
      </c>
      <c r="AX470" s="14" t="s">
        <v>72</v>
      </c>
      <c r="AY470" s="239" t="s">
        <v>239</v>
      </c>
    </row>
    <row r="471" spans="1:65" s="13" customFormat="1" ht="11.25">
      <c r="B471" s="211"/>
      <c r="C471" s="212"/>
      <c r="D471" s="207" t="s">
        <v>250</v>
      </c>
      <c r="E471" s="213" t="s">
        <v>19</v>
      </c>
      <c r="F471" s="214" t="s">
        <v>3382</v>
      </c>
      <c r="G471" s="212"/>
      <c r="H471" s="215">
        <v>13.2</v>
      </c>
      <c r="I471" s="216"/>
      <c r="J471" s="212"/>
      <c r="K471" s="212"/>
      <c r="L471" s="217"/>
      <c r="M471" s="218"/>
      <c r="N471" s="219"/>
      <c r="O471" s="219"/>
      <c r="P471" s="219"/>
      <c r="Q471" s="219"/>
      <c r="R471" s="219"/>
      <c r="S471" s="219"/>
      <c r="T471" s="220"/>
      <c r="AT471" s="221" t="s">
        <v>250</v>
      </c>
      <c r="AU471" s="221" t="s">
        <v>81</v>
      </c>
      <c r="AV471" s="13" t="s">
        <v>81</v>
      </c>
      <c r="AW471" s="13" t="s">
        <v>33</v>
      </c>
      <c r="AX471" s="13" t="s">
        <v>72</v>
      </c>
      <c r="AY471" s="221" t="s">
        <v>239</v>
      </c>
    </row>
    <row r="472" spans="1:65" s="2" customFormat="1" ht="16.5" customHeight="1">
      <c r="A472" s="36"/>
      <c r="B472" s="37"/>
      <c r="C472" s="194" t="s">
        <v>1108</v>
      </c>
      <c r="D472" s="194" t="s">
        <v>241</v>
      </c>
      <c r="E472" s="195" t="s">
        <v>3383</v>
      </c>
      <c r="F472" s="196" t="s">
        <v>3384</v>
      </c>
      <c r="G472" s="197" t="s">
        <v>285</v>
      </c>
      <c r="H472" s="198">
        <v>2</v>
      </c>
      <c r="I472" s="199"/>
      <c r="J472" s="200">
        <f>ROUND(I472*H472,2)</f>
        <v>0</v>
      </c>
      <c r="K472" s="196" t="s">
        <v>245</v>
      </c>
      <c r="L472" s="41"/>
      <c r="M472" s="201" t="s">
        <v>19</v>
      </c>
      <c r="N472" s="202" t="s">
        <v>43</v>
      </c>
      <c r="O472" s="66"/>
      <c r="P472" s="203">
        <f>O472*H472</f>
        <v>0</v>
      </c>
      <c r="Q472" s="203">
        <v>0.47166000000000002</v>
      </c>
      <c r="R472" s="203">
        <f>Q472*H472</f>
        <v>0.94332000000000005</v>
      </c>
      <c r="S472" s="203">
        <v>0</v>
      </c>
      <c r="T472" s="204">
        <f>S472*H472</f>
        <v>0</v>
      </c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R472" s="205" t="s">
        <v>246</v>
      </c>
      <c r="AT472" s="205" t="s">
        <v>241</v>
      </c>
      <c r="AU472" s="205" t="s">
        <v>81</v>
      </c>
      <c r="AY472" s="19" t="s">
        <v>239</v>
      </c>
      <c r="BE472" s="206">
        <f>IF(N472="základní",J472,0)</f>
        <v>0</v>
      </c>
      <c r="BF472" s="206">
        <f>IF(N472="snížená",J472,0)</f>
        <v>0</v>
      </c>
      <c r="BG472" s="206">
        <f>IF(N472="zákl. přenesená",J472,0)</f>
        <v>0</v>
      </c>
      <c r="BH472" s="206">
        <f>IF(N472="sníž. přenesená",J472,0)</f>
        <v>0</v>
      </c>
      <c r="BI472" s="206">
        <f>IF(N472="nulová",J472,0)</f>
        <v>0</v>
      </c>
      <c r="BJ472" s="19" t="s">
        <v>79</v>
      </c>
      <c r="BK472" s="206">
        <f>ROUND(I472*H472,2)</f>
        <v>0</v>
      </c>
      <c r="BL472" s="19" t="s">
        <v>246</v>
      </c>
      <c r="BM472" s="205" t="s">
        <v>3385</v>
      </c>
    </row>
    <row r="473" spans="1:65" s="2" customFormat="1" ht="11.25">
      <c r="A473" s="36"/>
      <c r="B473" s="37"/>
      <c r="C473" s="38"/>
      <c r="D473" s="207" t="s">
        <v>248</v>
      </c>
      <c r="E473" s="38"/>
      <c r="F473" s="208" t="s">
        <v>3386</v>
      </c>
      <c r="G473" s="38"/>
      <c r="H473" s="38"/>
      <c r="I473" s="117"/>
      <c r="J473" s="38"/>
      <c r="K473" s="38"/>
      <c r="L473" s="41"/>
      <c r="M473" s="209"/>
      <c r="N473" s="210"/>
      <c r="O473" s="66"/>
      <c r="P473" s="66"/>
      <c r="Q473" s="66"/>
      <c r="R473" s="66"/>
      <c r="S473" s="66"/>
      <c r="T473" s="67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T473" s="19" t="s">
        <v>248</v>
      </c>
      <c r="AU473" s="19" t="s">
        <v>81</v>
      </c>
    </row>
    <row r="474" spans="1:65" s="2" customFormat="1" ht="16.5" customHeight="1">
      <c r="A474" s="36"/>
      <c r="B474" s="37"/>
      <c r="C474" s="194" t="s">
        <v>995</v>
      </c>
      <c r="D474" s="194" t="s">
        <v>241</v>
      </c>
      <c r="E474" s="195" t="s">
        <v>3387</v>
      </c>
      <c r="F474" s="196" t="s">
        <v>3388</v>
      </c>
      <c r="G474" s="197" t="s">
        <v>285</v>
      </c>
      <c r="H474" s="198">
        <v>1</v>
      </c>
      <c r="I474" s="199"/>
      <c r="J474" s="200">
        <f>ROUND(I474*H474,2)</f>
        <v>0</v>
      </c>
      <c r="K474" s="196" t="s">
        <v>245</v>
      </c>
      <c r="L474" s="41"/>
      <c r="M474" s="201" t="s">
        <v>19</v>
      </c>
      <c r="N474" s="202" t="s">
        <v>43</v>
      </c>
      <c r="O474" s="66"/>
      <c r="P474" s="203">
        <f>O474*H474</f>
        <v>0</v>
      </c>
      <c r="Q474" s="203">
        <v>2.1167600000000002</v>
      </c>
      <c r="R474" s="203">
        <f>Q474*H474</f>
        <v>2.1167600000000002</v>
      </c>
      <c r="S474" s="203">
        <v>0</v>
      </c>
      <c r="T474" s="204">
        <f>S474*H474</f>
        <v>0</v>
      </c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R474" s="205" t="s">
        <v>246</v>
      </c>
      <c r="AT474" s="205" t="s">
        <v>241</v>
      </c>
      <c r="AU474" s="205" t="s">
        <v>81</v>
      </c>
      <c r="AY474" s="19" t="s">
        <v>239</v>
      </c>
      <c r="BE474" s="206">
        <f>IF(N474="základní",J474,0)</f>
        <v>0</v>
      </c>
      <c r="BF474" s="206">
        <f>IF(N474="snížená",J474,0)</f>
        <v>0</v>
      </c>
      <c r="BG474" s="206">
        <f>IF(N474="zákl. přenesená",J474,0)</f>
        <v>0</v>
      </c>
      <c r="BH474" s="206">
        <f>IF(N474="sníž. přenesená",J474,0)</f>
        <v>0</v>
      </c>
      <c r="BI474" s="206">
        <f>IF(N474="nulová",J474,0)</f>
        <v>0</v>
      </c>
      <c r="BJ474" s="19" t="s">
        <v>79</v>
      </c>
      <c r="BK474" s="206">
        <f>ROUND(I474*H474,2)</f>
        <v>0</v>
      </c>
      <c r="BL474" s="19" t="s">
        <v>246</v>
      </c>
      <c r="BM474" s="205" t="s">
        <v>3389</v>
      </c>
    </row>
    <row r="475" spans="1:65" s="2" customFormat="1" ht="19.5">
      <c r="A475" s="36"/>
      <c r="B475" s="37"/>
      <c r="C475" s="38"/>
      <c r="D475" s="207" t="s">
        <v>248</v>
      </c>
      <c r="E475" s="38"/>
      <c r="F475" s="208" t="s">
        <v>3390</v>
      </c>
      <c r="G475" s="38"/>
      <c r="H475" s="38"/>
      <c r="I475" s="117"/>
      <c r="J475" s="38"/>
      <c r="K475" s="38"/>
      <c r="L475" s="41"/>
      <c r="M475" s="209"/>
      <c r="N475" s="210"/>
      <c r="O475" s="66"/>
      <c r="P475" s="66"/>
      <c r="Q475" s="66"/>
      <c r="R475" s="66"/>
      <c r="S475" s="66"/>
      <c r="T475" s="67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T475" s="19" t="s">
        <v>248</v>
      </c>
      <c r="AU475" s="19" t="s">
        <v>81</v>
      </c>
    </row>
    <row r="476" spans="1:65" s="14" customFormat="1" ht="11.25">
      <c r="B476" s="230"/>
      <c r="C476" s="231"/>
      <c r="D476" s="207" t="s">
        <v>250</v>
      </c>
      <c r="E476" s="232" t="s">
        <v>19</v>
      </c>
      <c r="F476" s="233" t="s">
        <v>3391</v>
      </c>
      <c r="G476" s="231"/>
      <c r="H476" s="232" t="s">
        <v>19</v>
      </c>
      <c r="I476" s="234"/>
      <c r="J476" s="231"/>
      <c r="K476" s="231"/>
      <c r="L476" s="235"/>
      <c r="M476" s="236"/>
      <c r="N476" s="237"/>
      <c r="O476" s="237"/>
      <c r="P476" s="237"/>
      <c r="Q476" s="237"/>
      <c r="R476" s="237"/>
      <c r="S476" s="237"/>
      <c r="T476" s="238"/>
      <c r="AT476" s="239" t="s">
        <v>250</v>
      </c>
      <c r="AU476" s="239" t="s">
        <v>81</v>
      </c>
      <c r="AV476" s="14" t="s">
        <v>79</v>
      </c>
      <c r="AW476" s="14" t="s">
        <v>33</v>
      </c>
      <c r="AX476" s="14" t="s">
        <v>72</v>
      </c>
      <c r="AY476" s="239" t="s">
        <v>239</v>
      </c>
    </row>
    <row r="477" spans="1:65" s="14" customFormat="1" ht="11.25">
      <c r="B477" s="230"/>
      <c r="C477" s="231"/>
      <c r="D477" s="207" t="s">
        <v>250</v>
      </c>
      <c r="E477" s="232" t="s">
        <v>19</v>
      </c>
      <c r="F477" s="233" t="s">
        <v>3116</v>
      </c>
      <c r="G477" s="231"/>
      <c r="H477" s="232" t="s">
        <v>19</v>
      </c>
      <c r="I477" s="234"/>
      <c r="J477" s="231"/>
      <c r="K477" s="231"/>
      <c r="L477" s="235"/>
      <c r="M477" s="236"/>
      <c r="N477" s="237"/>
      <c r="O477" s="237"/>
      <c r="P477" s="237"/>
      <c r="Q477" s="237"/>
      <c r="R477" s="237"/>
      <c r="S477" s="237"/>
      <c r="T477" s="238"/>
      <c r="AT477" s="239" t="s">
        <v>250</v>
      </c>
      <c r="AU477" s="239" t="s">
        <v>81</v>
      </c>
      <c r="AV477" s="14" t="s">
        <v>79</v>
      </c>
      <c r="AW477" s="14" t="s">
        <v>33</v>
      </c>
      <c r="AX477" s="14" t="s">
        <v>72</v>
      </c>
      <c r="AY477" s="239" t="s">
        <v>239</v>
      </c>
    </row>
    <row r="478" spans="1:65" s="13" customFormat="1" ht="11.25">
      <c r="B478" s="211"/>
      <c r="C478" s="212"/>
      <c r="D478" s="207" t="s">
        <v>250</v>
      </c>
      <c r="E478" s="213" t="s">
        <v>19</v>
      </c>
      <c r="F478" s="214" t="s">
        <v>3392</v>
      </c>
      <c r="G478" s="212"/>
      <c r="H478" s="215">
        <v>1</v>
      </c>
      <c r="I478" s="216"/>
      <c r="J478" s="212"/>
      <c r="K478" s="212"/>
      <c r="L478" s="217"/>
      <c r="M478" s="218"/>
      <c r="N478" s="219"/>
      <c r="O478" s="219"/>
      <c r="P478" s="219"/>
      <c r="Q478" s="219"/>
      <c r="R478" s="219"/>
      <c r="S478" s="219"/>
      <c r="T478" s="220"/>
      <c r="AT478" s="221" t="s">
        <v>250</v>
      </c>
      <c r="AU478" s="221" t="s">
        <v>81</v>
      </c>
      <c r="AV478" s="13" t="s">
        <v>81</v>
      </c>
      <c r="AW478" s="13" t="s">
        <v>33</v>
      </c>
      <c r="AX478" s="13" t="s">
        <v>72</v>
      </c>
      <c r="AY478" s="221" t="s">
        <v>239</v>
      </c>
    </row>
    <row r="479" spans="1:65" s="2" customFormat="1" ht="16.5" customHeight="1">
      <c r="A479" s="36"/>
      <c r="B479" s="37"/>
      <c r="C479" s="240" t="s">
        <v>1115</v>
      </c>
      <c r="D479" s="240" t="s">
        <v>653</v>
      </c>
      <c r="E479" s="241" t="s">
        <v>3393</v>
      </c>
      <c r="F479" s="242" t="s">
        <v>3394</v>
      </c>
      <c r="G479" s="243" t="s">
        <v>285</v>
      </c>
      <c r="H479" s="244">
        <v>1</v>
      </c>
      <c r="I479" s="245"/>
      <c r="J479" s="246">
        <f>ROUND(I479*H479,2)</f>
        <v>0</v>
      </c>
      <c r="K479" s="242" t="s">
        <v>19</v>
      </c>
      <c r="L479" s="247"/>
      <c r="M479" s="248" t="s">
        <v>19</v>
      </c>
      <c r="N479" s="249" t="s">
        <v>43</v>
      </c>
      <c r="O479" s="66"/>
      <c r="P479" s="203">
        <f>O479*H479</f>
        <v>0</v>
      </c>
      <c r="Q479" s="203">
        <v>0.09</v>
      </c>
      <c r="R479" s="203">
        <f>Q479*H479</f>
        <v>0.09</v>
      </c>
      <c r="S479" s="203">
        <v>0</v>
      </c>
      <c r="T479" s="204">
        <f>S479*H479</f>
        <v>0</v>
      </c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R479" s="205" t="s">
        <v>314</v>
      </c>
      <c r="AT479" s="205" t="s">
        <v>653</v>
      </c>
      <c r="AU479" s="205" t="s">
        <v>81</v>
      </c>
      <c r="AY479" s="19" t="s">
        <v>239</v>
      </c>
      <c r="BE479" s="206">
        <f>IF(N479="základní",J479,0)</f>
        <v>0</v>
      </c>
      <c r="BF479" s="206">
        <f>IF(N479="snížená",J479,0)</f>
        <v>0</v>
      </c>
      <c r="BG479" s="206">
        <f>IF(N479="zákl. přenesená",J479,0)</f>
        <v>0</v>
      </c>
      <c r="BH479" s="206">
        <f>IF(N479="sníž. přenesená",J479,0)</f>
        <v>0</v>
      </c>
      <c r="BI479" s="206">
        <f>IF(N479="nulová",J479,0)</f>
        <v>0</v>
      </c>
      <c r="BJ479" s="19" t="s">
        <v>79</v>
      </c>
      <c r="BK479" s="206">
        <f>ROUND(I479*H479,2)</f>
        <v>0</v>
      </c>
      <c r="BL479" s="19" t="s">
        <v>246</v>
      </c>
      <c r="BM479" s="205" t="s">
        <v>3395</v>
      </c>
    </row>
    <row r="480" spans="1:65" s="2" customFormat="1" ht="11.25">
      <c r="A480" s="36"/>
      <c r="B480" s="37"/>
      <c r="C480" s="38"/>
      <c r="D480" s="207" t="s">
        <v>248</v>
      </c>
      <c r="E480" s="38"/>
      <c r="F480" s="208" t="s">
        <v>3394</v>
      </c>
      <c r="G480" s="38"/>
      <c r="H480" s="38"/>
      <c r="I480" s="117"/>
      <c r="J480" s="38"/>
      <c r="K480" s="38"/>
      <c r="L480" s="41"/>
      <c r="M480" s="209"/>
      <c r="N480" s="210"/>
      <c r="O480" s="66"/>
      <c r="P480" s="66"/>
      <c r="Q480" s="66"/>
      <c r="R480" s="66"/>
      <c r="S480" s="66"/>
      <c r="T480" s="67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T480" s="19" t="s">
        <v>248</v>
      </c>
      <c r="AU480" s="19" t="s">
        <v>81</v>
      </c>
    </row>
    <row r="481" spans="1:65" s="14" customFormat="1" ht="11.25">
      <c r="B481" s="230"/>
      <c r="C481" s="231"/>
      <c r="D481" s="207" t="s">
        <v>250</v>
      </c>
      <c r="E481" s="232" t="s">
        <v>19</v>
      </c>
      <c r="F481" s="233" t="s">
        <v>3391</v>
      </c>
      <c r="G481" s="231"/>
      <c r="H481" s="232" t="s">
        <v>19</v>
      </c>
      <c r="I481" s="234"/>
      <c r="J481" s="231"/>
      <c r="K481" s="231"/>
      <c r="L481" s="235"/>
      <c r="M481" s="236"/>
      <c r="N481" s="237"/>
      <c r="O481" s="237"/>
      <c r="P481" s="237"/>
      <c r="Q481" s="237"/>
      <c r="R481" s="237"/>
      <c r="S481" s="237"/>
      <c r="T481" s="238"/>
      <c r="AT481" s="239" t="s">
        <v>250</v>
      </c>
      <c r="AU481" s="239" t="s">
        <v>81</v>
      </c>
      <c r="AV481" s="14" t="s">
        <v>79</v>
      </c>
      <c r="AW481" s="14" t="s">
        <v>33</v>
      </c>
      <c r="AX481" s="14" t="s">
        <v>72</v>
      </c>
      <c r="AY481" s="239" t="s">
        <v>239</v>
      </c>
    </row>
    <row r="482" spans="1:65" s="14" customFormat="1" ht="11.25">
      <c r="B482" s="230"/>
      <c r="C482" s="231"/>
      <c r="D482" s="207" t="s">
        <v>250</v>
      </c>
      <c r="E482" s="232" t="s">
        <v>19</v>
      </c>
      <c r="F482" s="233" t="s">
        <v>3116</v>
      </c>
      <c r="G482" s="231"/>
      <c r="H482" s="232" t="s">
        <v>19</v>
      </c>
      <c r="I482" s="234"/>
      <c r="J482" s="231"/>
      <c r="K482" s="231"/>
      <c r="L482" s="235"/>
      <c r="M482" s="236"/>
      <c r="N482" s="237"/>
      <c r="O482" s="237"/>
      <c r="P482" s="237"/>
      <c r="Q482" s="237"/>
      <c r="R482" s="237"/>
      <c r="S482" s="237"/>
      <c r="T482" s="238"/>
      <c r="AT482" s="239" t="s">
        <v>250</v>
      </c>
      <c r="AU482" s="239" t="s">
        <v>81</v>
      </c>
      <c r="AV482" s="14" t="s">
        <v>79</v>
      </c>
      <c r="AW482" s="14" t="s">
        <v>33</v>
      </c>
      <c r="AX482" s="14" t="s">
        <v>72</v>
      </c>
      <c r="AY482" s="239" t="s">
        <v>239</v>
      </c>
    </row>
    <row r="483" spans="1:65" s="13" customFormat="1" ht="11.25">
      <c r="B483" s="211"/>
      <c r="C483" s="212"/>
      <c r="D483" s="207" t="s">
        <v>250</v>
      </c>
      <c r="E483" s="213" t="s">
        <v>19</v>
      </c>
      <c r="F483" s="214" t="s">
        <v>3392</v>
      </c>
      <c r="G483" s="212"/>
      <c r="H483" s="215">
        <v>1</v>
      </c>
      <c r="I483" s="216"/>
      <c r="J483" s="212"/>
      <c r="K483" s="212"/>
      <c r="L483" s="217"/>
      <c r="M483" s="218"/>
      <c r="N483" s="219"/>
      <c r="O483" s="219"/>
      <c r="P483" s="219"/>
      <c r="Q483" s="219"/>
      <c r="R483" s="219"/>
      <c r="S483" s="219"/>
      <c r="T483" s="220"/>
      <c r="AT483" s="221" t="s">
        <v>250</v>
      </c>
      <c r="AU483" s="221" t="s">
        <v>81</v>
      </c>
      <c r="AV483" s="13" t="s">
        <v>81</v>
      </c>
      <c r="AW483" s="13" t="s">
        <v>33</v>
      </c>
      <c r="AX483" s="13" t="s">
        <v>72</v>
      </c>
      <c r="AY483" s="221" t="s">
        <v>239</v>
      </c>
    </row>
    <row r="484" spans="1:65" s="2" customFormat="1" ht="21.75" customHeight="1">
      <c r="A484" s="36"/>
      <c r="B484" s="37"/>
      <c r="C484" s="194" t="s">
        <v>998</v>
      </c>
      <c r="D484" s="194" t="s">
        <v>241</v>
      </c>
      <c r="E484" s="195" t="s">
        <v>3396</v>
      </c>
      <c r="F484" s="196" t="s">
        <v>3397</v>
      </c>
      <c r="G484" s="197" t="s">
        <v>285</v>
      </c>
      <c r="H484" s="198">
        <v>1</v>
      </c>
      <c r="I484" s="199"/>
      <c r="J484" s="200">
        <f>ROUND(I484*H484,2)</f>
        <v>0</v>
      </c>
      <c r="K484" s="196" t="s">
        <v>19</v>
      </c>
      <c r="L484" s="41"/>
      <c r="M484" s="201" t="s">
        <v>19</v>
      </c>
      <c r="N484" s="202" t="s">
        <v>43</v>
      </c>
      <c r="O484" s="66"/>
      <c r="P484" s="203">
        <f>O484*H484</f>
        <v>0</v>
      </c>
      <c r="Q484" s="203">
        <v>2.6148799999999999</v>
      </c>
      <c r="R484" s="203">
        <f>Q484*H484</f>
        <v>2.6148799999999999</v>
      </c>
      <c r="S484" s="203">
        <v>0</v>
      </c>
      <c r="T484" s="204">
        <f>S484*H484</f>
        <v>0</v>
      </c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R484" s="205" t="s">
        <v>246</v>
      </c>
      <c r="AT484" s="205" t="s">
        <v>241</v>
      </c>
      <c r="AU484" s="205" t="s">
        <v>81</v>
      </c>
      <c r="AY484" s="19" t="s">
        <v>239</v>
      </c>
      <c r="BE484" s="206">
        <f>IF(N484="základní",J484,0)</f>
        <v>0</v>
      </c>
      <c r="BF484" s="206">
        <f>IF(N484="snížená",J484,0)</f>
        <v>0</v>
      </c>
      <c r="BG484" s="206">
        <f>IF(N484="zákl. přenesená",J484,0)</f>
        <v>0</v>
      </c>
      <c r="BH484" s="206">
        <f>IF(N484="sníž. přenesená",J484,0)</f>
        <v>0</v>
      </c>
      <c r="BI484" s="206">
        <f>IF(N484="nulová",J484,0)</f>
        <v>0</v>
      </c>
      <c r="BJ484" s="19" t="s">
        <v>79</v>
      </c>
      <c r="BK484" s="206">
        <f>ROUND(I484*H484,2)</f>
        <v>0</v>
      </c>
      <c r="BL484" s="19" t="s">
        <v>246</v>
      </c>
      <c r="BM484" s="205" t="s">
        <v>3398</v>
      </c>
    </row>
    <row r="485" spans="1:65" s="2" customFormat="1" ht="11.25">
      <c r="A485" s="36"/>
      <c r="B485" s="37"/>
      <c r="C485" s="38"/>
      <c r="D485" s="207" t="s">
        <v>248</v>
      </c>
      <c r="E485" s="38"/>
      <c r="F485" s="208" t="s">
        <v>3397</v>
      </c>
      <c r="G485" s="38"/>
      <c r="H485" s="38"/>
      <c r="I485" s="117"/>
      <c r="J485" s="38"/>
      <c r="K485" s="38"/>
      <c r="L485" s="41"/>
      <c r="M485" s="209"/>
      <c r="N485" s="210"/>
      <c r="O485" s="66"/>
      <c r="P485" s="66"/>
      <c r="Q485" s="66"/>
      <c r="R485" s="66"/>
      <c r="S485" s="66"/>
      <c r="T485" s="67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T485" s="19" t="s">
        <v>248</v>
      </c>
      <c r="AU485" s="19" t="s">
        <v>81</v>
      </c>
    </row>
    <row r="486" spans="1:65" s="14" customFormat="1" ht="11.25">
      <c r="B486" s="230"/>
      <c r="C486" s="231"/>
      <c r="D486" s="207" t="s">
        <v>250</v>
      </c>
      <c r="E486" s="232" t="s">
        <v>19</v>
      </c>
      <c r="F486" s="233" t="s">
        <v>3293</v>
      </c>
      <c r="G486" s="231"/>
      <c r="H486" s="232" t="s">
        <v>19</v>
      </c>
      <c r="I486" s="234"/>
      <c r="J486" s="231"/>
      <c r="K486" s="231"/>
      <c r="L486" s="235"/>
      <c r="M486" s="236"/>
      <c r="N486" s="237"/>
      <c r="O486" s="237"/>
      <c r="P486" s="237"/>
      <c r="Q486" s="237"/>
      <c r="R486" s="237"/>
      <c r="S486" s="237"/>
      <c r="T486" s="238"/>
      <c r="AT486" s="239" t="s">
        <v>250</v>
      </c>
      <c r="AU486" s="239" t="s">
        <v>81</v>
      </c>
      <c r="AV486" s="14" t="s">
        <v>79</v>
      </c>
      <c r="AW486" s="14" t="s">
        <v>33</v>
      </c>
      <c r="AX486" s="14" t="s">
        <v>72</v>
      </c>
      <c r="AY486" s="239" t="s">
        <v>239</v>
      </c>
    </row>
    <row r="487" spans="1:65" s="14" customFormat="1" ht="11.25">
      <c r="B487" s="230"/>
      <c r="C487" s="231"/>
      <c r="D487" s="207" t="s">
        <v>250</v>
      </c>
      <c r="E487" s="232" t="s">
        <v>19</v>
      </c>
      <c r="F487" s="233" t="s">
        <v>3116</v>
      </c>
      <c r="G487" s="231"/>
      <c r="H487" s="232" t="s">
        <v>19</v>
      </c>
      <c r="I487" s="234"/>
      <c r="J487" s="231"/>
      <c r="K487" s="231"/>
      <c r="L487" s="235"/>
      <c r="M487" s="236"/>
      <c r="N487" s="237"/>
      <c r="O487" s="237"/>
      <c r="P487" s="237"/>
      <c r="Q487" s="237"/>
      <c r="R487" s="237"/>
      <c r="S487" s="237"/>
      <c r="T487" s="238"/>
      <c r="AT487" s="239" t="s">
        <v>250</v>
      </c>
      <c r="AU487" s="239" t="s">
        <v>81</v>
      </c>
      <c r="AV487" s="14" t="s">
        <v>79</v>
      </c>
      <c r="AW487" s="14" t="s">
        <v>33</v>
      </c>
      <c r="AX487" s="14" t="s">
        <v>72</v>
      </c>
      <c r="AY487" s="239" t="s">
        <v>239</v>
      </c>
    </row>
    <row r="488" spans="1:65" s="13" customFormat="1" ht="11.25">
      <c r="B488" s="211"/>
      <c r="C488" s="212"/>
      <c r="D488" s="207" t="s">
        <v>250</v>
      </c>
      <c r="E488" s="213" t="s">
        <v>19</v>
      </c>
      <c r="F488" s="214" t="s">
        <v>3399</v>
      </c>
      <c r="G488" s="212"/>
      <c r="H488" s="215">
        <v>1</v>
      </c>
      <c r="I488" s="216"/>
      <c r="J488" s="212"/>
      <c r="K488" s="212"/>
      <c r="L488" s="217"/>
      <c r="M488" s="218"/>
      <c r="N488" s="219"/>
      <c r="O488" s="219"/>
      <c r="P488" s="219"/>
      <c r="Q488" s="219"/>
      <c r="R488" s="219"/>
      <c r="S488" s="219"/>
      <c r="T488" s="220"/>
      <c r="AT488" s="221" t="s">
        <v>250</v>
      </c>
      <c r="AU488" s="221" t="s">
        <v>81</v>
      </c>
      <c r="AV488" s="13" t="s">
        <v>81</v>
      </c>
      <c r="AW488" s="13" t="s">
        <v>33</v>
      </c>
      <c r="AX488" s="13" t="s">
        <v>72</v>
      </c>
      <c r="AY488" s="221" t="s">
        <v>239</v>
      </c>
    </row>
    <row r="489" spans="1:65" s="2" customFormat="1" ht="16.5" customHeight="1">
      <c r="A489" s="36"/>
      <c r="B489" s="37"/>
      <c r="C489" s="194" t="s">
        <v>1184</v>
      </c>
      <c r="D489" s="194" t="s">
        <v>241</v>
      </c>
      <c r="E489" s="195" t="s">
        <v>3400</v>
      </c>
      <c r="F489" s="196" t="s">
        <v>3401</v>
      </c>
      <c r="G489" s="197" t="s">
        <v>285</v>
      </c>
      <c r="H489" s="198">
        <v>1</v>
      </c>
      <c r="I489" s="199"/>
      <c r="J489" s="200">
        <f>ROUND(I489*H489,2)</f>
        <v>0</v>
      </c>
      <c r="K489" s="196" t="s">
        <v>245</v>
      </c>
      <c r="L489" s="41"/>
      <c r="M489" s="201" t="s">
        <v>19</v>
      </c>
      <c r="N489" s="202" t="s">
        <v>43</v>
      </c>
      <c r="O489" s="66"/>
      <c r="P489" s="203">
        <f>O489*H489</f>
        <v>0</v>
      </c>
      <c r="Q489" s="203">
        <v>0.34089999999999998</v>
      </c>
      <c r="R489" s="203">
        <f>Q489*H489</f>
        <v>0.34089999999999998</v>
      </c>
      <c r="S489" s="203">
        <v>0</v>
      </c>
      <c r="T489" s="204">
        <f>S489*H489</f>
        <v>0</v>
      </c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R489" s="205" t="s">
        <v>246</v>
      </c>
      <c r="AT489" s="205" t="s">
        <v>241</v>
      </c>
      <c r="AU489" s="205" t="s">
        <v>81</v>
      </c>
      <c r="AY489" s="19" t="s">
        <v>239</v>
      </c>
      <c r="BE489" s="206">
        <f>IF(N489="základní",J489,0)</f>
        <v>0</v>
      </c>
      <c r="BF489" s="206">
        <f>IF(N489="snížená",J489,0)</f>
        <v>0</v>
      </c>
      <c r="BG489" s="206">
        <f>IF(N489="zákl. přenesená",J489,0)</f>
        <v>0</v>
      </c>
      <c r="BH489" s="206">
        <f>IF(N489="sníž. přenesená",J489,0)</f>
        <v>0</v>
      </c>
      <c r="BI489" s="206">
        <f>IF(N489="nulová",J489,0)</f>
        <v>0</v>
      </c>
      <c r="BJ489" s="19" t="s">
        <v>79</v>
      </c>
      <c r="BK489" s="206">
        <f>ROUND(I489*H489,2)</f>
        <v>0</v>
      </c>
      <c r="BL489" s="19" t="s">
        <v>246</v>
      </c>
      <c r="BM489" s="205" t="s">
        <v>3402</v>
      </c>
    </row>
    <row r="490" spans="1:65" s="2" customFormat="1" ht="11.25">
      <c r="A490" s="36"/>
      <c r="B490" s="37"/>
      <c r="C490" s="38"/>
      <c r="D490" s="207" t="s">
        <v>248</v>
      </c>
      <c r="E490" s="38"/>
      <c r="F490" s="208" t="s">
        <v>3401</v>
      </c>
      <c r="G490" s="38"/>
      <c r="H490" s="38"/>
      <c r="I490" s="117"/>
      <c r="J490" s="38"/>
      <c r="K490" s="38"/>
      <c r="L490" s="41"/>
      <c r="M490" s="209"/>
      <c r="N490" s="210"/>
      <c r="O490" s="66"/>
      <c r="P490" s="66"/>
      <c r="Q490" s="66"/>
      <c r="R490" s="66"/>
      <c r="S490" s="66"/>
      <c r="T490" s="67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T490" s="19" t="s">
        <v>248</v>
      </c>
      <c r="AU490" s="19" t="s">
        <v>81</v>
      </c>
    </row>
    <row r="491" spans="1:65" s="14" customFormat="1" ht="11.25">
      <c r="B491" s="230"/>
      <c r="C491" s="231"/>
      <c r="D491" s="207" t="s">
        <v>250</v>
      </c>
      <c r="E491" s="232" t="s">
        <v>19</v>
      </c>
      <c r="F491" s="233" t="s">
        <v>3403</v>
      </c>
      <c r="G491" s="231"/>
      <c r="H491" s="232" t="s">
        <v>19</v>
      </c>
      <c r="I491" s="234"/>
      <c r="J491" s="231"/>
      <c r="K491" s="231"/>
      <c r="L491" s="235"/>
      <c r="M491" s="236"/>
      <c r="N491" s="237"/>
      <c r="O491" s="237"/>
      <c r="P491" s="237"/>
      <c r="Q491" s="237"/>
      <c r="R491" s="237"/>
      <c r="S491" s="237"/>
      <c r="T491" s="238"/>
      <c r="AT491" s="239" t="s">
        <v>250</v>
      </c>
      <c r="AU491" s="239" t="s">
        <v>81</v>
      </c>
      <c r="AV491" s="14" t="s">
        <v>79</v>
      </c>
      <c r="AW491" s="14" t="s">
        <v>33</v>
      </c>
      <c r="AX491" s="14" t="s">
        <v>72</v>
      </c>
      <c r="AY491" s="239" t="s">
        <v>239</v>
      </c>
    </row>
    <row r="492" spans="1:65" s="14" customFormat="1" ht="11.25">
      <c r="B492" s="230"/>
      <c r="C492" s="231"/>
      <c r="D492" s="207" t="s">
        <v>250</v>
      </c>
      <c r="E492" s="232" t="s">
        <v>19</v>
      </c>
      <c r="F492" s="233" t="s">
        <v>3116</v>
      </c>
      <c r="G492" s="231"/>
      <c r="H492" s="232" t="s">
        <v>19</v>
      </c>
      <c r="I492" s="234"/>
      <c r="J492" s="231"/>
      <c r="K492" s="231"/>
      <c r="L492" s="235"/>
      <c r="M492" s="236"/>
      <c r="N492" s="237"/>
      <c r="O492" s="237"/>
      <c r="P492" s="237"/>
      <c r="Q492" s="237"/>
      <c r="R492" s="237"/>
      <c r="S492" s="237"/>
      <c r="T492" s="238"/>
      <c r="AT492" s="239" t="s">
        <v>250</v>
      </c>
      <c r="AU492" s="239" t="s">
        <v>81</v>
      </c>
      <c r="AV492" s="14" t="s">
        <v>79</v>
      </c>
      <c r="AW492" s="14" t="s">
        <v>33</v>
      </c>
      <c r="AX492" s="14" t="s">
        <v>72</v>
      </c>
      <c r="AY492" s="239" t="s">
        <v>239</v>
      </c>
    </row>
    <row r="493" spans="1:65" s="13" customFormat="1" ht="11.25">
      <c r="B493" s="211"/>
      <c r="C493" s="212"/>
      <c r="D493" s="207" t="s">
        <v>250</v>
      </c>
      <c r="E493" s="213" t="s">
        <v>19</v>
      </c>
      <c r="F493" s="214" t="s">
        <v>3404</v>
      </c>
      <c r="G493" s="212"/>
      <c r="H493" s="215">
        <v>1</v>
      </c>
      <c r="I493" s="216"/>
      <c r="J493" s="212"/>
      <c r="K493" s="212"/>
      <c r="L493" s="217"/>
      <c r="M493" s="218"/>
      <c r="N493" s="219"/>
      <c r="O493" s="219"/>
      <c r="P493" s="219"/>
      <c r="Q493" s="219"/>
      <c r="R493" s="219"/>
      <c r="S493" s="219"/>
      <c r="T493" s="220"/>
      <c r="AT493" s="221" t="s">
        <v>250</v>
      </c>
      <c r="AU493" s="221" t="s">
        <v>81</v>
      </c>
      <c r="AV493" s="13" t="s">
        <v>81</v>
      </c>
      <c r="AW493" s="13" t="s">
        <v>33</v>
      </c>
      <c r="AX493" s="13" t="s">
        <v>72</v>
      </c>
      <c r="AY493" s="221" t="s">
        <v>239</v>
      </c>
    </row>
    <row r="494" spans="1:65" s="2" customFormat="1" ht="16.5" customHeight="1">
      <c r="A494" s="36"/>
      <c r="B494" s="37"/>
      <c r="C494" s="240" t="s">
        <v>1002</v>
      </c>
      <c r="D494" s="240" t="s">
        <v>653</v>
      </c>
      <c r="E494" s="241" t="s">
        <v>3405</v>
      </c>
      <c r="F494" s="242" t="s">
        <v>3406</v>
      </c>
      <c r="G494" s="243" t="s">
        <v>285</v>
      </c>
      <c r="H494" s="244">
        <v>1</v>
      </c>
      <c r="I494" s="245"/>
      <c r="J494" s="246">
        <f>ROUND(I494*H494,2)</f>
        <v>0</v>
      </c>
      <c r="K494" s="242" t="s">
        <v>19</v>
      </c>
      <c r="L494" s="247"/>
      <c r="M494" s="248" t="s">
        <v>19</v>
      </c>
      <c r="N494" s="249" t="s">
        <v>43</v>
      </c>
      <c r="O494" s="66"/>
      <c r="P494" s="203">
        <f>O494*H494</f>
        <v>0</v>
      </c>
      <c r="Q494" s="203">
        <v>0.09</v>
      </c>
      <c r="R494" s="203">
        <f>Q494*H494</f>
        <v>0.09</v>
      </c>
      <c r="S494" s="203">
        <v>0</v>
      </c>
      <c r="T494" s="204">
        <f>S494*H494</f>
        <v>0</v>
      </c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R494" s="205" t="s">
        <v>314</v>
      </c>
      <c r="AT494" s="205" t="s">
        <v>653</v>
      </c>
      <c r="AU494" s="205" t="s">
        <v>81</v>
      </c>
      <c r="AY494" s="19" t="s">
        <v>239</v>
      </c>
      <c r="BE494" s="206">
        <f>IF(N494="základní",J494,0)</f>
        <v>0</v>
      </c>
      <c r="BF494" s="206">
        <f>IF(N494="snížená",J494,0)</f>
        <v>0</v>
      </c>
      <c r="BG494" s="206">
        <f>IF(N494="zákl. přenesená",J494,0)</f>
        <v>0</v>
      </c>
      <c r="BH494" s="206">
        <f>IF(N494="sníž. přenesená",J494,0)</f>
        <v>0</v>
      </c>
      <c r="BI494" s="206">
        <f>IF(N494="nulová",J494,0)</f>
        <v>0</v>
      </c>
      <c r="BJ494" s="19" t="s">
        <v>79</v>
      </c>
      <c r="BK494" s="206">
        <f>ROUND(I494*H494,2)</f>
        <v>0</v>
      </c>
      <c r="BL494" s="19" t="s">
        <v>246</v>
      </c>
      <c r="BM494" s="205" t="s">
        <v>3407</v>
      </c>
    </row>
    <row r="495" spans="1:65" s="2" customFormat="1" ht="11.25">
      <c r="A495" s="36"/>
      <c r="B495" s="37"/>
      <c r="C495" s="38"/>
      <c r="D495" s="207" t="s">
        <v>248</v>
      </c>
      <c r="E495" s="38"/>
      <c r="F495" s="208" t="s">
        <v>3406</v>
      </c>
      <c r="G495" s="38"/>
      <c r="H495" s="38"/>
      <c r="I495" s="117"/>
      <c r="J495" s="38"/>
      <c r="K495" s="38"/>
      <c r="L495" s="41"/>
      <c r="M495" s="209"/>
      <c r="N495" s="210"/>
      <c r="O495" s="66"/>
      <c r="P495" s="66"/>
      <c r="Q495" s="66"/>
      <c r="R495" s="66"/>
      <c r="S495" s="66"/>
      <c r="T495" s="67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T495" s="19" t="s">
        <v>248</v>
      </c>
      <c r="AU495" s="19" t="s">
        <v>81</v>
      </c>
    </row>
    <row r="496" spans="1:65" s="14" customFormat="1" ht="11.25">
      <c r="B496" s="230"/>
      <c r="C496" s="231"/>
      <c r="D496" s="207" t="s">
        <v>250</v>
      </c>
      <c r="E496" s="232" t="s">
        <v>19</v>
      </c>
      <c r="F496" s="233" t="s">
        <v>3403</v>
      </c>
      <c r="G496" s="231"/>
      <c r="H496" s="232" t="s">
        <v>19</v>
      </c>
      <c r="I496" s="234"/>
      <c r="J496" s="231"/>
      <c r="K496" s="231"/>
      <c r="L496" s="235"/>
      <c r="M496" s="236"/>
      <c r="N496" s="237"/>
      <c r="O496" s="237"/>
      <c r="P496" s="237"/>
      <c r="Q496" s="237"/>
      <c r="R496" s="237"/>
      <c r="S496" s="237"/>
      <c r="T496" s="238"/>
      <c r="AT496" s="239" t="s">
        <v>250</v>
      </c>
      <c r="AU496" s="239" t="s">
        <v>81</v>
      </c>
      <c r="AV496" s="14" t="s">
        <v>79</v>
      </c>
      <c r="AW496" s="14" t="s">
        <v>33</v>
      </c>
      <c r="AX496" s="14" t="s">
        <v>72</v>
      </c>
      <c r="AY496" s="239" t="s">
        <v>239</v>
      </c>
    </row>
    <row r="497" spans="1:65" s="14" customFormat="1" ht="11.25">
      <c r="B497" s="230"/>
      <c r="C497" s="231"/>
      <c r="D497" s="207" t="s">
        <v>250</v>
      </c>
      <c r="E497" s="232" t="s">
        <v>19</v>
      </c>
      <c r="F497" s="233" t="s">
        <v>3116</v>
      </c>
      <c r="G497" s="231"/>
      <c r="H497" s="232" t="s">
        <v>19</v>
      </c>
      <c r="I497" s="234"/>
      <c r="J497" s="231"/>
      <c r="K497" s="231"/>
      <c r="L497" s="235"/>
      <c r="M497" s="236"/>
      <c r="N497" s="237"/>
      <c r="O497" s="237"/>
      <c r="P497" s="237"/>
      <c r="Q497" s="237"/>
      <c r="R497" s="237"/>
      <c r="S497" s="237"/>
      <c r="T497" s="238"/>
      <c r="AT497" s="239" t="s">
        <v>250</v>
      </c>
      <c r="AU497" s="239" t="s">
        <v>81</v>
      </c>
      <c r="AV497" s="14" t="s">
        <v>79</v>
      </c>
      <c r="AW497" s="14" t="s">
        <v>33</v>
      </c>
      <c r="AX497" s="14" t="s">
        <v>72</v>
      </c>
      <c r="AY497" s="239" t="s">
        <v>239</v>
      </c>
    </row>
    <row r="498" spans="1:65" s="13" customFormat="1" ht="11.25">
      <c r="B498" s="211"/>
      <c r="C498" s="212"/>
      <c r="D498" s="207" t="s">
        <v>250</v>
      </c>
      <c r="E498" s="213" t="s">
        <v>19</v>
      </c>
      <c r="F498" s="214" t="s">
        <v>3404</v>
      </c>
      <c r="G498" s="212"/>
      <c r="H498" s="215">
        <v>1</v>
      </c>
      <c r="I498" s="216"/>
      <c r="J498" s="212"/>
      <c r="K498" s="212"/>
      <c r="L498" s="217"/>
      <c r="M498" s="218"/>
      <c r="N498" s="219"/>
      <c r="O498" s="219"/>
      <c r="P498" s="219"/>
      <c r="Q498" s="219"/>
      <c r="R498" s="219"/>
      <c r="S498" s="219"/>
      <c r="T498" s="220"/>
      <c r="AT498" s="221" t="s">
        <v>250</v>
      </c>
      <c r="AU498" s="221" t="s">
        <v>81</v>
      </c>
      <c r="AV498" s="13" t="s">
        <v>81</v>
      </c>
      <c r="AW498" s="13" t="s">
        <v>33</v>
      </c>
      <c r="AX498" s="13" t="s">
        <v>72</v>
      </c>
      <c r="AY498" s="221" t="s">
        <v>239</v>
      </c>
    </row>
    <row r="499" spans="1:65" s="2" customFormat="1" ht="16.5" customHeight="1">
      <c r="A499" s="36"/>
      <c r="B499" s="37"/>
      <c r="C499" s="194" t="s">
        <v>1191</v>
      </c>
      <c r="D499" s="194" t="s">
        <v>241</v>
      </c>
      <c r="E499" s="195" t="s">
        <v>3408</v>
      </c>
      <c r="F499" s="196" t="s">
        <v>3409</v>
      </c>
      <c r="G499" s="197" t="s">
        <v>285</v>
      </c>
      <c r="H499" s="198">
        <v>6</v>
      </c>
      <c r="I499" s="199"/>
      <c r="J499" s="200">
        <f>ROUND(I499*H499,2)</f>
        <v>0</v>
      </c>
      <c r="K499" s="196" t="s">
        <v>245</v>
      </c>
      <c r="L499" s="41"/>
      <c r="M499" s="201" t="s">
        <v>19</v>
      </c>
      <c r="N499" s="202" t="s">
        <v>43</v>
      </c>
      <c r="O499" s="66"/>
      <c r="P499" s="203">
        <f>O499*H499</f>
        <v>0</v>
      </c>
      <c r="Q499" s="203">
        <v>1.56E-3</v>
      </c>
      <c r="R499" s="203">
        <f>Q499*H499</f>
        <v>9.3600000000000003E-3</v>
      </c>
      <c r="S499" s="203">
        <v>0</v>
      </c>
      <c r="T499" s="204">
        <f>S499*H499</f>
        <v>0</v>
      </c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R499" s="205" t="s">
        <v>246</v>
      </c>
      <c r="AT499" s="205" t="s">
        <v>241</v>
      </c>
      <c r="AU499" s="205" t="s">
        <v>81</v>
      </c>
      <c r="AY499" s="19" t="s">
        <v>239</v>
      </c>
      <c r="BE499" s="206">
        <f>IF(N499="základní",J499,0)</f>
        <v>0</v>
      </c>
      <c r="BF499" s="206">
        <f>IF(N499="snížená",J499,0)</f>
        <v>0</v>
      </c>
      <c r="BG499" s="206">
        <f>IF(N499="zákl. přenesená",J499,0)</f>
        <v>0</v>
      </c>
      <c r="BH499" s="206">
        <f>IF(N499="sníž. přenesená",J499,0)</f>
        <v>0</v>
      </c>
      <c r="BI499" s="206">
        <f>IF(N499="nulová",J499,0)</f>
        <v>0</v>
      </c>
      <c r="BJ499" s="19" t="s">
        <v>79</v>
      </c>
      <c r="BK499" s="206">
        <f>ROUND(I499*H499,2)</f>
        <v>0</v>
      </c>
      <c r="BL499" s="19" t="s">
        <v>246</v>
      </c>
      <c r="BM499" s="205" t="s">
        <v>3410</v>
      </c>
    </row>
    <row r="500" spans="1:65" s="2" customFormat="1" ht="11.25">
      <c r="A500" s="36"/>
      <c r="B500" s="37"/>
      <c r="C500" s="38"/>
      <c r="D500" s="207" t="s">
        <v>248</v>
      </c>
      <c r="E500" s="38"/>
      <c r="F500" s="208" t="s">
        <v>3411</v>
      </c>
      <c r="G500" s="38"/>
      <c r="H500" s="38"/>
      <c r="I500" s="117"/>
      <c r="J500" s="38"/>
      <c r="K500" s="38"/>
      <c r="L500" s="41"/>
      <c r="M500" s="209"/>
      <c r="N500" s="210"/>
      <c r="O500" s="66"/>
      <c r="P500" s="66"/>
      <c r="Q500" s="66"/>
      <c r="R500" s="66"/>
      <c r="S500" s="66"/>
      <c r="T500" s="67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T500" s="19" t="s">
        <v>248</v>
      </c>
      <c r="AU500" s="19" t="s">
        <v>81</v>
      </c>
    </row>
    <row r="501" spans="1:65" s="14" customFormat="1" ht="11.25">
      <c r="B501" s="230"/>
      <c r="C501" s="231"/>
      <c r="D501" s="207" t="s">
        <v>250</v>
      </c>
      <c r="E501" s="232" t="s">
        <v>19</v>
      </c>
      <c r="F501" s="233" t="s">
        <v>3128</v>
      </c>
      <c r="G501" s="231"/>
      <c r="H501" s="232" t="s">
        <v>19</v>
      </c>
      <c r="I501" s="234"/>
      <c r="J501" s="231"/>
      <c r="K501" s="231"/>
      <c r="L501" s="235"/>
      <c r="M501" s="236"/>
      <c r="N501" s="237"/>
      <c r="O501" s="237"/>
      <c r="P501" s="237"/>
      <c r="Q501" s="237"/>
      <c r="R501" s="237"/>
      <c r="S501" s="237"/>
      <c r="T501" s="238"/>
      <c r="AT501" s="239" t="s">
        <v>250</v>
      </c>
      <c r="AU501" s="239" t="s">
        <v>81</v>
      </c>
      <c r="AV501" s="14" t="s">
        <v>79</v>
      </c>
      <c r="AW501" s="14" t="s">
        <v>33</v>
      </c>
      <c r="AX501" s="14" t="s">
        <v>72</v>
      </c>
      <c r="AY501" s="239" t="s">
        <v>239</v>
      </c>
    </row>
    <row r="502" spans="1:65" s="13" customFormat="1" ht="11.25">
      <c r="B502" s="211"/>
      <c r="C502" s="212"/>
      <c r="D502" s="207" t="s">
        <v>250</v>
      </c>
      <c r="E502" s="213" t="s">
        <v>19</v>
      </c>
      <c r="F502" s="214" t="s">
        <v>3412</v>
      </c>
      <c r="G502" s="212"/>
      <c r="H502" s="215">
        <v>6</v>
      </c>
      <c r="I502" s="216"/>
      <c r="J502" s="212"/>
      <c r="K502" s="212"/>
      <c r="L502" s="217"/>
      <c r="M502" s="218"/>
      <c r="N502" s="219"/>
      <c r="O502" s="219"/>
      <c r="P502" s="219"/>
      <c r="Q502" s="219"/>
      <c r="R502" s="219"/>
      <c r="S502" s="219"/>
      <c r="T502" s="220"/>
      <c r="AT502" s="221" t="s">
        <v>250</v>
      </c>
      <c r="AU502" s="221" t="s">
        <v>81</v>
      </c>
      <c r="AV502" s="13" t="s">
        <v>81</v>
      </c>
      <c r="AW502" s="13" t="s">
        <v>33</v>
      </c>
      <c r="AX502" s="13" t="s">
        <v>72</v>
      </c>
      <c r="AY502" s="221" t="s">
        <v>239</v>
      </c>
    </row>
    <row r="503" spans="1:65" s="2" customFormat="1" ht="16.5" customHeight="1">
      <c r="A503" s="36"/>
      <c r="B503" s="37"/>
      <c r="C503" s="194" t="s">
        <v>659</v>
      </c>
      <c r="D503" s="194" t="s">
        <v>241</v>
      </c>
      <c r="E503" s="195" t="s">
        <v>3413</v>
      </c>
      <c r="F503" s="196" t="s">
        <v>3414</v>
      </c>
      <c r="G503" s="197" t="s">
        <v>254</v>
      </c>
      <c r="H503" s="198">
        <v>7.95</v>
      </c>
      <c r="I503" s="199"/>
      <c r="J503" s="200">
        <f>ROUND(I503*H503,2)</f>
        <v>0</v>
      </c>
      <c r="K503" s="196" t="s">
        <v>245</v>
      </c>
      <c r="L503" s="41"/>
      <c r="M503" s="201" t="s">
        <v>19</v>
      </c>
      <c r="N503" s="202" t="s">
        <v>43</v>
      </c>
      <c r="O503" s="66"/>
      <c r="P503" s="203">
        <f>O503*H503</f>
        <v>0</v>
      </c>
      <c r="Q503" s="203">
        <v>0</v>
      </c>
      <c r="R503" s="203">
        <f>Q503*H503</f>
        <v>0</v>
      </c>
      <c r="S503" s="203">
        <v>0</v>
      </c>
      <c r="T503" s="204">
        <f>S503*H503</f>
        <v>0</v>
      </c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R503" s="205" t="s">
        <v>246</v>
      </c>
      <c r="AT503" s="205" t="s">
        <v>241</v>
      </c>
      <c r="AU503" s="205" t="s">
        <v>81</v>
      </c>
      <c r="AY503" s="19" t="s">
        <v>239</v>
      </c>
      <c r="BE503" s="206">
        <f>IF(N503="základní",J503,0)</f>
        <v>0</v>
      </c>
      <c r="BF503" s="206">
        <f>IF(N503="snížená",J503,0)</f>
        <v>0</v>
      </c>
      <c r="BG503" s="206">
        <f>IF(N503="zákl. přenesená",J503,0)</f>
        <v>0</v>
      </c>
      <c r="BH503" s="206">
        <f>IF(N503="sníž. přenesená",J503,0)</f>
        <v>0</v>
      </c>
      <c r="BI503" s="206">
        <f>IF(N503="nulová",J503,0)</f>
        <v>0</v>
      </c>
      <c r="BJ503" s="19" t="s">
        <v>79</v>
      </c>
      <c r="BK503" s="206">
        <f>ROUND(I503*H503,2)</f>
        <v>0</v>
      </c>
      <c r="BL503" s="19" t="s">
        <v>246</v>
      </c>
      <c r="BM503" s="205" t="s">
        <v>3415</v>
      </c>
    </row>
    <row r="504" spans="1:65" s="2" customFormat="1" ht="11.25">
      <c r="A504" s="36"/>
      <c r="B504" s="37"/>
      <c r="C504" s="38"/>
      <c r="D504" s="207" t="s">
        <v>248</v>
      </c>
      <c r="E504" s="38"/>
      <c r="F504" s="208" t="s">
        <v>3416</v>
      </c>
      <c r="G504" s="38"/>
      <c r="H504" s="38"/>
      <c r="I504" s="117"/>
      <c r="J504" s="38"/>
      <c r="K504" s="38"/>
      <c r="L504" s="41"/>
      <c r="M504" s="209"/>
      <c r="N504" s="210"/>
      <c r="O504" s="66"/>
      <c r="P504" s="66"/>
      <c r="Q504" s="66"/>
      <c r="R504" s="66"/>
      <c r="S504" s="66"/>
      <c r="T504" s="67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T504" s="19" t="s">
        <v>248</v>
      </c>
      <c r="AU504" s="19" t="s">
        <v>81</v>
      </c>
    </row>
    <row r="505" spans="1:65" s="14" customFormat="1" ht="11.25">
      <c r="B505" s="230"/>
      <c r="C505" s="231"/>
      <c r="D505" s="207" t="s">
        <v>250</v>
      </c>
      <c r="E505" s="232" t="s">
        <v>19</v>
      </c>
      <c r="F505" s="233" t="s">
        <v>3417</v>
      </c>
      <c r="G505" s="231"/>
      <c r="H505" s="232" t="s">
        <v>19</v>
      </c>
      <c r="I505" s="234"/>
      <c r="J505" s="231"/>
      <c r="K505" s="231"/>
      <c r="L505" s="235"/>
      <c r="M505" s="236"/>
      <c r="N505" s="237"/>
      <c r="O505" s="237"/>
      <c r="P505" s="237"/>
      <c r="Q505" s="237"/>
      <c r="R505" s="237"/>
      <c r="S505" s="237"/>
      <c r="T505" s="238"/>
      <c r="AT505" s="239" t="s">
        <v>250</v>
      </c>
      <c r="AU505" s="239" t="s">
        <v>81</v>
      </c>
      <c r="AV505" s="14" t="s">
        <v>79</v>
      </c>
      <c r="AW505" s="14" t="s">
        <v>33</v>
      </c>
      <c r="AX505" s="14" t="s">
        <v>72</v>
      </c>
      <c r="AY505" s="239" t="s">
        <v>239</v>
      </c>
    </row>
    <row r="506" spans="1:65" s="14" customFormat="1" ht="11.25">
      <c r="B506" s="230"/>
      <c r="C506" s="231"/>
      <c r="D506" s="207" t="s">
        <v>250</v>
      </c>
      <c r="E506" s="232" t="s">
        <v>19</v>
      </c>
      <c r="F506" s="233" t="s">
        <v>3116</v>
      </c>
      <c r="G506" s="231"/>
      <c r="H506" s="232" t="s">
        <v>19</v>
      </c>
      <c r="I506" s="234"/>
      <c r="J506" s="231"/>
      <c r="K506" s="231"/>
      <c r="L506" s="235"/>
      <c r="M506" s="236"/>
      <c r="N506" s="237"/>
      <c r="O506" s="237"/>
      <c r="P506" s="237"/>
      <c r="Q506" s="237"/>
      <c r="R506" s="237"/>
      <c r="S506" s="237"/>
      <c r="T506" s="238"/>
      <c r="AT506" s="239" t="s">
        <v>250</v>
      </c>
      <c r="AU506" s="239" t="s">
        <v>81</v>
      </c>
      <c r="AV506" s="14" t="s">
        <v>79</v>
      </c>
      <c r="AW506" s="14" t="s">
        <v>33</v>
      </c>
      <c r="AX506" s="14" t="s">
        <v>72</v>
      </c>
      <c r="AY506" s="239" t="s">
        <v>239</v>
      </c>
    </row>
    <row r="507" spans="1:65" s="13" customFormat="1" ht="11.25">
      <c r="B507" s="211"/>
      <c r="C507" s="212"/>
      <c r="D507" s="207" t="s">
        <v>250</v>
      </c>
      <c r="E507" s="213" t="s">
        <v>19</v>
      </c>
      <c r="F507" s="214" t="s">
        <v>3418</v>
      </c>
      <c r="G507" s="212"/>
      <c r="H507" s="215">
        <v>6.5449999999999999</v>
      </c>
      <c r="I507" s="216"/>
      <c r="J507" s="212"/>
      <c r="K507" s="212"/>
      <c r="L507" s="217"/>
      <c r="M507" s="218"/>
      <c r="N507" s="219"/>
      <c r="O507" s="219"/>
      <c r="P507" s="219"/>
      <c r="Q507" s="219"/>
      <c r="R507" s="219"/>
      <c r="S507" s="219"/>
      <c r="T507" s="220"/>
      <c r="AT507" s="221" t="s">
        <v>250</v>
      </c>
      <c r="AU507" s="221" t="s">
        <v>81</v>
      </c>
      <c r="AV507" s="13" t="s">
        <v>81</v>
      </c>
      <c r="AW507" s="13" t="s">
        <v>33</v>
      </c>
      <c r="AX507" s="13" t="s">
        <v>72</v>
      </c>
      <c r="AY507" s="221" t="s">
        <v>239</v>
      </c>
    </row>
    <row r="508" spans="1:65" s="13" customFormat="1" ht="11.25">
      <c r="B508" s="211"/>
      <c r="C508" s="212"/>
      <c r="D508" s="207" t="s">
        <v>250</v>
      </c>
      <c r="E508" s="213" t="s">
        <v>19</v>
      </c>
      <c r="F508" s="214" t="s">
        <v>3419</v>
      </c>
      <c r="G508" s="212"/>
      <c r="H508" s="215">
        <v>1.405</v>
      </c>
      <c r="I508" s="216"/>
      <c r="J508" s="212"/>
      <c r="K508" s="212"/>
      <c r="L508" s="217"/>
      <c r="M508" s="218"/>
      <c r="N508" s="219"/>
      <c r="O508" s="219"/>
      <c r="P508" s="219"/>
      <c r="Q508" s="219"/>
      <c r="R508" s="219"/>
      <c r="S508" s="219"/>
      <c r="T508" s="220"/>
      <c r="AT508" s="221" t="s">
        <v>250</v>
      </c>
      <c r="AU508" s="221" t="s">
        <v>81</v>
      </c>
      <c r="AV508" s="13" t="s">
        <v>81</v>
      </c>
      <c r="AW508" s="13" t="s">
        <v>33</v>
      </c>
      <c r="AX508" s="13" t="s">
        <v>72</v>
      </c>
      <c r="AY508" s="221" t="s">
        <v>239</v>
      </c>
    </row>
    <row r="509" spans="1:65" s="12" customFormat="1" ht="22.9" customHeight="1">
      <c r="B509" s="178"/>
      <c r="C509" s="179"/>
      <c r="D509" s="180" t="s">
        <v>71</v>
      </c>
      <c r="E509" s="192" t="s">
        <v>319</v>
      </c>
      <c r="F509" s="192" t="s">
        <v>432</v>
      </c>
      <c r="G509" s="179"/>
      <c r="H509" s="179"/>
      <c r="I509" s="182"/>
      <c r="J509" s="193">
        <f>BK509</f>
        <v>0</v>
      </c>
      <c r="K509" s="179"/>
      <c r="L509" s="184"/>
      <c r="M509" s="185"/>
      <c r="N509" s="186"/>
      <c r="O509" s="186"/>
      <c r="P509" s="187">
        <f>SUM(P510:P542)</f>
        <v>0</v>
      </c>
      <c r="Q509" s="186"/>
      <c r="R509" s="187">
        <f>SUM(R510:R542)</f>
        <v>3.5047471999999997</v>
      </c>
      <c r="S509" s="186"/>
      <c r="T509" s="188">
        <f>SUM(T510:T542)</f>
        <v>0</v>
      </c>
      <c r="AR509" s="189" t="s">
        <v>79</v>
      </c>
      <c r="AT509" s="190" t="s">
        <v>71</v>
      </c>
      <c r="AU509" s="190" t="s">
        <v>79</v>
      </c>
      <c r="AY509" s="189" t="s">
        <v>239</v>
      </c>
      <c r="BK509" s="191">
        <f>SUM(BK510:BK542)</f>
        <v>0</v>
      </c>
    </row>
    <row r="510" spans="1:65" s="2" customFormat="1" ht="16.5" customHeight="1">
      <c r="A510" s="36"/>
      <c r="B510" s="37"/>
      <c r="C510" s="194" t="s">
        <v>1358</v>
      </c>
      <c r="D510" s="194" t="s">
        <v>241</v>
      </c>
      <c r="E510" s="195" t="s">
        <v>3420</v>
      </c>
      <c r="F510" s="196" t="s">
        <v>3421</v>
      </c>
      <c r="G510" s="197" t="s">
        <v>327</v>
      </c>
      <c r="H510" s="198">
        <v>11</v>
      </c>
      <c r="I510" s="199"/>
      <c r="J510" s="200">
        <f>ROUND(I510*H510,2)</f>
        <v>0</v>
      </c>
      <c r="K510" s="196" t="s">
        <v>245</v>
      </c>
      <c r="L510" s="41"/>
      <c r="M510" s="201" t="s">
        <v>19</v>
      </c>
      <c r="N510" s="202" t="s">
        <v>43</v>
      </c>
      <c r="O510" s="66"/>
      <c r="P510" s="203">
        <f>O510*H510</f>
        <v>0</v>
      </c>
      <c r="Q510" s="203">
        <v>8.4000000000000003E-4</v>
      </c>
      <c r="R510" s="203">
        <f>Q510*H510</f>
        <v>9.2399999999999999E-3</v>
      </c>
      <c r="S510" s="203">
        <v>0</v>
      </c>
      <c r="T510" s="204">
        <f>S510*H510</f>
        <v>0</v>
      </c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R510" s="205" t="s">
        <v>246</v>
      </c>
      <c r="AT510" s="205" t="s">
        <v>241</v>
      </c>
      <c r="AU510" s="205" t="s">
        <v>81</v>
      </c>
      <c r="AY510" s="19" t="s">
        <v>239</v>
      </c>
      <c r="BE510" s="206">
        <f>IF(N510="základní",J510,0)</f>
        <v>0</v>
      </c>
      <c r="BF510" s="206">
        <f>IF(N510="snížená",J510,0)</f>
        <v>0</v>
      </c>
      <c r="BG510" s="206">
        <f>IF(N510="zákl. přenesená",J510,0)</f>
        <v>0</v>
      </c>
      <c r="BH510" s="206">
        <f>IF(N510="sníž. přenesená",J510,0)</f>
        <v>0</v>
      </c>
      <c r="BI510" s="206">
        <f>IF(N510="nulová",J510,0)</f>
        <v>0</v>
      </c>
      <c r="BJ510" s="19" t="s">
        <v>79</v>
      </c>
      <c r="BK510" s="206">
        <f>ROUND(I510*H510,2)</f>
        <v>0</v>
      </c>
      <c r="BL510" s="19" t="s">
        <v>246</v>
      </c>
      <c r="BM510" s="205" t="s">
        <v>3422</v>
      </c>
    </row>
    <row r="511" spans="1:65" s="2" customFormat="1" ht="11.25">
      <c r="A511" s="36"/>
      <c r="B511" s="37"/>
      <c r="C511" s="38"/>
      <c r="D511" s="207" t="s">
        <v>248</v>
      </c>
      <c r="E511" s="38"/>
      <c r="F511" s="208" t="s">
        <v>3421</v>
      </c>
      <c r="G511" s="38"/>
      <c r="H511" s="38"/>
      <c r="I511" s="117"/>
      <c r="J511" s="38"/>
      <c r="K511" s="38"/>
      <c r="L511" s="41"/>
      <c r="M511" s="209"/>
      <c r="N511" s="210"/>
      <c r="O511" s="66"/>
      <c r="P511" s="66"/>
      <c r="Q511" s="66"/>
      <c r="R511" s="66"/>
      <c r="S511" s="66"/>
      <c r="T511" s="67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T511" s="19" t="s">
        <v>248</v>
      </c>
      <c r="AU511" s="19" t="s">
        <v>81</v>
      </c>
    </row>
    <row r="512" spans="1:65" s="14" customFormat="1" ht="11.25">
      <c r="B512" s="230"/>
      <c r="C512" s="231"/>
      <c r="D512" s="207" t="s">
        <v>250</v>
      </c>
      <c r="E512" s="232" t="s">
        <v>19</v>
      </c>
      <c r="F512" s="233" t="s">
        <v>3423</v>
      </c>
      <c r="G512" s="231"/>
      <c r="H512" s="232" t="s">
        <v>19</v>
      </c>
      <c r="I512" s="234"/>
      <c r="J512" s="231"/>
      <c r="K512" s="231"/>
      <c r="L512" s="235"/>
      <c r="M512" s="236"/>
      <c r="N512" s="237"/>
      <c r="O512" s="237"/>
      <c r="P512" s="237"/>
      <c r="Q512" s="237"/>
      <c r="R512" s="237"/>
      <c r="S512" s="237"/>
      <c r="T512" s="238"/>
      <c r="AT512" s="239" t="s">
        <v>250</v>
      </c>
      <c r="AU512" s="239" t="s">
        <v>81</v>
      </c>
      <c r="AV512" s="14" t="s">
        <v>79</v>
      </c>
      <c r="AW512" s="14" t="s">
        <v>33</v>
      </c>
      <c r="AX512" s="14" t="s">
        <v>72</v>
      </c>
      <c r="AY512" s="239" t="s">
        <v>239</v>
      </c>
    </row>
    <row r="513" spans="1:65" s="14" customFormat="1" ht="11.25">
      <c r="B513" s="230"/>
      <c r="C513" s="231"/>
      <c r="D513" s="207" t="s">
        <v>250</v>
      </c>
      <c r="E513" s="232" t="s">
        <v>19</v>
      </c>
      <c r="F513" s="233" t="s">
        <v>3128</v>
      </c>
      <c r="G513" s="231"/>
      <c r="H513" s="232" t="s">
        <v>19</v>
      </c>
      <c r="I513" s="234"/>
      <c r="J513" s="231"/>
      <c r="K513" s="231"/>
      <c r="L513" s="235"/>
      <c r="M513" s="236"/>
      <c r="N513" s="237"/>
      <c r="O513" s="237"/>
      <c r="P513" s="237"/>
      <c r="Q513" s="237"/>
      <c r="R513" s="237"/>
      <c r="S513" s="237"/>
      <c r="T513" s="238"/>
      <c r="AT513" s="239" t="s">
        <v>250</v>
      </c>
      <c r="AU513" s="239" t="s">
        <v>81</v>
      </c>
      <c r="AV513" s="14" t="s">
        <v>79</v>
      </c>
      <c r="AW513" s="14" t="s">
        <v>33</v>
      </c>
      <c r="AX513" s="14" t="s">
        <v>72</v>
      </c>
      <c r="AY513" s="239" t="s">
        <v>239</v>
      </c>
    </row>
    <row r="514" spans="1:65" s="13" customFormat="1" ht="11.25">
      <c r="B514" s="211"/>
      <c r="C514" s="212"/>
      <c r="D514" s="207" t="s">
        <v>250</v>
      </c>
      <c r="E514" s="213" t="s">
        <v>19</v>
      </c>
      <c r="F514" s="214" t="s">
        <v>3424</v>
      </c>
      <c r="G514" s="212"/>
      <c r="H514" s="215">
        <v>11</v>
      </c>
      <c r="I514" s="216"/>
      <c r="J514" s="212"/>
      <c r="K514" s="212"/>
      <c r="L514" s="217"/>
      <c r="M514" s="218"/>
      <c r="N514" s="219"/>
      <c r="O514" s="219"/>
      <c r="P514" s="219"/>
      <c r="Q514" s="219"/>
      <c r="R514" s="219"/>
      <c r="S514" s="219"/>
      <c r="T514" s="220"/>
      <c r="AT514" s="221" t="s">
        <v>250</v>
      </c>
      <c r="AU514" s="221" t="s">
        <v>81</v>
      </c>
      <c r="AV514" s="13" t="s">
        <v>81</v>
      </c>
      <c r="AW514" s="13" t="s">
        <v>33</v>
      </c>
      <c r="AX514" s="13" t="s">
        <v>72</v>
      </c>
      <c r="AY514" s="221" t="s">
        <v>239</v>
      </c>
    </row>
    <row r="515" spans="1:65" s="2" customFormat="1" ht="16.5" customHeight="1">
      <c r="A515" s="36"/>
      <c r="B515" s="37"/>
      <c r="C515" s="240" t="s">
        <v>1008</v>
      </c>
      <c r="D515" s="240" t="s">
        <v>653</v>
      </c>
      <c r="E515" s="241" t="s">
        <v>3425</v>
      </c>
      <c r="F515" s="242" t="s">
        <v>3426</v>
      </c>
      <c r="G515" s="243" t="s">
        <v>327</v>
      </c>
      <c r="H515" s="244">
        <v>11</v>
      </c>
      <c r="I515" s="245"/>
      <c r="J515" s="246">
        <f>ROUND(I515*H515,2)</f>
        <v>0</v>
      </c>
      <c r="K515" s="242" t="s">
        <v>19</v>
      </c>
      <c r="L515" s="247"/>
      <c r="M515" s="248" t="s">
        <v>19</v>
      </c>
      <c r="N515" s="249" t="s">
        <v>43</v>
      </c>
      <c r="O515" s="66"/>
      <c r="P515" s="203">
        <f>O515*H515</f>
        <v>0</v>
      </c>
      <c r="Q515" s="203">
        <v>8.0000000000000002E-3</v>
      </c>
      <c r="R515" s="203">
        <f>Q515*H515</f>
        <v>8.7999999999999995E-2</v>
      </c>
      <c r="S515" s="203">
        <v>0</v>
      </c>
      <c r="T515" s="204">
        <f>S515*H515</f>
        <v>0</v>
      </c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R515" s="205" t="s">
        <v>314</v>
      </c>
      <c r="AT515" s="205" t="s">
        <v>653</v>
      </c>
      <c r="AU515" s="205" t="s">
        <v>81</v>
      </c>
      <c r="AY515" s="19" t="s">
        <v>239</v>
      </c>
      <c r="BE515" s="206">
        <f>IF(N515="základní",J515,0)</f>
        <v>0</v>
      </c>
      <c r="BF515" s="206">
        <f>IF(N515="snížená",J515,0)</f>
        <v>0</v>
      </c>
      <c r="BG515" s="206">
        <f>IF(N515="zákl. přenesená",J515,0)</f>
        <v>0</v>
      </c>
      <c r="BH515" s="206">
        <f>IF(N515="sníž. přenesená",J515,0)</f>
        <v>0</v>
      </c>
      <c r="BI515" s="206">
        <f>IF(N515="nulová",J515,0)</f>
        <v>0</v>
      </c>
      <c r="BJ515" s="19" t="s">
        <v>79</v>
      </c>
      <c r="BK515" s="206">
        <f>ROUND(I515*H515,2)</f>
        <v>0</v>
      </c>
      <c r="BL515" s="19" t="s">
        <v>246</v>
      </c>
      <c r="BM515" s="205" t="s">
        <v>3427</v>
      </c>
    </row>
    <row r="516" spans="1:65" s="2" customFormat="1" ht="11.25">
      <c r="A516" s="36"/>
      <c r="B516" s="37"/>
      <c r="C516" s="38"/>
      <c r="D516" s="207" t="s">
        <v>248</v>
      </c>
      <c r="E516" s="38"/>
      <c r="F516" s="208" t="s">
        <v>3426</v>
      </c>
      <c r="G516" s="38"/>
      <c r="H516" s="38"/>
      <c r="I516" s="117"/>
      <c r="J516" s="38"/>
      <c r="K516" s="38"/>
      <c r="L516" s="41"/>
      <c r="M516" s="209"/>
      <c r="N516" s="210"/>
      <c r="O516" s="66"/>
      <c r="P516" s="66"/>
      <c r="Q516" s="66"/>
      <c r="R516" s="66"/>
      <c r="S516" s="66"/>
      <c r="T516" s="67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T516" s="19" t="s">
        <v>248</v>
      </c>
      <c r="AU516" s="19" t="s">
        <v>81</v>
      </c>
    </row>
    <row r="517" spans="1:65" s="2" customFormat="1" ht="68.25">
      <c r="A517" s="36"/>
      <c r="B517" s="37"/>
      <c r="C517" s="38"/>
      <c r="D517" s="207" t="s">
        <v>275</v>
      </c>
      <c r="E517" s="38"/>
      <c r="F517" s="225" t="s">
        <v>3428</v>
      </c>
      <c r="G517" s="38"/>
      <c r="H517" s="38"/>
      <c r="I517" s="117"/>
      <c r="J517" s="38"/>
      <c r="K517" s="38"/>
      <c r="L517" s="41"/>
      <c r="M517" s="209"/>
      <c r="N517" s="210"/>
      <c r="O517" s="66"/>
      <c r="P517" s="66"/>
      <c r="Q517" s="66"/>
      <c r="R517" s="66"/>
      <c r="S517" s="66"/>
      <c r="T517" s="67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T517" s="19" t="s">
        <v>275</v>
      </c>
      <c r="AU517" s="19" t="s">
        <v>81</v>
      </c>
    </row>
    <row r="518" spans="1:65" s="14" customFormat="1" ht="11.25">
      <c r="B518" s="230"/>
      <c r="C518" s="231"/>
      <c r="D518" s="207" t="s">
        <v>250</v>
      </c>
      <c r="E518" s="232" t="s">
        <v>19</v>
      </c>
      <c r="F518" s="233" t="s">
        <v>3423</v>
      </c>
      <c r="G518" s="231"/>
      <c r="H518" s="232" t="s">
        <v>19</v>
      </c>
      <c r="I518" s="234"/>
      <c r="J518" s="231"/>
      <c r="K518" s="231"/>
      <c r="L518" s="235"/>
      <c r="M518" s="236"/>
      <c r="N518" s="237"/>
      <c r="O518" s="237"/>
      <c r="P518" s="237"/>
      <c r="Q518" s="237"/>
      <c r="R518" s="237"/>
      <c r="S518" s="237"/>
      <c r="T518" s="238"/>
      <c r="AT518" s="239" t="s">
        <v>250</v>
      </c>
      <c r="AU518" s="239" t="s">
        <v>81</v>
      </c>
      <c r="AV518" s="14" t="s">
        <v>79</v>
      </c>
      <c r="AW518" s="14" t="s">
        <v>33</v>
      </c>
      <c r="AX518" s="14" t="s">
        <v>72</v>
      </c>
      <c r="AY518" s="239" t="s">
        <v>239</v>
      </c>
    </row>
    <row r="519" spans="1:65" s="14" customFormat="1" ht="11.25">
      <c r="B519" s="230"/>
      <c r="C519" s="231"/>
      <c r="D519" s="207" t="s">
        <v>250</v>
      </c>
      <c r="E519" s="232" t="s">
        <v>19</v>
      </c>
      <c r="F519" s="233" t="s">
        <v>3128</v>
      </c>
      <c r="G519" s="231"/>
      <c r="H519" s="232" t="s">
        <v>19</v>
      </c>
      <c r="I519" s="234"/>
      <c r="J519" s="231"/>
      <c r="K519" s="231"/>
      <c r="L519" s="235"/>
      <c r="M519" s="236"/>
      <c r="N519" s="237"/>
      <c r="O519" s="237"/>
      <c r="P519" s="237"/>
      <c r="Q519" s="237"/>
      <c r="R519" s="237"/>
      <c r="S519" s="237"/>
      <c r="T519" s="238"/>
      <c r="AT519" s="239" t="s">
        <v>250</v>
      </c>
      <c r="AU519" s="239" t="s">
        <v>81</v>
      </c>
      <c r="AV519" s="14" t="s">
        <v>79</v>
      </c>
      <c r="AW519" s="14" t="s">
        <v>33</v>
      </c>
      <c r="AX519" s="14" t="s">
        <v>72</v>
      </c>
      <c r="AY519" s="239" t="s">
        <v>239</v>
      </c>
    </row>
    <row r="520" spans="1:65" s="13" customFormat="1" ht="11.25">
      <c r="B520" s="211"/>
      <c r="C520" s="212"/>
      <c r="D520" s="207" t="s">
        <v>250</v>
      </c>
      <c r="E520" s="213" t="s">
        <v>19</v>
      </c>
      <c r="F520" s="214" t="s">
        <v>3424</v>
      </c>
      <c r="G520" s="212"/>
      <c r="H520" s="215">
        <v>11</v>
      </c>
      <c r="I520" s="216"/>
      <c r="J520" s="212"/>
      <c r="K520" s="212"/>
      <c r="L520" s="217"/>
      <c r="M520" s="218"/>
      <c r="N520" s="219"/>
      <c r="O520" s="219"/>
      <c r="P520" s="219"/>
      <c r="Q520" s="219"/>
      <c r="R520" s="219"/>
      <c r="S520" s="219"/>
      <c r="T520" s="220"/>
      <c r="AT520" s="221" t="s">
        <v>250</v>
      </c>
      <c r="AU520" s="221" t="s">
        <v>81</v>
      </c>
      <c r="AV520" s="13" t="s">
        <v>81</v>
      </c>
      <c r="AW520" s="13" t="s">
        <v>33</v>
      </c>
      <c r="AX520" s="13" t="s">
        <v>72</v>
      </c>
      <c r="AY520" s="221" t="s">
        <v>239</v>
      </c>
    </row>
    <row r="521" spans="1:65" s="2" customFormat="1" ht="16.5" customHeight="1">
      <c r="A521" s="36"/>
      <c r="B521" s="37"/>
      <c r="C521" s="194" t="s">
        <v>2427</v>
      </c>
      <c r="D521" s="194" t="s">
        <v>241</v>
      </c>
      <c r="E521" s="195" t="s">
        <v>3429</v>
      </c>
      <c r="F521" s="196" t="s">
        <v>3430</v>
      </c>
      <c r="G521" s="197" t="s">
        <v>327</v>
      </c>
      <c r="H521" s="198">
        <v>7</v>
      </c>
      <c r="I521" s="199"/>
      <c r="J521" s="200">
        <f>ROUND(I521*H521,2)</f>
        <v>0</v>
      </c>
      <c r="K521" s="196" t="s">
        <v>245</v>
      </c>
      <c r="L521" s="41"/>
      <c r="M521" s="201" t="s">
        <v>19</v>
      </c>
      <c r="N521" s="202" t="s">
        <v>43</v>
      </c>
      <c r="O521" s="66"/>
      <c r="P521" s="203">
        <f>O521*H521</f>
        <v>0</v>
      </c>
      <c r="Q521" s="203">
        <v>0.14760999999999999</v>
      </c>
      <c r="R521" s="203">
        <f>Q521*H521</f>
        <v>1.0332699999999999</v>
      </c>
      <c r="S521" s="203">
        <v>0</v>
      </c>
      <c r="T521" s="204">
        <f>S521*H521</f>
        <v>0</v>
      </c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R521" s="205" t="s">
        <v>246</v>
      </c>
      <c r="AT521" s="205" t="s">
        <v>241</v>
      </c>
      <c r="AU521" s="205" t="s">
        <v>81</v>
      </c>
      <c r="AY521" s="19" t="s">
        <v>239</v>
      </c>
      <c r="BE521" s="206">
        <f>IF(N521="základní",J521,0)</f>
        <v>0</v>
      </c>
      <c r="BF521" s="206">
        <f>IF(N521="snížená",J521,0)</f>
        <v>0</v>
      </c>
      <c r="BG521" s="206">
        <f>IF(N521="zákl. přenesená",J521,0)</f>
        <v>0</v>
      </c>
      <c r="BH521" s="206">
        <f>IF(N521="sníž. přenesená",J521,0)</f>
        <v>0</v>
      </c>
      <c r="BI521" s="206">
        <f>IF(N521="nulová",J521,0)</f>
        <v>0</v>
      </c>
      <c r="BJ521" s="19" t="s">
        <v>79</v>
      </c>
      <c r="BK521" s="206">
        <f>ROUND(I521*H521,2)</f>
        <v>0</v>
      </c>
      <c r="BL521" s="19" t="s">
        <v>246</v>
      </c>
      <c r="BM521" s="205" t="s">
        <v>3431</v>
      </c>
    </row>
    <row r="522" spans="1:65" s="2" customFormat="1" ht="19.5">
      <c r="A522" s="36"/>
      <c r="B522" s="37"/>
      <c r="C522" s="38"/>
      <c r="D522" s="207" t="s">
        <v>248</v>
      </c>
      <c r="E522" s="38"/>
      <c r="F522" s="208" t="s">
        <v>3432</v>
      </c>
      <c r="G522" s="38"/>
      <c r="H522" s="38"/>
      <c r="I522" s="117"/>
      <c r="J522" s="38"/>
      <c r="K522" s="38"/>
      <c r="L522" s="41"/>
      <c r="M522" s="209"/>
      <c r="N522" s="210"/>
      <c r="O522" s="66"/>
      <c r="P522" s="66"/>
      <c r="Q522" s="66"/>
      <c r="R522" s="66"/>
      <c r="S522" s="66"/>
      <c r="T522" s="67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T522" s="19" t="s">
        <v>248</v>
      </c>
      <c r="AU522" s="19" t="s">
        <v>81</v>
      </c>
    </row>
    <row r="523" spans="1:65" s="14" customFormat="1" ht="11.25">
      <c r="B523" s="230"/>
      <c r="C523" s="231"/>
      <c r="D523" s="207" t="s">
        <v>250</v>
      </c>
      <c r="E523" s="232" t="s">
        <v>19</v>
      </c>
      <c r="F523" s="233" t="s">
        <v>3210</v>
      </c>
      <c r="G523" s="231"/>
      <c r="H523" s="232" t="s">
        <v>19</v>
      </c>
      <c r="I523" s="234"/>
      <c r="J523" s="231"/>
      <c r="K523" s="231"/>
      <c r="L523" s="235"/>
      <c r="M523" s="236"/>
      <c r="N523" s="237"/>
      <c r="O523" s="237"/>
      <c r="P523" s="237"/>
      <c r="Q523" s="237"/>
      <c r="R523" s="237"/>
      <c r="S523" s="237"/>
      <c r="T523" s="238"/>
      <c r="AT523" s="239" t="s">
        <v>250</v>
      </c>
      <c r="AU523" s="239" t="s">
        <v>81</v>
      </c>
      <c r="AV523" s="14" t="s">
        <v>79</v>
      </c>
      <c r="AW523" s="14" t="s">
        <v>33</v>
      </c>
      <c r="AX523" s="14" t="s">
        <v>72</v>
      </c>
      <c r="AY523" s="239" t="s">
        <v>239</v>
      </c>
    </row>
    <row r="524" spans="1:65" s="14" customFormat="1" ht="11.25">
      <c r="B524" s="230"/>
      <c r="C524" s="231"/>
      <c r="D524" s="207" t="s">
        <v>250</v>
      </c>
      <c r="E524" s="232" t="s">
        <v>19</v>
      </c>
      <c r="F524" s="233" t="s">
        <v>3105</v>
      </c>
      <c r="G524" s="231"/>
      <c r="H524" s="232" t="s">
        <v>19</v>
      </c>
      <c r="I524" s="234"/>
      <c r="J524" s="231"/>
      <c r="K524" s="231"/>
      <c r="L524" s="235"/>
      <c r="M524" s="236"/>
      <c r="N524" s="237"/>
      <c r="O524" s="237"/>
      <c r="P524" s="237"/>
      <c r="Q524" s="237"/>
      <c r="R524" s="237"/>
      <c r="S524" s="237"/>
      <c r="T524" s="238"/>
      <c r="AT524" s="239" t="s">
        <v>250</v>
      </c>
      <c r="AU524" s="239" t="s">
        <v>81</v>
      </c>
      <c r="AV524" s="14" t="s">
        <v>79</v>
      </c>
      <c r="AW524" s="14" t="s">
        <v>33</v>
      </c>
      <c r="AX524" s="14" t="s">
        <v>72</v>
      </c>
      <c r="AY524" s="239" t="s">
        <v>239</v>
      </c>
    </row>
    <row r="525" spans="1:65" s="14" customFormat="1" ht="11.25">
      <c r="B525" s="230"/>
      <c r="C525" s="231"/>
      <c r="D525" s="207" t="s">
        <v>250</v>
      </c>
      <c r="E525" s="232" t="s">
        <v>19</v>
      </c>
      <c r="F525" s="233" t="s">
        <v>3111</v>
      </c>
      <c r="G525" s="231"/>
      <c r="H525" s="232" t="s">
        <v>19</v>
      </c>
      <c r="I525" s="234"/>
      <c r="J525" s="231"/>
      <c r="K525" s="231"/>
      <c r="L525" s="235"/>
      <c r="M525" s="236"/>
      <c r="N525" s="237"/>
      <c r="O525" s="237"/>
      <c r="P525" s="237"/>
      <c r="Q525" s="237"/>
      <c r="R525" s="237"/>
      <c r="S525" s="237"/>
      <c r="T525" s="238"/>
      <c r="AT525" s="239" t="s">
        <v>250</v>
      </c>
      <c r="AU525" s="239" t="s">
        <v>81</v>
      </c>
      <c r="AV525" s="14" t="s">
        <v>79</v>
      </c>
      <c r="AW525" s="14" t="s">
        <v>33</v>
      </c>
      <c r="AX525" s="14" t="s">
        <v>72</v>
      </c>
      <c r="AY525" s="239" t="s">
        <v>239</v>
      </c>
    </row>
    <row r="526" spans="1:65" s="13" customFormat="1" ht="11.25">
      <c r="B526" s="211"/>
      <c r="C526" s="212"/>
      <c r="D526" s="207" t="s">
        <v>250</v>
      </c>
      <c r="E526" s="213" t="s">
        <v>19</v>
      </c>
      <c r="F526" s="214" t="s">
        <v>3433</v>
      </c>
      <c r="G526" s="212"/>
      <c r="H526" s="215">
        <v>7</v>
      </c>
      <c r="I526" s="216"/>
      <c r="J526" s="212"/>
      <c r="K526" s="212"/>
      <c r="L526" s="217"/>
      <c r="M526" s="218"/>
      <c r="N526" s="219"/>
      <c r="O526" s="219"/>
      <c r="P526" s="219"/>
      <c r="Q526" s="219"/>
      <c r="R526" s="219"/>
      <c r="S526" s="219"/>
      <c r="T526" s="220"/>
      <c r="AT526" s="221" t="s">
        <v>250</v>
      </c>
      <c r="AU526" s="221" t="s">
        <v>81</v>
      </c>
      <c r="AV526" s="13" t="s">
        <v>81</v>
      </c>
      <c r="AW526" s="13" t="s">
        <v>33</v>
      </c>
      <c r="AX526" s="13" t="s">
        <v>72</v>
      </c>
      <c r="AY526" s="221" t="s">
        <v>239</v>
      </c>
    </row>
    <row r="527" spans="1:65" s="2" customFormat="1" ht="16.5" customHeight="1">
      <c r="A527" s="36"/>
      <c r="B527" s="37"/>
      <c r="C527" s="240" t="s">
        <v>1011</v>
      </c>
      <c r="D527" s="240" t="s">
        <v>653</v>
      </c>
      <c r="E527" s="241" t="s">
        <v>3434</v>
      </c>
      <c r="F527" s="242" t="s">
        <v>3435</v>
      </c>
      <c r="G527" s="243" t="s">
        <v>327</v>
      </c>
      <c r="H527" s="244">
        <v>7</v>
      </c>
      <c r="I527" s="245"/>
      <c r="J527" s="246">
        <f>ROUND(I527*H527,2)</f>
        <v>0</v>
      </c>
      <c r="K527" s="242" t="s">
        <v>245</v>
      </c>
      <c r="L527" s="247"/>
      <c r="M527" s="248" t="s">
        <v>19</v>
      </c>
      <c r="N527" s="249" t="s">
        <v>43</v>
      </c>
      <c r="O527" s="66"/>
      <c r="P527" s="203">
        <f>O527*H527</f>
        <v>0</v>
      </c>
      <c r="Q527" s="203">
        <v>0.13400000000000001</v>
      </c>
      <c r="R527" s="203">
        <f>Q527*H527</f>
        <v>0.93800000000000006</v>
      </c>
      <c r="S527" s="203">
        <v>0</v>
      </c>
      <c r="T527" s="204">
        <f>S527*H527</f>
        <v>0</v>
      </c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R527" s="205" t="s">
        <v>314</v>
      </c>
      <c r="AT527" s="205" t="s">
        <v>653</v>
      </c>
      <c r="AU527" s="205" t="s">
        <v>81</v>
      </c>
      <c r="AY527" s="19" t="s">
        <v>239</v>
      </c>
      <c r="BE527" s="206">
        <f>IF(N527="základní",J527,0)</f>
        <v>0</v>
      </c>
      <c r="BF527" s="206">
        <f>IF(N527="snížená",J527,0)</f>
        <v>0</v>
      </c>
      <c r="BG527" s="206">
        <f>IF(N527="zákl. přenesená",J527,0)</f>
        <v>0</v>
      </c>
      <c r="BH527" s="206">
        <f>IF(N527="sníž. přenesená",J527,0)</f>
        <v>0</v>
      </c>
      <c r="BI527" s="206">
        <f>IF(N527="nulová",J527,0)</f>
        <v>0</v>
      </c>
      <c r="BJ527" s="19" t="s">
        <v>79</v>
      </c>
      <c r="BK527" s="206">
        <f>ROUND(I527*H527,2)</f>
        <v>0</v>
      </c>
      <c r="BL527" s="19" t="s">
        <v>246</v>
      </c>
      <c r="BM527" s="205" t="s">
        <v>3436</v>
      </c>
    </row>
    <row r="528" spans="1:65" s="2" customFormat="1" ht="11.25">
      <c r="A528" s="36"/>
      <c r="B528" s="37"/>
      <c r="C528" s="38"/>
      <c r="D528" s="207" t="s">
        <v>248</v>
      </c>
      <c r="E528" s="38"/>
      <c r="F528" s="208" t="s">
        <v>3435</v>
      </c>
      <c r="G528" s="38"/>
      <c r="H528" s="38"/>
      <c r="I528" s="117"/>
      <c r="J528" s="38"/>
      <c r="K528" s="38"/>
      <c r="L528" s="41"/>
      <c r="M528" s="209"/>
      <c r="N528" s="210"/>
      <c r="O528" s="66"/>
      <c r="P528" s="66"/>
      <c r="Q528" s="66"/>
      <c r="R528" s="66"/>
      <c r="S528" s="66"/>
      <c r="T528" s="67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T528" s="19" t="s">
        <v>248</v>
      </c>
      <c r="AU528" s="19" t="s">
        <v>81</v>
      </c>
    </row>
    <row r="529" spans="1:65" s="14" customFormat="1" ht="11.25">
      <c r="B529" s="230"/>
      <c r="C529" s="231"/>
      <c r="D529" s="207" t="s">
        <v>250</v>
      </c>
      <c r="E529" s="232" t="s">
        <v>19</v>
      </c>
      <c r="F529" s="233" t="s">
        <v>3210</v>
      </c>
      <c r="G529" s="231"/>
      <c r="H529" s="232" t="s">
        <v>19</v>
      </c>
      <c r="I529" s="234"/>
      <c r="J529" s="231"/>
      <c r="K529" s="231"/>
      <c r="L529" s="235"/>
      <c r="M529" s="236"/>
      <c r="N529" s="237"/>
      <c r="O529" s="237"/>
      <c r="P529" s="237"/>
      <c r="Q529" s="237"/>
      <c r="R529" s="237"/>
      <c r="S529" s="237"/>
      <c r="T529" s="238"/>
      <c r="AT529" s="239" t="s">
        <v>250</v>
      </c>
      <c r="AU529" s="239" t="s">
        <v>81</v>
      </c>
      <c r="AV529" s="14" t="s">
        <v>79</v>
      </c>
      <c r="AW529" s="14" t="s">
        <v>33</v>
      </c>
      <c r="AX529" s="14" t="s">
        <v>72</v>
      </c>
      <c r="AY529" s="239" t="s">
        <v>239</v>
      </c>
    </row>
    <row r="530" spans="1:65" s="14" customFormat="1" ht="11.25">
      <c r="B530" s="230"/>
      <c r="C530" s="231"/>
      <c r="D530" s="207" t="s">
        <v>250</v>
      </c>
      <c r="E530" s="232" t="s">
        <v>19</v>
      </c>
      <c r="F530" s="233" t="s">
        <v>3105</v>
      </c>
      <c r="G530" s="231"/>
      <c r="H530" s="232" t="s">
        <v>19</v>
      </c>
      <c r="I530" s="234"/>
      <c r="J530" s="231"/>
      <c r="K530" s="231"/>
      <c r="L530" s="235"/>
      <c r="M530" s="236"/>
      <c r="N530" s="237"/>
      <c r="O530" s="237"/>
      <c r="P530" s="237"/>
      <c r="Q530" s="237"/>
      <c r="R530" s="237"/>
      <c r="S530" s="237"/>
      <c r="T530" s="238"/>
      <c r="AT530" s="239" t="s">
        <v>250</v>
      </c>
      <c r="AU530" s="239" t="s">
        <v>81</v>
      </c>
      <c r="AV530" s="14" t="s">
        <v>79</v>
      </c>
      <c r="AW530" s="14" t="s">
        <v>33</v>
      </c>
      <c r="AX530" s="14" t="s">
        <v>72</v>
      </c>
      <c r="AY530" s="239" t="s">
        <v>239</v>
      </c>
    </row>
    <row r="531" spans="1:65" s="14" customFormat="1" ht="11.25">
      <c r="B531" s="230"/>
      <c r="C531" s="231"/>
      <c r="D531" s="207" t="s">
        <v>250</v>
      </c>
      <c r="E531" s="232" t="s">
        <v>19</v>
      </c>
      <c r="F531" s="233" t="s">
        <v>3111</v>
      </c>
      <c r="G531" s="231"/>
      <c r="H531" s="232" t="s">
        <v>19</v>
      </c>
      <c r="I531" s="234"/>
      <c r="J531" s="231"/>
      <c r="K531" s="231"/>
      <c r="L531" s="235"/>
      <c r="M531" s="236"/>
      <c r="N531" s="237"/>
      <c r="O531" s="237"/>
      <c r="P531" s="237"/>
      <c r="Q531" s="237"/>
      <c r="R531" s="237"/>
      <c r="S531" s="237"/>
      <c r="T531" s="238"/>
      <c r="AT531" s="239" t="s">
        <v>250</v>
      </c>
      <c r="AU531" s="239" t="s">
        <v>81</v>
      </c>
      <c r="AV531" s="14" t="s">
        <v>79</v>
      </c>
      <c r="AW531" s="14" t="s">
        <v>33</v>
      </c>
      <c r="AX531" s="14" t="s">
        <v>72</v>
      </c>
      <c r="AY531" s="239" t="s">
        <v>239</v>
      </c>
    </row>
    <row r="532" spans="1:65" s="13" customFormat="1" ht="11.25">
      <c r="B532" s="211"/>
      <c r="C532" s="212"/>
      <c r="D532" s="207" t="s">
        <v>250</v>
      </c>
      <c r="E532" s="213" t="s">
        <v>19</v>
      </c>
      <c r="F532" s="214" t="s">
        <v>3433</v>
      </c>
      <c r="G532" s="212"/>
      <c r="H532" s="215">
        <v>7</v>
      </c>
      <c r="I532" s="216"/>
      <c r="J532" s="212"/>
      <c r="K532" s="212"/>
      <c r="L532" s="217"/>
      <c r="M532" s="218"/>
      <c r="N532" s="219"/>
      <c r="O532" s="219"/>
      <c r="P532" s="219"/>
      <c r="Q532" s="219"/>
      <c r="R532" s="219"/>
      <c r="S532" s="219"/>
      <c r="T532" s="220"/>
      <c r="AT532" s="221" t="s">
        <v>250</v>
      </c>
      <c r="AU532" s="221" t="s">
        <v>81</v>
      </c>
      <c r="AV532" s="13" t="s">
        <v>81</v>
      </c>
      <c r="AW532" s="13" t="s">
        <v>33</v>
      </c>
      <c r="AX532" s="13" t="s">
        <v>72</v>
      </c>
      <c r="AY532" s="221" t="s">
        <v>239</v>
      </c>
    </row>
    <row r="533" spans="1:65" s="2" customFormat="1" ht="16.5" customHeight="1">
      <c r="A533" s="36"/>
      <c r="B533" s="37"/>
      <c r="C533" s="194" t="s">
        <v>2440</v>
      </c>
      <c r="D533" s="194" t="s">
        <v>241</v>
      </c>
      <c r="E533" s="195" t="s">
        <v>3437</v>
      </c>
      <c r="F533" s="196" t="s">
        <v>3438</v>
      </c>
      <c r="G533" s="197" t="s">
        <v>254</v>
      </c>
      <c r="H533" s="198">
        <v>0.3</v>
      </c>
      <c r="I533" s="199"/>
      <c r="J533" s="200">
        <f>ROUND(I533*H533,2)</f>
        <v>0</v>
      </c>
      <c r="K533" s="196" t="s">
        <v>245</v>
      </c>
      <c r="L533" s="41"/>
      <c r="M533" s="201" t="s">
        <v>19</v>
      </c>
      <c r="N533" s="202" t="s">
        <v>43</v>
      </c>
      <c r="O533" s="66"/>
      <c r="P533" s="203">
        <f>O533*H533</f>
        <v>0</v>
      </c>
      <c r="Q533" s="203">
        <v>2.5791300000000001</v>
      </c>
      <c r="R533" s="203">
        <f>Q533*H533</f>
        <v>0.77373900000000007</v>
      </c>
      <c r="S533" s="203">
        <v>0</v>
      </c>
      <c r="T533" s="204">
        <f>S533*H533</f>
        <v>0</v>
      </c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R533" s="205" t="s">
        <v>246</v>
      </c>
      <c r="AT533" s="205" t="s">
        <v>241</v>
      </c>
      <c r="AU533" s="205" t="s">
        <v>81</v>
      </c>
      <c r="AY533" s="19" t="s">
        <v>239</v>
      </c>
      <c r="BE533" s="206">
        <f>IF(N533="základní",J533,0)</f>
        <v>0</v>
      </c>
      <c r="BF533" s="206">
        <f>IF(N533="snížená",J533,0)</f>
        <v>0</v>
      </c>
      <c r="BG533" s="206">
        <f>IF(N533="zákl. přenesená",J533,0)</f>
        <v>0</v>
      </c>
      <c r="BH533" s="206">
        <f>IF(N533="sníž. přenesená",J533,0)</f>
        <v>0</v>
      </c>
      <c r="BI533" s="206">
        <f>IF(N533="nulová",J533,0)</f>
        <v>0</v>
      </c>
      <c r="BJ533" s="19" t="s">
        <v>79</v>
      </c>
      <c r="BK533" s="206">
        <f>ROUND(I533*H533,2)</f>
        <v>0</v>
      </c>
      <c r="BL533" s="19" t="s">
        <v>246</v>
      </c>
      <c r="BM533" s="205" t="s">
        <v>3439</v>
      </c>
    </row>
    <row r="534" spans="1:65" s="2" customFormat="1" ht="19.5">
      <c r="A534" s="36"/>
      <c r="B534" s="37"/>
      <c r="C534" s="38"/>
      <c r="D534" s="207" t="s">
        <v>248</v>
      </c>
      <c r="E534" s="38"/>
      <c r="F534" s="208" t="s">
        <v>3440</v>
      </c>
      <c r="G534" s="38"/>
      <c r="H534" s="38"/>
      <c r="I534" s="117"/>
      <c r="J534" s="38"/>
      <c r="K534" s="38"/>
      <c r="L534" s="41"/>
      <c r="M534" s="209"/>
      <c r="N534" s="210"/>
      <c r="O534" s="66"/>
      <c r="P534" s="66"/>
      <c r="Q534" s="66"/>
      <c r="R534" s="66"/>
      <c r="S534" s="66"/>
      <c r="T534" s="67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T534" s="19" t="s">
        <v>248</v>
      </c>
      <c r="AU534" s="19" t="s">
        <v>81</v>
      </c>
    </row>
    <row r="535" spans="1:65" s="14" customFormat="1" ht="11.25">
      <c r="B535" s="230"/>
      <c r="C535" s="231"/>
      <c r="D535" s="207" t="s">
        <v>250</v>
      </c>
      <c r="E535" s="232" t="s">
        <v>19</v>
      </c>
      <c r="F535" s="233" t="s">
        <v>3441</v>
      </c>
      <c r="G535" s="231"/>
      <c r="H535" s="232" t="s">
        <v>19</v>
      </c>
      <c r="I535" s="234"/>
      <c r="J535" s="231"/>
      <c r="K535" s="231"/>
      <c r="L535" s="235"/>
      <c r="M535" s="236"/>
      <c r="N535" s="237"/>
      <c r="O535" s="237"/>
      <c r="P535" s="237"/>
      <c r="Q535" s="237"/>
      <c r="R535" s="237"/>
      <c r="S535" s="237"/>
      <c r="T535" s="238"/>
      <c r="AT535" s="239" t="s">
        <v>250</v>
      </c>
      <c r="AU535" s="239" t="s">
        <v>81</v>
      </c>
      <c r="AV535" s="14" t="s">
        <v>79</v>
      </c>
      <c r="AW535" s="14" t="s">
        <v>33</v>
      </c>
      <c r="AX535" s="14" t="s">
        <v>72</v>
      </c>
      <c r="AY535" s="239" t="s">
        <v>239</v>
      </c>
    </row>
    <row r="536" spans="1:65" s="14" customFormat="1" ht="11.25">
      <c r="B536" s="230"/>
      <c r="C536" s="231"/>
      <c r="D536" s="207" t="s">
        <v>250</v>
      </c>
      <c r="E536" s="232" t="s">
        <v>19</v>
      </c>
      <c r="F536" s="233" t="s">
        <v>3116</v>
      </c>
      <c r="G536" s="231"/>
      <c r="H536" s="232" t="s">
        <v>19</v>
      </c>
      <c r="I536" s="234"/>
      <c r="J536" s="231"/>
      <c r="K536" s="231"/>
      <c r="L536" s="235"/>
      <c r="M536" s="236"/>
      <c r="N536" s="237"/>
      <c r="O536" s="237"/>
      <c r="P536" s="237"/>
      <c r="Q536" s="237"/>
      <c r="R536" s="237"/>
      <c r="S536" s="237"/>
      <c r="T536" s="238"/>
      <c r="AT536" s="239" t="s">
        <v>250</v>
      </c>
      <c r="AU536" s="239" t="s">
        <v>81</v>
      </c>
      <c r="AV536" s="14" t="s">
        <v>79</v>
      </c>
      <c r="AW536" s="14" t="s">
        <v>33</v>
      </c>
      <c r="AX536" s="14" t="s">
        <v>72</v>
      </c>
      <c r="AY536" s="239" t="s">
        <v>239</v>
      </c>
    </row>
    <row r="537" spans="1:65" s="13" customFormat="1" ht="11.25">
      <c r="B537" s="211"/>
      <c r="C537" s="212"/>
      <c r="D537" s="207" t="s">
        <v>250</v>
      </c>
      <c r="E537" s="213" t="s">
        <v>19</v>
      </c>
      <c r="F537" s="214" t="s">
        <v>3442</v>
      </c>
      <c r="G537" s="212"/>
      <c r="H537" s="215">
        <v>0.3</v>
      </c>
      <c r="I537" s="216"/>
      <c r="J537" s="212"/>
      <c r="K537" s="212"/>
      <c r="L537" s="217"/>
      <c r="M537" s="218"/>
      <c r="N537" s="219"/>
      <c r="O537" s="219"/>
      <c r="P537" s="219"/>
      <c r="Q537" s="219"/>
      <c r="R537" s="219"/>
      <c r="S537" s="219"/>
      <c r="T537" s="220"/>
      <c r="AT537" s="221" t="s">
        <v>250</v>
      </c>
      <c r="AU537" s="221" t="s">
        <v>81</v>
      </c>
      <c r="AV537" s="13" t="s">
        <v>81</v>
      </c>
      <c r="AW537" s="13" t="s">
        <v>33</v>
      </c>
      <c r="AX537" s="13" t="s">
        <v>72</v>
      </c>
      <c r="AY537" s="221" t="s">
        <v>239</v>
      </c>
    </row>
    <row r="538" spans="1:65" s="2" customFormat="1" ht="16.5" customHeight="1">
      <c r="A538" s="36"/>
      <c r="B538" s="37"/>
      <c r="C538" s="194" t="s">
        <v>1015</v>
      </c>
      <c r="D538" s="194" t="s">
        <v>241</v>
      </c>
      <c r="E538" s="195" t="s">
        <v>3443</v>
      </c>
      <c r="F538" s="196" t="s">
        <v>3444</v>
      </c>
      <c r="G538" s="197" t="s">
        <v>254</v>
      </c>
      <c r="H538" s="198">
        <v>0.26</v>
      </c>
      <c r="I538" s="199"/>
      <c r="J538" s="200">
        <f>ROUND(I538*H538,2)</f>
        <v>0</v>
      </c>
      <c r="K538" s="196" t="s">
        <v>245</v>
      </c>
      <c r="L538" s="41"/>
      <c r="M538" s="201" t="s">
        <v>19</v>
      </c>
      <c r="N538" s="202" t="s">
        <v>43</v>
      </c>
      <c r="O538" s="66"/>
      <c r="P538" s="203">
        <f>O538*H538</f>
        <v>0</v>
      </c>
      <c r="Q538" s="203">
        <v>2.5480700000000001</v>
      </c>
      <c r="R538" s="203">
        <f>Q538*H538</f>
        <v>0.66249820000000004</v>
      </c>
      <c r="S538" s="203">
        <v>0</v>
      </c>
      <c r="T538" s="204">
        <f>S538*H538</f>
        <v>0</v>
      </c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R538" s="205" t="s">
        <v>246</v>
      </c>
      <c r="AT538" s="205" t="s">
        <v>241</v>
      </c>
      <c r="AU538" s="205" t="s">
        <v>81</v>
      </c>
      <c r="AY538" s="19" t="s">
        <v>239</v>
      </c>
      <c r="BE538" s="206">
        <f>IF(N538="základní",J538,0)</f>
        <v>0</v>
      </c>
      <c r="BF538" s="206">
        <f>IF(N538="snížená",J538,0)</f>
        <v>0</v>
      </c>
      <c r="BG538" s="206">
        <f>IF(N538="zákl. přenesená",J538,0)</f>
        <v>0</v>
      </c>
      <c r="BH538" s="206">
        <f>IF(N538="sníž. přenesená",J538,0)</f>
        <v>0</v>
      </c>
      <c r="BI538" s="206">
        <f>IF(N538="nulová",J538,0)</f>
        <v>0</v>
      </c>
      <c r="BJ538" s="19" t="s">
        <v>79</v>
      </c>
      <c r="BK538" s="206">
        <f>ROUND(I538*H538,2)</f>
        <v>0</v>
      </c>
      <c r="BL538" s="19" t="s">
        <v>246</v>
      </c>
      <c r="BM538" s="205" t="s">
        <v>3445</v>
      </c>
    </row>
    <row r="539" spans="1:65" s="2" customFormat="1" ht="19.5">
      <c r="A539" s="36"/>
      <c r="B539" s="37"/>
      <c r="C539" s="38"/>
      <c r="D539" s="207" t="s">
        <v>248</v>
      </c>
      <c r="E539" s="38"/>
      <c r="F539" s="208" t="s">
        <v>3446</v>
      </c>
      <c r="G539" s="38"/>
      <c r="H539" s="38"/>
      <c r="I539" s="117"/>
      <c r="J539" s="38"/>
      <c r="K539" s="38"/>
      <c r="L539" s="41"/>
      <c r="M539" s="209"/>
      <c r="N539" s="210"/>
      <c r="O539" s="66"/>
      <c r="P539" s="66"/>
      <c r="Q539" s="66"/>
      <c r="R539" s="66"/>
      <c r="S539" s="66"/>
      <c r="T539" s="67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T539" s="19" t="s">
        <v>248</v>
      </c>
      <c r="AU539" s="19" t="s">
        <v>81</v>
      </c>
    </row>
    <row r="540" spans="1:65" s="14" customFormat="1" ht="11.25">
      <c r="B540" s="230"/>
      <c r="C540" s="231"/>
      <c r="D540" s="207" t="s">
        <v>250</v>
      </c>
      <c r="E540" s="232" t="s">
        <v>19</v>
      </c>
      <c r="F540" s="233" t="s">
        <v>3245</v>
      </c>
      <c r="G540" s="231"/>
      <c r="H540" s="232" t="s">
        <v>19</v>
      </c>
      <c r="I540" s="234"/>
      <c r="J540" s="231"/>
      <c r="K540" s="231"/>
      <c r="L540" s="235"/>
      <c r="M540" s="236"/>
      <c r="N540" s="237"/>
      <c r="O540" s="237"/>
      <c r="P540" s="237"/>
      <c r="Q540" s="237"/>
      <c r="R540" s="237"/>
      <c r="S540" s="237"/>
      <c r="T540" s="238"/>
      <c r="AT540" s="239" t="s">
        <v>250</v>
      </c>
      <c r="AU540" s="239" t="s">
        <v>81</v>
      </c>
      <c r="AV540" s="14" t="s">
        <v>79</v>
      </c>
      <c r="AW540" s="14" t="s">
        <v>33</v>
      </c>
      <c r="AX540" s="14" t="s">
        <v>72</v>
      </c>
      <c r="AY540" s="239" t="s">
        <v>239</v>
      </c>
    </row>
    <row r="541" spans="1:65" s="14" customFormat="1" ht="11.25">
      <c r="B541" s="230"/>
      <c r="C541" s="231"/>
      <c r="D541" s="207" t="s">
        <v>250</v>
      </c>
      <c r="E541" s="232" t="s">
        <v>19</v>
      </c>
      <c r="F541" s="233" t="s">
        <v>3128</v>
      </c>
      <c r="G541" s="231"/>
      <c r="H541" s="232" t="s">
        <v>19</v>
      </c>
      <c r="I541" s="234"/>
      <c r="J541" s="231"/>
      <c r="K541" s="231"/>
      <c r="L541" s="235"/>
      <c r="M541" s="236"/>
      <c r="N541" s="237"/>
      <c r="O541" s="237"/>
      <c r="P541" s="237"/>
      <c r="Q541" s="237"/>
      <c r="R541" s="237"/>
      <c r="S541" s="237"/>
      <c r="T541" s="238"/>
      <c r="AT541" s="239" t="s">
        <v>250</v>
      </c>
      <c r="AU541" s="239" t="s">
        <v>81</v>
      </c>
      <c r="AV541" s="14" t="s">
        <v>79</v>
      </c>
      <c r="AW541" s="14" t="s">
        <v>33</v>
      </c>
      <c r="AX541" s="14" t="s">
        <v>72</v>
      </c>
      <c r="AY541" s="239" t="s">
        <v>239</v>
      </c>
    </row>
    <row r="542" spans="1:65" s="13" customFormat="1" ht="11.25">
      <c r="B542" s="211"/>
      <c r="C542" s="212"/>
      <c r="D542" s="207" t="s">
        <v>250</v>
      </c>
      <c r="E542" s="213" t="s">
        <v>19</v>
      </c>
      <c r="F542" s="214" t="s">
        <v>3447</v>
      </c>
      <c r="G542" s="212"/>
      <c r="H542" s="215">
        <v>0.26</v>
      </c>
      <c r="I542" s="216"/>
      <c r="J542" s="212"/>
      <c r="K542" s="212"/>
      <c r="L542" s="217"/>
      <c r="M542" s="218"/>
      <c r="N542" s="219"/>
      <c r="O542" s="219"/>
      <c r="P542" s="219"/>
      <c r="Q542" s="219"/>
      <c r="R542" s="219"/>
      <c r="S542" s="219"/>
      <c r="T542" s="220"/>
      <c r="AT542" s="221" t="s">
        <v>250</v>
      </c>
      <c r="AU542" s="221" t="s">
        <v>81</v>
      </c>
      <c r="AV542" s="13" t="s">
        <v>81</v>
      </c>
      <c r="AW542" s="13" t="s">
        <v>33</v>
      </c>
      <c r="AX542" s="13" t="s">
        <v>72</v>
      </c>
      <c r="AY542" s="221" t="s">
        <v>239</v>
      </c>
    </row>
    <row r="543" spans="1:65" s="12" customFormat="1" ht="22.9" customHeight="1">
      <c r="B543" s="178"/>
      <c r="C543" s="179"/>
      <c r="D543" s="180" t="s">
        <v>71</v>
      </c>
      <c r="E543" s="192" t="s">
        <v>338</v>
      </c>
      <c r="F543" s="192" t="s">
        <v>339</v>
      </c>
      <c r="G543" s="179"/>
      <c r="H543" s="179"/>
      <c r="I543" s="182"/>
      <c r="J543" s="193">
        <f>BK543</f>
        <v>0</v>
      </c>
      <c r="K543" s="179"/>
      <c r="L543" s="184"/>
      <c r="M543" s="185"/>
      <c r="N543" s="186"/>
      <c r="O543" s="186"/>
      <c r="P543" s="187">
        <f>SUM(P544:P545)</f>
        <v>0</v>
      </c>
      <c r="Q543" s="186"/>
      <c r="R543" s="187">
        <f>SUM(R544:R545)</f>
        <v>0</v>
      </c>
      <c r="S543" s="186"/>
      <c r="T543" s="188">
        <f>SUM(T544:T545)</f>
        <v>0</v>
      </c>
      <c r="AR543" s="189" t="s">
        <v>79</v>
      </c>
      <c r="AT543" s="190" t="s">
        <v>71</v>
      </c>
      <c r="AU543" s="190" t="s">
        <v>79</v>
      </c>
      <c r="AY543" s="189" t="s">
        <v>239</v>
      </c>
      <c r="BK543" s="191">
        <f>SUM(BK544:BK545)</f>
        <v>0</v>
      </c>
    </row>
    <row r="544" spans="1:65" s="2" customFormat="1" ht="16.5" customHeight="1">
      <c r="A544" s="36"/>
      <c r="B544" s="37"/>
      <c r="C544" s="194" t="s">
        <v>2455</v>
      </c>
      <c r="D544" s="194" t="s">
        <v>241</v>
      </c>
      <c r="E544" s="195" t="s">
        <v>3448</v>
      </c>
      <c r="F544" s="196" t="s">
        <v>3449</v>
      </c>
      <c r="G544" s="197" t="s">
        <v>265</v>
      </c>
      <c r="H544" s="198">
        <v>171.86799999999999</v>
      </c>
      <c r="I544" s="199"/>
      <c r="J544" s="200">
        <f>ROUND(I544*H544,2)</f>
        <v>0</v>
      </c>
      <c r="K544" s="196" t="s">
        <v>245</v>
      </c>
      <c r="L544" s="41"/>
      <c r="M544" s="201" t="s">
        <v>19</v>
      </c>
      <c r="N544" s="202" t="s">
        <v>43</v>
      </c>
      <c r="O544" s="66"/>
      <c r="P544" s="203">
        <f>O544*H544</f>
        <v>0</v>
      </c>
      <c r="Q544" s="203">
        <v>0</v>
      </c>
      <c r="R544" s="203">
        <f>Q544*H544</f>
        <v>0</v>
      </c>
      <c r="S544" s="203">
        <v>0</v>
      </c>
      <c r="T544" s="204">
        <f>S544*H544</f>
        <v>0</v>
      </c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R544" s="205" t="s">
        <v>246</v>
      </c>
      <c r="AT544" s="205" t="s">
        <v>241</v>
      </c>
      <c r="AU544" s="205" t="s">
        <v>81</v>
      </c>
      <c r="AY544" s="19" t="s">
        <v>239</v>
      </c>
      <c r="BE544" s="206">
        <f>IF(N544="základní",J544,0)</f>
        <v>0</v>
      </c>
      <c r="BF544" s="206">
        <f>IF(N544="snížená",J544,0)</f>
        <v>0</v>
      </c>
      <c r="BG544" s="206">
        <f>IF(N544="zákl. přenesená",J544,0)</f>
        <v>0</v>
      </c>
      <c r="BH544" s="206">
        <f>IF(N544="sníž. přenesená",J544,0)</f>
        <v>0</v>
      </c>
      <c r="BI544" s="206">
        <f>IF(N544="nulová",J544,0)</f>
        <v>0</v>
      </c>
      <c r="BJ544" s="19" t="s">
        <v>79</v>
      </c>
      <c r="BK544" s="206">
        <f>ROUND(I544*H544,2)</f>
        <v>0</v>
      </c>
      <c r="BL544" s="19" t="s">
        <v>246</v>
      </c>
      <c r="BM544" s="205" t="s">
        <v>3450</v>
      </c>
    </row>
    <row r="545" spans="1:65" s="2" customFormat="1" ht="11.25">
      <c r="A545" s="36"/>
      <c r="B545" s="37"/>
      <c r="C545" s="38"/>
      <c r="D545" s="207" t="s">
        <v>248</v>
      </c>
      <c r="E545" s="38"/>
      <c r="F545" s="208" t="s">
        <v>3451</v>
      </c>
      <c r="G545" s="38"/>
      <c r="H545" s="38"/>
      <c r="I545" s="117"/>
      <c r="J545" s="38"/>
      <c r="K545" s="38"/>
      <c r="L545" s="41"/>
      <c r="M545" s="209"/>
      <c r="N545" s="210"/>
      <c r="O545" s="66"/>
      <c r="P545" s="66"/>
      <c r="Q545" s="66"/>
      <c r="R545" s="66"/>
      <c r="S545" s="66"/>
      <c r="T545" s="67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T545" s="19" t="s">
        <v>248</v>
      </c>
      <c r="AU545" s="19" t="s">
        <v>81</v>
      </c>
    </row>
    <row r="546" spans="1:65" s="12" customFormat="1" ht="25.9" customHeight="1">
      <c r="B546" s="178"/>
      <c r="C546" s="179"/>
      <c r="D546" s="180" t="s">
        <v>71</v>
      </c>
      <c r="E546" s="181" t="s">
        <v>634</v>
      </c>
      <c r="F546" s="181" t="s">
        <v>635</v>
      </c>
      <c r="G546" s="179"/>
      <c r="H546" s="179"/>
      <c r="I546" s="182"/>
      <c r="J546" s="183">
        <f>BK546</f>
        <v>0</v>
      </c>
      <c r="K546" s="179"/>
      <c r="L546" s="184"/>
      <c r="M546" s="185"/>
      <c r="N546" s="186"/>
      <c r="O546" s="186"/>
      <c r="P546" s="187">
        <f>P547</f>
        <v>0</v>
      </c>
      <c r="Q546" s="186"/>
      <c r="R546" s="187">
        <f>R547</f>
        <v>1.10168E-2</v>
      </c>
      <c r="S546" s="186"/>
      <c r="T546" s="188">
        <f>T547</f>
        <v>0</v>
      </c>
      <c r="AR546" s="189" t="s">
        <v>81</v>
      </c>
      <c r="AT546" s="190" t="s">
        <v>71</v>
      </c>
      <c r="AU546" s="190" t="s">
        <v>72</v>
      </c>
      <c r="AY546" s="189" t="s">
        <v>239</v>
      </c>
      <c r="BK546" s="191">
        <f>BK547</f>
        <v>0</v>
      </c>
    </row>
    <row r="547" spans="1:65" s="12" customFormat="1" ht="22.9" customHeight="1">
      <c r="B547" s="178"/>
      <c r="C547" s="179"/>
      <c r="D547" s="180" t="s">
        <v>71</v>
      </c>
      <c r="E547" s="192" t="s">
        <v>3452</v>
      </c>
      <c r="F547" s="192" t="s">
        <v>3453</v>
      </c>
      <c r="G547" s="179"/>
      <c r="H547" s="179"/>
      <c r="I547" s="182"/>
      <c r="J547" s="193">
        <f>BK547</f>
        <v>0</v>
      </c>
      <c r="K547" s="179"/>
      <c r="L547" s="184"/>
      <c r="M547" s="185"/>
      <c r="N547" s="186"/>
      <c r="O547" s="186"/>
      <c r="P547" s="187">
        <f>SUM(P548:P556)</f>
        <v>0</v>
      </c>
      <c r="Q547" s="186"/>
      <c r="R547" s="187">
        <f>SUM(R548:R556)</f>
        <v>1.10168E-2</v>
      </c>
      <c r="S547" s="186"/>
      <c r="T547" s="188">
        <f>SUM(T548:T556)</f>
        <v>0</v>
      </c>
      <c r="AR547" s="189" t="s">
        <v>81</v>
      </c>
      <c r="AT547" s="190" t="s">
        <v>71</v>
      </c>
      <c r="AU547" s="190" t="s">
        <v>79</v>
      </c>
      <c r="AY547" s="189" t="s">
        <v>239</v>
      </c>
      <c r="BK547" s="191">
        <f>SUM(BK548:BK556)</f>
        <v>0</v>
      </c>
    </row>
    <row r="548" spans="1:65" s="2" customFormat="1" ht="16.5" customHeight="1">
      <c r="A548" s="36"/>
      <c r="B548" s="37"/>
      <c r="C548" s="194" t="s">
        <v>1018</v>
      </c>
      <c r="D548" s="194" t="s">
        <v>241</v>
      </c>
      <c r="E548" s="195" t="s">
        <v>3454</v>
      </c>
      <c r="F548" s="196" t="s">
        <v>3455</v>
      </c>
      <c r="G548" s="197" t="s">
        <v>244</v>
      </c>
      <c r="H548" s="198">
        <v>1.68</v>
      </c>
      <c r="I548" s="199"/>
      <c r="J548" s="200">
        <f>ROUND(I548*H548,2)</f>
        <v>0</v>
      </c>
      <c r="K548" s="196" t="s">
        <v>245</v>
      </c>
      <c r="L548" s="41"/>
      <c r="M548" s="201" t="s">
        <v>19</v>
      </c>
      <c r="N548" s="202" t="s">
        <v>43</v>
      </c>
      <c r="O548" s="66"/>
      <c r="P548" s="203">
        <f>O548*H548</f>
        <v>0</v>
      </c>
      <c r="Q548" s="203">
        <v>1.0000000000000001E-5</v>
      </c>
      <c r="R548" s="203">
        <f>Q548*H548</f>
        <v>1.6800000000000002E-5</v>
      </c>
      <c r="S548" s="203">
        <v>0</v>
      </c>
      <c r="T548" s="204">
        <f>S548*H548</f>
        <v>0</v>
      </c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R548" s="205" t="s">
        <v>426</v>
      </c>
      <c r="AT548" s="205" t="s">
        <v>241</v>
      </c>
      <c r="AU548" s="205" t="s">
        <v>81</v>
      </c>
      <c r="AY548" s="19" t="s">
        <v>239</v>
      </c>
      <c r="BE548" s="206">
        <f>IF(N548="základní",J548,0)</f>
        <v>0</v>
      </c>
      <c r="BF548" s="206">
        <f>IF(N548="snížená",J548,0)</f>
        <v>0</v>
      </c>
      <c r="BG548" s="206">
        <f>IF(N548="zákl. přenesená",J548,0)</f>
        <v>0</v>
      </c>
      <c r="BH548" s="206">
        <f>IF(N548="sníž. přenesená",J548,0)</f>
        <v>0</v>
      </c>
      <c r="BI548" s="206">
        <f>IF(N548="nulová",J548,0)</f>
        <v>0</v>
      </c>
      <c r="BJ548" s="19" t="s">
        <v>79</v>
      </c>
      <c r="BK548" s="206">
        <f>ROUND(I548*H548,2)</f>
        <v>0</v>
      </c>
      <c r="BL548" s="19" t="s">
        <v>426</v>
      </c>
      <c r="BM548" s="205" t="s">
        <v>3456</v>
      </c>
    </row>
    <row r="549" spans="1:65" s="2" customFormat="1" ht="11.25">
      <c r="A549" s="36"/>
      <c r="B549" s="37"/>
      <c r="C549" s="38"/>
      <c r="D549" s="207" t="s">
        <v>248</v>
      </c>
      <c r="E549" s="38"/>
      <c r="F549" s="208" t="s">
        <v>3457</v>
      </c>
      <c r="G549" s="38"/>
      <c r="H549" s="38"/>
      <c r="I549" s="117"/>
      <c r="J549" s="38"/>
      <c r="K549" s="38"/>
      <c r="L549" s="41"/>
      <c r="M549" s="209"/>
      <c r="N549" s="210"/>
      <c r="O549" s="66"/>
      <c r="P549" s="66"/>
      <c r="Q549" s="66"/>
      <c r="R549" s="66"/>
      <c r="S549" s="66"/>
      <c r="T549" s="67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T549" s="19" t="s">
        <v>248</v>
      </c>
      <c r="AU549" s="19" t="s">
        <v>81</v>
      </c>
    </row>
    <row r="550" spans="1:65" s="14" customFormat="1" ht="11.25">
      <c r="B550" s="230"/>
      <c r="C550" s="231"/>
      <c r="D550" s="207" t="s">
        <v>250</v>
      </c>
      <c r="E550" s="232" t="s">
        <v>19</v>
      </c>
      <c r="F550" s="233" t="s">
        <v>3128</v>
      </c>
      <c r="G550" s="231"/>
      <c r="H550" s="232" t="s">
        <v>19</v>
      </c>
      <c r="I550" s="234"/>
      <c r="J550" s="231"/>
      <c r="K550" s="231"/>
      <c r="L550" s="235"/>
      <c r="M550" s="236"/>
      <c r="N550" s="237"/>
      <c r="O550" s="237"/>
      <c r="P550" s="237"/>
      <c r="Q550" s="237"/>
      <c r="R550" s="237"/>
      <c r="S550" s="237"/>
      <c r="T550" s="238"/>
      <c r="AT550" s="239" t="s">
        <v>250</v>
      </c>
      <c r="AU550" s="239" t="s">
        <v>81</v>
      </c>
      <c r="AV550" s="14" t="s">
        <v>79</v>
      </c>
      <c r="AW550" s="14" t="s">
        <v>33</v>
      </c>
      <c r="AX550" s="14" t="s">
        <v>72</v>
      </c>
      <c r="AY550" s="239" t="s">
        <v>239</v>
      </c>
    </row>
    <row r="551" spans="1:65" s="13" customFormat="1" ht="11.25">
      <c r="B551" s="211"/>
      <c r="C551" s="212"/>
      <c r="D551" s="207" t="s">
        <v>250</v>
      </c>
      <c r="E551" s="213" t="s">
        <v>19</v>
      </c>
      <c r="F551" s="214" t="s">
        <v>3458</v>
      </c>
      <c r="G551" s="212"/>
      <c r="H551" s="215">
        <v>1.68</v>
      </c>
      <c r="I551" s="216"/>
      <c r="J551" s="212"/>
      <c r="K551" s="212"/>
      <c r="L551" s="217"/>
      <c r="M551" s="218"/>
      <c r="N551" s="219"/>
      <c r="O551" s="219"/>
      <c r="P551" s="219"/>
      <c r="Q551" s="219"/>
      <c r="R551" s="219"/>
      <c r="S551" s="219"/>
      <c r="T551" s="220"/>
      <c r="AT551" s="221" t="s">
        <v>250</v>
      </c>
      <c r="AU551" s="221" t="s">
        <v>81</v>
      </c>
      <c r="AV551" s="13" t="s">
        <v>81</v>
      </c>
      <c r="AW551" s="13" t="s">
        <v>33</v>
      </c>
      <c r="AX551" s="13" t="s">
        <v>72</v>
      </c>
      <c r="AY551" s="221" t="s">
        <v>239</v>
      </c>
    </row>
    <row r="552" spans="1:65" s="2" customFormat="1" ht="16.5" customHeight="1">
      <c r="A552" s="36"/>
      <c r="B552" s="37"/>
      <c r="C552" s="240" t="s">
        <v>2465</v>
      </c>
      <c r="D552" s="240" t="s">
        <v>653</v>
      </c>
      <c r="E552" s="241" t="s">
        <v>3459</v>
      </c>
      <c r="F552" s="242" t="s">
        <v>3460</v>
      </c>
      <c r="G552" s="243" t="s">
        <v>285</v>
      </c>
      <c r="H552" s="244">
        <v>1</v>
      </c>
      <c r="I552" s="245"/>
      <c r="J552" s="246">
        <f>ROUND(I552*H552,2)</f>
        <v>0</v>
      </c>
      <c r="K552" s="242" t="s">
        <v>19</v>
      </c>
      <c r="L552" s="247"/>
      <c r="M552" s="248" t="s">
        <v>19</v>
      </c>
      <c r="N552" s="249" t="s">
        <v>43</v>
      </c>
      <c r="O552" s="66"/>
      <c r="P552" s="203">
        <f>O552*H552</f>
        <v>0</v>
      </c>
      <c r="Q552" s="203">
        <v>1.0999999999999999E-2</v>
      </c>
      <c r="R552" s="203">
        <f>Q552*H552</f>
        <v>1.0999999999999999E-2</v>
      </c>
      <c r="S552" s="203">
        <v>0</v>
      </c>
      <c r="T552" s="204">
        <f>S552*H552</f>
        <v>0</v>
      </c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R552" s="205" t="s">
        <v>530</v>
      </c>
      <c r="AT552" s="205" t="s">
        <v>653</v>
      </c>
      <c r="AU552" s="205" t="s">
        <v>81</v>
      </c>
      <c r="AY552" s="19" t="s">
        <v>239</v>
      </c>
      <c r="BE552" s="206">
        <f>IF(N552="základní",J552,0)</f>
        <v>0</v>
      </c>
      <c r="BF552" s="206">
        <f>IF(N552="snížená",J552,0)</f>
        <v>0</v>
      </c>
      <c r="BG552" s="206">
        <f>IF(N552="zákl. přenesená",J552,0)</f>
        <v>0</v>
      </c>
      <c r="BH552" s="206">
        <f>IF(N552="sníž. přenesená",J552,0)</f>
        <v>0</v>
      </c>
      <c r="BI552" s="206">
        <f>IF(N552="nulová",J552,0)</f>
        <v>0</v>
      </c>
      <c r="BJ552" s="19" t="s">
        <v>79</v>
      </c>
      <c r="BK552" s="206">
        <f>ROUND(I552*H552,2)</f>
        <v>0</v>
      </c>
      <c r="BL552" s="19" t="s">
        <v>426</v>
      </c>
      <c r="BM552" s="205" t="s">
        <v>3461</v>
      </c>
    </row>
    <row r="553" spans="1:65" s="2" customFormat="1" ht="11.25">
      <c r="A553" s="36"/>
      <c r="B553" s="37"/>
      <c r="C553" s="38"/>
      <c r="D553" s="207" t="s">
        <v>248</v>
      </c>
      <c r="E553" s="38"/>
      <c r="F553" s="208" t="s">
        <v>3460</v>
      </c>
      <c r="G553" s="38"/>
      <c r="H553" s="38"/>
      <c r="I553" s="117"/>
      <c r="J553" s="38"/>
      <c r="K553" s="38"/>
      <c r="L553" s="41"/>
      <c r="M553" s="209"/>
      <c r="N553" s="210"/>
      <c r="O553" s="66"/>
      <c r="P553" s="66"/>
      <c r="Q553" s="66"/>
      <c r="R553" s="66"/>
      <c r="S553" s="66"/>
      <c r="T553" s="67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T553" s="19" t="s">
        <v>248</v>
      </c>
      <c r="AU553" s="19" t="s">
        <v>81</v>
      </c>
    </row>
    <row r="554" spans="1:65" s="2" customFormat="1" ht="19.5">
      <c r="A554" s="36"/>
      <c r="B554" s="37"/>
      <c r="C554" s="38"/>
      <c r="D554" s="207" t="s">
        <v>275</v>
      </c>
      <c r="E554" s="38"/>
      <c r="F554" s="225" t="s">
        <v>3462</v>
      </c>
      <c r="G554" s="38"/>
      <c r="H554" s="38"/>
      <c r="I554" s="117"/>
      <c r="J554" s="38"/>
      <c r="K554" s="38"/>
      <c r="L554" s="41"/>
      <c r="M554" s="209"/>
      <c r="N554" s="210"/>
      <c r="O554" s="66"/>
      <c r="P554" s="66"/>
      <c r="Q554" s="66"/>
      <c r="R554" s="66"/>
      <c r="S554" s="66"/>
      <c r="T554" s="67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T554" s="19" t="s">
        <v>275</v>
      </c>
      <c r="AU554" s="19" t="s">
        <v>81</v>
      </c>
    </row>
    <row r="555" spans="1:65" s="14" customFormat="1" ht="11.25">
      <c r="B555" s="230"/>
      <c r="C555" s="231"/>
      <c r="D555" s="207" t="s">
        <v>250</v>
      </c>
      <c r="E555" s="232" t="s">
        <v>19</v>
      </c>
      <c r="F555" s="233" t="s">
        <v>3128</v>
      </c>
      <c r="G555" s="231"/>
      <c r="H555" s="232" t="s">
        <v>19</v>
      </c>
      <c r="I555" s="234"/>
      <c r="J555" s="231"/>
      <c r="K555" s="231"/>
      <c r="L555" s="235"/>
      <c r="M555" s="236"/>
      <c r="N555" s="237"/>
      <c r="O555" s="237"/>
      <c r="P555" s="237"/>
      <c r="Q555" s="237"/>
      <c r="R555" s="237"/>
      <c r="S555" s="237"/>
      <c r="T555" s="238"/>
      <c r="AT555" s="239" t="s">
        <v>250</v>
      </c>
      <c r="AU555" s="239" t="s">
        <v>81</v>
      </c>
      <c r="AV555" s="14" t="s">
        <v>79</v>
      </c>
      <c r="AW555" s="14" t="s">
        <v>33</v>
      </c>
      <c r="AX555" s="14" t="s">
        <v>72</v>
      </c>
      <c r="AY555" s="239" t="s">
        <v>239</v>
      </c>
    </row>
    <row r="556" spans="1:65" s="13" customFormat="1" ht="11.25">
      <c r="B556" s="211"/>
      <c r="C556" s="212"/>
      <c r="D556" s="207" t="s">
        <v>250</v>
      </c>
      <c r="E556" s="213" t="s">
        <v>19</v>
      </c>
      <c r="F556" s="214" t="s">
        <v>3463</v>
      </c>
      <c r="G556" s="212"/>
      <c r="H556" s="215">
        <v>1</v>
      </c>
      <c r="I556" s="216"/>
      <c r="J556" s="212"/>
      <c r="K556" s="212"/>
      <c r="L556" s="217"/>
      <c r="M556" s="222"/>
      <c r="N556" s="223"/>
      <c r="O556" s="223"/>
      <c r="P556" s="223"/>
      <c r="Q556" s="223"/>
      <c r="R556" s="223"/>
      <c r="S556" s="223"/>
      <c r="T556" s="224"/>
      <c r="AT556" s="221" t="s">
        <v>250</v>
      </c>
      <c r="AU556" s="221" t="s">
        <v>81</v>
      </c>
      <c r="AV556" s="13" t="s">
        <v>81</v>
      </c>
      <c r="AW556" s="13" t="s">
        <v>33</v>
      </c>
      <c r="AX556" s="13" t="s">
        <v>72</v>
      </c>
      <c r="AY556" s="221" t="s">
        <v>239</v>
      </c>
    </row>
    <row r="557" spans="1:65" s="2" customFormat="1" ht="6.95" customHeight="1">
      <c r="A557" s="36"/>
      <c r="B557" s="49"/>
      <c r="C557" s="50"/>
      <c r="D557" s="50"/>
      <c r="E557" s="50"/>
      <c r="F557" s="50"/>
      <c r="G557" s="50"/>
      <c r="H557" s="50"/>
      <c r="I557" s="144"/>
      <c r="J557" s="50"/>
      <c r="K557" s="50"/>
      <c r="L557" s="41"/>
      <c r="M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</row>
  </sheetData>
  <sheetProtection algorithmName="SHA-512" hashValue="SwuORQ3tqsXLiTpOoYJUzzmOUtcLWJUYqAGtLgEwR9PtdfJ+FJ7K1p6+QS+yg8FVNuzepzX/9byOzCTd0ERu7w==" saltValue="nT9GREOP3uZ1XuwnJHcjWGUjSatSOWFcm+iJVEYSWGCZMJYMu4MpWIM8On8/kNnhp1CpWZK14tIPjZ/9hSVeCg==" spinCount="100000" sheet="1" objects="1" scenarios="1" formatColumns="0" formatRows="0" autoFilter="0"/>
  <autoFilter ref="C90:K556" xr:uid="{00000000-0009-0000-0000-00001B000000}"/>
  <mergeCells count="9">
    <mergeCell ref="E50:H50"/>
    <mergeCell ref="E81:H81"/>
    <mergeCell ref="E83:H83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BM695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185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3464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tr">
        <f>IF('Rekapitulace stavby'!AN19="","",'Rekapitulace stavby'!AN19)</f>
        <v/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tr">
        <f>IF('Rekapitulace stavby'!E20="","",'Rekapitulace stavby'!E20)</f>
        <v xml:space="preserve"> </v>
      </c>
      <c r="F24" s="36"/>
      <c r="G24" s="36"/>
      <c r="H24" s="36"/>
      <c r="I24" s="119" t="s">
        <v>28</v>
      </c>
      <c r="J24" s="105" t="str">
        <f>IF('Rekapitulace stavby'!AN20="","",'Rekapitulace stavby'!AN20)</f>
        <v/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21"/>
      <c r="B27" s="122"/>
      <c r="C27" s="121"/>
      <c r="D27" s="121"/>
      <c r="E27" s="403" t="s">
        <v>19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ROUND(J92,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ROUND((SUM(BE92:BE694)),  2)</f>
        <v>0</v>
      </c>
      <c r="G33" s="36"/>
      <c r="H33" s="36"/>
      <c r="I33" s="133">
        <v>0.21</v>
      </c>
      <c r="J33" s="132">
        <f>ROUND(((SUM(BE92:BE694))*I33),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ROUND((SUM(BF92:BF694)),  2)</f>
        <v>0</v>
      </c>
      <c r="G34" s="36"/>
      <c r="H34" s="36"/>
      <c r="I34" s="133">
        <v>0.15</v>
      </c>
      <c r="J34" s="132">
        <f>ROUND(((SUM(BF92:BF694))*I34),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ROUND((SUM(BG92:BG694)),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ROUND((SUM(BH92:BH694)),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ROUND((SUM(BI92:BI694)),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SO 24 - Komunikace a zpevněné plochy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 xml:space="preserve"> 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J92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222</v>
      </c>
      <c r="E60" s="156"/>
      <c r="F60" s="156"/>
      <c r="G60" s="156"/>
      <c r="H60" s="156"/>
      <c r="I60" s="157"/>
      <c r="J60" s="158">
        <f>J93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223</v>
      </c>
      <c r="E61" s="162"/>
      <c r="F61" s="162"/>
      <c r="G61" s="162"/>
      <c r="H61" s="162"/>
      <c r="I61" s="163"/>
      <c r="J61" s="164">
        <f>J94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1841</v>
      </c>
      <c r="E62" s="162"/>
      <c r="F62" s="162"/>
      <c r="G62" s="162"/>
      <c r="H62" s="162"/>
      <c r="I62" s="163"/>
      <c r="J62" s="164">
        <f>J206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2045</v>
      </c>
      <c r="E63" s="162"/>
      <c r="F63" s="162"/>
      <c r="G63" s="162"/>
      <c r="H63" s="162"/>
      <c r="I63" s="163"/>
      <c r="J63" s="164">
        <f>J236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1588</v>
      </c>
      <c r="E64" s="162"/>
      <c r="F64" s="162"/>
      <c r="G64" s="162"/>
      <c r="H64" s="162"/>
      <c r="I64" s="163"/>
      <c r="J64" s="164">
        <f>J277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1842</v>
      </c>
      <c r="E65" s="162"/>
      <c r="F65" s="162"/>
      <c r="G65" s="162"/>
      <c r="H65" s="162"/>
      <c r="I65" s="163"/>
      <c r="J65" s="164">
        <f>J288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2046</v>
      </c>
      <c r="E66" s="162"/>
      <c r="F66" s="162"/>
      <c r="G66" s="162"/>
      <c r="H66" s="162"/>
      <c r="I66" s="163"/>
      <c r="J66" s="164">
        <f>J462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346</v>
      </c>
      <c r="E67" s="162"/>
      <c r="F67" s="162"/>
      <c r="G67" s="162"/>
      <c r="H67" s="162"/>
      <c r="I67" s="163"/>
      <c r="J67" s="164">
        <f>J467</f>
        <v>0</v>
      </c>
      <c r="K67" s="99"/>
      <c r="L67" s="165"/>
    </row>
    <row r="68" spans="1:31" s="10" customFormat="1" ht="19.899999999999999" customHeight="1">
      <c r="B68" s="160"/>
      <c r="C68" s="99"/>
      <c r="D68" s="161" t="s">
        <v>347</v>
      </c>
      <c r="E68" s="162"/>
      <c r="F68" s="162"/>
      <c r="G68" s="162"/>
      <c r="H68" s="162"/>
      <c r="I68" s="163"/>
      <c r="J68" s="164">
        <f>J484</f>
        <v>0</v>
      </c>
      <c r="K68" s="99"/>
      <c r="L68" s="165"/>
    </row>
    <row r="69" spans="1:31" s="10" customFormat="1" ht="19.899999999999999" customHeight="1">
      <c r="B69" s="160"/>
      <c r="C69" s="99"/>
      <c r="D69" s="161" t="s">
        <v>348</v>
      </c>
      <c r="E69" s="162"/>
      <c r="F69" s="162"/>
      <c r="G69" s="162"/>
      <c r="H69" s="162"/>
      <c r="I69" s="163"/>
      <c r="J69" s="164">
        <f>J673</f>
        <v>0</v>
      </c>
      <c r="K69" s="99"/>
      <c r="L69" s="165"/>
    </row>
    <row r="70" spans="1:31" s="10" customFormat="1" ht="19.899999999999999" customHeight="1">
      <c r="B70" s="160"/>
      <c r="C70" s="99"/>
      <c r="D70" s="161" t="s">
        <v>270</v>
      </c>
      <c r="E70" s="162"/>
      <c r="F70" s="162"/>
      <c r="G70" s="162"/>
      <c r="H70" s="162"/>
      <c r="I70" s="163"/>
      <c r="J70" s="164">
        <f>J684</f>
        <v>0</v>
      </c>
      <c r="K70" s="99"/>
      <c r="L70" s="165"/>
    </row>
    <row r="71" spans="1:31" s="9" customFormat="1" ht="24.95" customHeight="1">
      <c r="B71" s="153"/>
      <c r="C71" s="154"/>
      <c r="D71" s="155" t="s">
        <v>349</v>
      </c>
      <c r="E71" s="156"/>
      <c r="F71" s="156"/>
      <c r="G71" s="156"/>
      <c r="H71" s="156"/>
      <c r="I71" s="157"/>
      <c r="J71" s="158">
        <f>J687</f>
        <v>0</v>
      </c>
      <c r="K71" s="154"/>
      <c r="L71" s="159"/>
    </row>
    <row r="72" spans="1:31" s="10" customFormat="1" ht="19.899999999999999" customHeight="1">
      <c r="B72" s="160"/>
      <c r="C72" s="99"/>
      <c r="D72" s="161" t="s">
        <v>2047</v>
      </c>
      <c r="E72" s="162"/>
      <c r="F72" s="162"/>
      <c r="G72" s="162"/>
      <c r="H72" s="162"/>
      <c r="I72" s="163"/>
      <c r="J72" s="164">
        <f>J688</f>
        <v>0</v>
      </c>
      <c r="K72" s="99"/>
      <c r="L72" s="165"/>
    </row>
    <row r="73" spans="1:31" s="2" customFormat="1" ht="21.75" customHeight="1">
      <c r="A73" s="36"/>
      <c r="B73" s="37"/>
      <c r="C73" s="38"/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49"/>
      <c r="C74" s="50"/>
      <c r="D74" s="50"/>
      <c r="E74" s="50"/>
      <c r="F74" s="50"/>
      <c r="G74" s="50"/>
      <c r="H74" s="50"/>
      <c r="I74" s="144"/>
      <c r="J74" s="50"/>
      <c r="K74" s="50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8" spans="1:31" s="2" customFormat="1" ht="6.95" customHeight="1">
      <c r="A78" s="36"/>
      <c r="B78" s="51"/>
      <c r="C78" s="52"/>
      <c r="D78" s="52"/>
      <c r="E78" s="52"/>
      <c r="F78" s="52"/>
      <c r="G78" s="52"/>
      <c r="H78" s="52"/>
      <c r="I78" s="147"/>
      <c r="J78" s="52"/>
      <c r="K78" s="52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24.95" customHeight="1">
      <c r="A79" s="36"/>
      <c r="B79" s="37"/>
      <c r="C79" s="25" t="s">
        <v>224</v>
      </c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16</v>
      </c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6.5" customHeight="1">
      <c r="A82" s="36"/>
      <c r="B82" s="37"/>
      <c r="C82" s="38"/>
      <c r="D82" s="38"/>
      <c r="E82" s="404" t="str">
        <f>E7</f>
        <v>Horoměřická S 071 - most, Praha 6, č. akce 999615</v>
      </c>
      <c r="F82" s="405"/>
      <c r="G82" s="405"/>
      <c r="H82" s="405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2" customHeight="1">
      <c r="A83" s="36"/>
      <c r="B83" s="37"/>
      <c r="C83" s="31" t="s">
        <v>214</v>
      </c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6.5" customHeight="1">
      <c r="A84" s="36"/>
      <c r="B84" s="37"/>
      <c r="C84" s="38"/>
      <c r="D84" s="38"/>
      <c r="E84" s="378" t="str">
        <f>E9</f>
        <v>SO 24 - Komunikace a zpevněné plochy</v>
      </c>
      <c r="F84" s="406"/>
      <c r="G84" s="406"/>
      <c r="H84" s="406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6.95" customHeight="1">
      <c r="A85" s="36"/>
      <c r="B85" s="37"/>
      <c r="C85" s="38"/>
      <c r="D85" s="38"/>
      <c r="E85" s="38"/>
      <c r="F85" s="38"/>
      <c r="G85" s="38"/>
      <c r="H85" s="38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2" customHeight="1">
      <c r="A86" s="36"/>
      <c r="B86" s="37"/>
      <c r="C86" s="31" t="s">
        <v>21</v>
      </c>
      <c r="D86" s="38"/>
      <c r="E86" s="38"/>
      <c r="F86" s="29" t="str">
        <f>F12</f>
        <v>ul. Horoměřická / Pod Habrovkou</v>
      </c>
      <c r="G86" s="38"/>
      <c r="H86" s="38"/>
      <c r="I86" s="119" t="s">
        <v>23</v>
      </c>
      <c r="J86" s="61" t="str">
        <f>IF(J12="","",J12)</f>
        <v>12. 6. 2020</v>
      </c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6.95" customHeight="1">
      <c r="A87" s="36"/>
      <c r="B87" s="37"/>
      <c r="C87" s="38"/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25.7" customHeight="1">
      <c r="A88" s="36"/>
      <c r="B88" s="37"/>
      <c r="C88" s="31" t="s">
        <v>25</v>
      </c>
      <c r="D88" s="38"/>
      <c r="E88" s="38"/>
      <c r="F88" s="29" t="str">
        <f>E15</f>
        <v>TSK hl.m. Prahy, a.s.</v>
      </c>
      <c r="G88" s="38"/>
      <c r="H88" s="38"/>
      <c r="I88" s="119" t="s">
        <v>31</v>
      </c>
      <c r="J88" s="34" t="str">
        <f>E21</f>
        <v>AGA Letiště, spol. s r.o.</v>
      </c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5.2" customHeight="1">
      <c r="A89" s="36"/>
      <c r="B89" s="37"/>
      <c r="C89" s="31" t="s">
        <v>29</v>
      </c>
      <c r="D89" s="38"/>
      <c r="E89" s="38"/>
      <c r="F89" s="29" t="str">
        <f>IF(E18="","",E18)</f>
        <v>Vyplň údaj</v>
      </c>
      <c r="G89" s="38"/>
      <c r="H89" s="38"/>
      <c r="I89" s="119" t="s">
        <v>34</v>
      </c>
      <c r="J89" s="34" t="str">
        <f>E24</f>
        <v xml:space="preserve"> 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2" customFormat="1" ht="10.3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5" s="11" customFormat="1" ht="29.25" customHeight="1">
      <c r="A91" s="166"/>
      <c r="B91" s="167"/>
      <c r="C91" s="168" t="s">
        <v>225</v>
      </c>
      <c r="D91" s="169" t="s">
        <v>57</v>
      </c>
      <c r="E91" s="169" t="s">
        <v>53</v>
      </c>
      <c r="F91" s="169" t="s">
        <v>54</v>
      </c>
      <c r="G91" s="169" t="s">
        <v>226</v>
      </c>
      <c r="H91" s="169" t="s">
        <v>227</v>
      </c>
      <c r="I91" s="170" t="s">
        <v>228</v>
      </c>
      <c r="J91" s="169" t="s">
        <v>220</v>
      </c>
      <c r="K91" s="171" t="s">
        <v>229</v>
      </c>
      <c r="L91" s="172"/>
      <c r="M91" s="70" t="s">
        <v>19</v>
      </c>
      <c r="N91" s="71" t="s">
        <v>42</v>
      </c>
      <c r="O91" s="71" t="s">
        <v>230</v>
      </c>
      <c r="P91" s="71" t="s">
        <v>231</v>
      </c>
      <c r="Q91" s="71" t="s">
        <v>232</v>
      </c>
      <c r="R91" s="71" t="s">
        <v>233</v>
      </c>
      <c r="S91" s="71" t="s">
        <v>234</v>
      </c>
      <c r="T91" s="72" t="s">
        <v>235</v>
      </c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</row>
    <row r="92" spans="1:65" s="2" customFormat="1" ht="22.9" customHeight="1">
      <c r="A92" s="36"/>
      <c r="B92" s="37"/>
      <c r="C92" s="77" t="s">
        <v>236</v>
      </c>
      <c r="D92" s="38"/>
      <c r="E92" s="38"/>
      <c r="F92" s="38"/>
      <c r="G92" s="38"/>
      <c r="H92" s="38"/>
      <c r="I92" s="117"/>
      <c r="J92" s="173">
        <f>BK92</f>
        <v>0</v>
      </c>
      <c r="K92" s="38"/>
      <c r="L92" s="41"/>
      <c r="M92" s="73"/>
      <c r="N92" s="174"/>
      <c r="O92" s="74"/>
      <c r="P92" s="175">
        <f>P93+P687</f>
        <v>0</v>
      </c>
      <c r="Q92" s="74"/>
      <c r="R92" s="175">
        <f>R93+R687</f>
        <v>477.82928119000002</v>
      </c>
      <c r="S92" s="74"/>
      <c r="T92" s="176">
        <f>T93+T687</f>
        <v>4.9749749999999997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71</v>
      </c>
      <c r="AU92" s="19" t="s">
        <v>221</v>
      </c>
      <c r="BK92" s="177">
        <f>BK93+BK687</f>
        <v>0</v>
      </c>
    </row>
    <row r="93" spans="1:65" s="12" customFormat="1" ht="25.9" customHeight="1">
      <c r="B93" s="178"/>
      <c r="C93" s="179"/>
      <c r="D93" s="180" t="s">
        <v>71</v>
      </c>
      <c r="E93" s="181" t="s">
        <v>237</v>
      </c>
      <c r="F93" s="181" t="s">
        <v>238</v>
      </c>
      <c r="G93" s="179"/>
      <c r="H93" s="179"/>
      <c r="I93" s="182"/>
      <c r="J93" s="183">
        <f>BK93</f>
        <v>0</v>
      </c>
      <c r="K93" s="179"/>
      <c r="L93" s="184"/>
      <c r="M93" s="185"/>
      <c r="N93" s="186"/>
      <c r="O93" s="186"/>
      <c r="P93" s="187">
        <f>P94+P206+P236+P277+P288+P462+P467+P484+P673+P684</f>
        <v>0</v>
      </c>
      <c r="Q93" s="186"/>
      <c r="R93" s="187">
        <f>R94+R206+R236+R277+R288+R462+R467+R484+R673+R684</f>
        <v>477.81920631000003</v>
      </c>
      <c r="S93" s="186"/>
      <c r="T93" s="188">
        <f>T94+T206+T236+T277+T288+T462+T467+T484+T673+T684</f>
        <v>4.9749749999999997</v>
      </c>
      <c r="AR93" s="189" t="s">
        <v>79</v>
      </c>
      <c r="AT93" s="190" t="s">
        <v>71</v>
      </c>
      <c r="AU93" s="190" t="s">
        <v>72</v>
      </c>
      <c r="AY93" s="189" t="s">
        <v>239</v>
      </c>
      <c r="BK93" s="191">
        <f>BK94+BK206+BK236+BK277+BK288+BK462+BK467+BK484+BK673+BK684</f>
        <v>0</v>
      </c>
    </row>
    <row r="94" spans="1:65" s="12" customFormat="1" ht="22.9" customHeight="1">
      <c r="B94" s="178"/>
      <c r="C94" s="179"/>
      <c r="D94" s="180" t="s">
        <v>71</v>
      </c>
      <c r="E94" s="192" t="s">
        <v>79</v>
      </c>
      <c r="F94" s="192" t="s">
        <v>240</v>
      </c>
      <c r="G94" s="179"/>
      <c r="H94" s="179"/>
      <c r="I94" s="182"/>
      <c r="J94" s="193">
        <f>BK94</f>
        <v>0</v>
      </c>
      <c r="K94" s="179"/>
      <c r="L94" s="184"/>
      <c r="M94" s="185"/>
      <c r="N94" s="186"/>
      <c r="O94" s="186"/>
      <c r="P94" s="187">
        <f>SUM(P95:P205)</f>
        <v>0</v>
      </c>
      <c r="Q94" s="186"/>
      <c r="R94" s="187">
        <f>SUM(R95:R205)</f>
        <v>314.38720274999997</v>
      </c>
      <c r="S94" s="186"/>
      <c r="T94" s="188">
        <f>SUM(T95:T205)</f>
        <v>4.9749749999999997</v>
      </c>
      <c r="AR94" s="189" t="s">
        <v>79</v>
      </c>
      <c r="AT94" s="190" t="s">
        <v>71</v>
      </c>
      <c r="AU94" s="190" t="s">
        <v>79</v>
      </c>
      <c r="AY94" s="189" t="s">
        <v>239</v>
      </c>
      <c r="BK94" s="191">
        <f>SUM(BK95:BK205)</f>
        <v>0</v>
      </c>
    </row>
    <row r="95" spans="1:65" s="2" customFormat="1" ht="16.5" customHeight="1">
      <c r="A95" s="36"/>
      <c r="B95" s="37"/>
      <c r="C95" s="194" t="s">
        <v>79</v>
      </c>
      <c r="D95" s="194" t="s">
        <v>241</v>
      </c>
      <c r="E95" s="195" t="s">
        <v>3465</v>
      </c>
      <c r="F95" s="196" t="s">
        <v>3466</v>
      </c>
      <c r="G95" s="197" t="s">
        <v>244</v>
      </c>
      <c r="H95" s="198">
        <v>20.3</v>
      </c>
      <c r="I95" s="199"/>
      <c r="J95" s="200">
        <f>ROUND(I95*H95,2)</f>
        <v>0</v>
      </c>
      <c r="K95" s="196" t="s">
        <v>245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3.0000000000000001E-5</v>
      </c>
      <c r="R95" s="203">
        <f>Q95*H95</f>
        <v>6.0900000000000006E-4</v>
      </c>
      <c r="S95" s="203">
        <v>7.6999999999999999E-2</v>
      </c>
      <c r="T95" s="204">
        <f>S95*H95</f>
        <v>1.5630999999999999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246</v>
      </c>
      <c r="AT95" s="205" t="s">
        <v>241</v>
      </c>
      <c r="AU95" s="205" t="s">
        <v>81</v>
      </c>
      <c r="AY95" s="19" t="s">
        <v>239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246</v>
      </c>
      <c r="BM95" s="205" t="s">
        <v>3467</v>
      </c>
    </row>
    <row r="96" spans="1:65" s="2" customFormat="1" ht="19.5">
      <c r="A96" s="36"/>
      <c r="B96" s="37"/>
      <c r="C96" s="38"/>
      <c r="D96" s="207" t="s">
        <v>248</v>
      </c>
      <c r="E96" s="38"/>
      <c r="F96" s="208" t="s">
        <v>3468</v>
      </c>
      <c r="G96" s="38"/>
      <c r="H96" s="38"/>
      <c r="I96" s="117"/>
      <c r="J96" s="38"/>
      <c r="K96" s="38"/>
      <c r="L96" s="41"/>
      <c r="M96" s="209"/>
      <c r="N96" s="210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248</v>
      </c>
      <c r="AU96" s="19" t="s">
        <v>81</v>
      </c>
    </row>
    <row r="97" spans="1:65" s="14" customFormat="1" ht="11.25">
      <c r="B97" s="230"/>
      <c r="C97" s="231"/>
      <c r="D97" s="207" t="s">
        <v>250</v>
      </c>
      <c r="E97" s="232" t="s">
        <v>19</v>
      </c>
      <c r="F97" s="233" t="s">
        <v>3469</v>
      </c>
      <c r="G97" s="231"/>
      <c r="H97" s="232" t="s">
        <v>19</v>
      </c>
      <c r="I97" s="234"/>
      <c r="J97" s="231"/>
      <c r="K97" s="231"/>
      <c r="L97" s="235"/>
      <c r="M97" s="236"/>
      <c r="N97" s="237"/>
      <c r="O97" s="237"/>
      <c r="P97" s="237"/>
      <c r="Q97" s="237"/>
      <c r="R97" s="237"/>
      <c r="S97" s="237"/>
      <c r="T97" s="238"/>
      <c r="AT97" s="239" t="s">
        <v>250</v>
      </c>
      <c r="AU97" s="239" t="s">
        <v>81</v>
      </c>
      <c r="AV97" s="14" t="s">
        <v>79</v>
      </c>
      <c r="AW97" s="14" t="s">
        <v>33</v>
      </c>
      <c r="AX97" s="14" t="s">
        <v>72</v>
      </c>
      <c r="AY97" s="239" t="s">
        <v>239</v>
      </c>
    </row>
    <row r="98" spans="1:65" s="13" customFormat="1" ht="11.25">
      <c r="B98" s="211"/>
      <c r="C98" s="212"/>
      <c r="D98" s="207" t="s">
        <v>250</v>
      </c>
      <c r="E98" s="213" t="s">
        <v>19</v>
      </c>
      <c r="F98" s="214" t="s">
        <v>3470</v>
      </c>
      <c r="G98" s="212"/>
      <c r="H98" s="215">
        <v>7.75</v>
      </c>
      <c r="I98" s="216"/>
      <c r="J98" s="212"/>
      <c r="K98" s="212"/>
      <c r="L98" s="217"/>
      <c r="M98" s="218"/>
      <c r="N98" s="219"/>
      <c r="O98" s="219"/>
      <c r="P98" s="219"/>
      <c r="Q98" s="219"/>
      <c r="R98" s="219"/>
      <c r="S98" s="219"/>
      <c r="T98" s="220"/>
      <c r="AT98" s="221" t="s">
        <v>250</v>
      </c>
      <c r="AU98" s="221" t="s">
        <v>81</v>
      </c>
      <c r="AV98" s="13" t="s">
        <v>81</v>
      </c>
      <c r="AW98" s="13" t="s">
        <v>33</v>
      </c>
      <c r="AX98" s="13" t="s">
        <v>72</v>
      </c>
      <c r="AY98" s="221" t="s">
        <v>239</v>
      </c>
    </row>
    <row r="99" spans="1:65" s="14" customFormat="1" ht="11.25">
      <c r="B99" s="230"/>
      <c r="C99" s="231"/>
      <c r="D99" s="207" t="s">
        <v>250</v>
      </c>
      <c r="E99" s="232" t="s">
        <v>19</v>
      </c>
      <c r="F99" s="233" t="s">
        <v>3471</v>
      </c>
      <c r="G99" s="231"/>
      <c r="H99" s="232" t="s">
        <v>19</v>
      </c>
      <c r="I99" s="234"/>
      <c r="J99" s="231"/>
      <c r="K99" s="231"/>
      <c r="L99" s="235"/>
      <c r="M99" s="236"/>
      <c r="N99" s="237"/>
      <c r="O99" s="237"/>
      <c r="P99" s="237"/>
      <c r="Q99" s="237"/>
      <c r="R99" s="237"/>
      <c r="S99" s="237"/>
      <c r="T99" s="238"/>
      <c r="AT99" s="239" t="s">
        <v>250</v>
      </c>
      <c r="AU99" s="239" t="s">
        <v>81</v>
      </c>
      <c r="AV99" s="14" t="s">
        <v>79</v>
      </c>
      <c r="AW99" s="14" t="s">
        <v>33</v>
      </c>
      <c r="AX99" s="14" t="s">
        <v>72</v>
      </c>
      <c r="AY99" s="239" t="s">
        <v>239</v>
      </c>
    </row>
    <row r="100" spans="1:65" s="13" customFormat="1" ht="11.25">
      <c r="B100" s="211"/>
      <c r="C100" s="212"/>
      <c r="D100" s="207" t="s">
        <v>250</v>
      </c>
      <c r="E100" s="213" t="s">
        <v>19</v>
      </c>
      <c r="F100" s="214" t="s">
        <v>3472</v>
      </c>
      <c r="G100" s="212"/>
      <c r="H100" s="215">
        <v>12.55</v>
      </c>
      <c r="I100" s="216"/>
      <c r="J100" s="212"/>
      <c r="K100" s="212"/>
      <c r="L100" s="217"/>
      <c r="M100" s="218"/>
      <c r="N100" s="219"/>
      <c r="O100" s="219"/>
      <c r="P100" s="219"/>
      <c r="Q100" s="219"/>
      <c r="R100" s="219"/>
      <c r="S100" s="219"/>
      <c r="T100" s="220"/>
      <c r="AT100" s="221" t="s">
        <v>250</v>
      </c>
      <c r="AU100" s="221" t="s">
        <v>81</v>
      </c>
      <c r="AV100" s="13" t="s">
        <v>81</v>
      </c>
      <c r="AW100" s="13" t="s">
        <v>33</v>
      </c>
      <c r="AX100" s="13" t="s">
        <v>72</v>
      </c>
      <c r="AY100" s="221" t="s">
        <v>239</v>
      </c>
    </row>
    <row r="101" spans="1:65" s="2" customFormat="1" ht="16.5" customHeight="1">
      <c r="A101" s="36"/>
      <c r="B101" s="37"/>
      <c r="C101" s="194" t="s">
        <v>81</v>
      </c>
      <c r="D101" s="194" t="s">
        <v>241</v>
      </c>
      <c r="E101" s="195" t="s">
        <v>3473</v>
      </c>
      <c r="F101" s="196" t="s">
        <v>3474</v>
      </c>
      <c r="G101" s="197" t="s">
        <v>244</v>
      </c>
      <c r="H101" s="198">
        <v>33.125</v>
      </c>
      <c r="I101" s="199"/>
      <c r="J101" s="200">
        <f>ROUND(I101*H101,2)</f>
        <v>0</v>
      </c>
      <c r="K101" s="196" t="s">
        <v>245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3.0000000000000001E-5</v>
      </c>
      <c r="R101" s="203">
        <f>Q101*H101</f>
        <v>9.9375000000000006E-4</v>
      </c>
      <c r="S101" s="203">
        <v>0.10299999999999999</v>
      </c>
      <c r="T101" s="204">
        <f>S101*H101</f>
        <v>3.4118749999999998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246</v>
      </c>
      <c r="AT101" s="205" t="s">
        <v>241</v>
      </c>
      <c r="AU101" s="205" t="s">
        <v>81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246</v>
      </c>
      <c r="BM101" s="205" t="s">
        <v>3475</v>
      </c>
    </row>
    <row r="102" spans="1:65" s="2" customFormat="1" ht="19.5">
      <c r="A102" s="36"/>
      <c r="B102" s="37"/>
      <c r="C102" s="38"/>
      <c r="D102" s="207" t="s">
        <v>248</v>
      </c>
      <c r="E102" s="38"/>
      <c r="F102" s="208" t="s">
        <v>3476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81</v>
      </c>
    </row>
    <row r="103" spans="1:65" s="14" customFormat="1" ht="11.25">
      <c r="B103" s="230"/>
      <c r="C103" s="231"/>
      <c r="D103" s="207" t="s">
        <v>250</v>
      </c>
      <c r="E103" s="232" t="s">
        <v>19</v>
      </c>
      <c r="F103" s="233" t="s">
        <v>3469</v>
      </c>
      <c r="G103" s="231"/>
      <c r="H103" s="232" t="s">
        <v>19</v>
      </c>
      <c r="I103" s="234"/>
      <c r="J103" s="231"/>
      <c r="K103" s="231"/>
      <c r="L103" s="235"/>
      <c r="M103" s="236"/>
      <c r="N103" s="237"/>
      <c r="O103" s="237"/>
      <c r="P103" s="237"/>
      <c r="Q103" s="237"/>
      <c r="R103" s="237"/>
      <c r="S103" s="237"/>
      <c r="T103" s="238"/>
      <c r="AT103" s="239" t="s">
        <v>250</v>
      </c>
      <c r="AU103" s="239" t="s">
        <v>81</v>
      </c>
      <c r="AV103" s="14" t="s">
        <v>79</v>
      </c>
      <c r="AW103" s="14" t="s">
        <v>33</v>
      </c>
      <c r="AX103" s="14" t="s">
        <v>72</v>
      </c>
      <c r="AY103" s="239" t="s">
        <v>239</v>
      </c>
    </row>
    <row r="104" spans="1:65" s="13" customFormat="1" ht="11.25">
      <c r="B104" s="211"/>
      <c r="C104" s="212"/>
      <c r="D104" s="207" t="s">
        <v>250</v>
      </c>
      <c r="E104" s="213" t="s">
        <v>19</v>
      </c>
      <c r="F104" s="214" t="s">
        <v>3477</v>
      </c>
      <c r="G104" s="212"/>
      <c r="H104" s="215">
        <v>7.75</v>
      </c>
      <c r="I104" s="216"/>
      <c r="J104" s="212"/>
      <c r="K104" s="212"/>
      <c r="L104" s="217"/>
      <c r="M104" s="218"/>
      <c r="N104" s="219"/>
      <c r="O104" s="219"/>
      <c r="P104" s="219"/>
      <c r="Q104" s="219"/>
      <c r="R104" s="219"/>
      <c r="S104" s="219"/>
      <c r="T104" s="220"/>
      <c r="AT104" s="221" t="s">
        <v>250</v>
      </c>
      <c r="AU104" s="221" t="s">
        <v>81</v>
      </c>
      <c r="AV104" s="13" t="s">
        <v>81</v>
      </c>
      <c r="AW104" s="13" t="s">
        <v>33</v>
      </c>
      <c r="AX104" s="13" t="s">
        <v>72</v>
      </c>
      <c r="AY104" s="221" t="s">
        <v>239</v>
      </c>
    </row>
    <row r="105" spans="1:65" s="14" customFormat="1" ht="11.25">
      <c r="B105" s="230"/>
      <c r="C105" s="231"/>
      <c r="D105" s="207" t="s">
        <v>250</v>
      </c>
      <c r="E105" s="232" t="s">
        <v>19</v>
      </c>
      <c r="F105" s="233" t="s">
        <v>3471</v>
      </c>
      <c r="G105" s="231"/>
      <c r="H105" s="232" t="s">
        <v>19</v>
      </c>
      <c r="I105" s="234"/>
      <c r="J105" s="231"/>
      <c r="K105" s="231"/>
      <c r="L105" s="235"/>
      <c r="M105" s="236"/>
      <c r="N105" s="237"/>
      <c r="O105" s="237"/>
      <c r="P105" s="237"/>
      <c r="Q105" s="237"/>
      <c r="R105" s="237"/>
      <c r="S105" s="237"/>
      <c r="T105" s="238"/>
      <c r="AT105" s="239" t="s">
        <v>250</v>
      </c>
      <c r="AU105" s="239" t="s">
        <v>81</v>
      </c>
      <c r="AV105" s="14" t="s">
        <v>79</v>
      </c>
      <c r="AW105" s="14" t="s">
        <v>33</v>
      </c>
      <c r="AX105" s="14" t="s">
        <v>72</v>
      </c>
      <c r="AY105" s="239" t="s">
        <v>239</v>
      </c>
    </row>
    <row r="106" spans="1:65" s="13" customFormat="1" ht="11.25">
      <c r="B106" s="211"/>
      <c r="C106" s="212"/>
      <c r="D106" s="207" t="s">
        <v>250</v>
      </c>
      <c r="E106" s="213" t="s">
        <v>19</v>
      </c>
      <c r="F106" s="214" t="s">
        <v>3478</v>
      </c>
      <c r="G106" s="212"/>
      <c r="H106" s="215">
        <v>12.55</v>
      </c>
      <c r="I106" s="216"/>
      <c r="J106" s="212"/>
      <c r="K106" s="212"/>
      <c r="L106" s="217"/>
      <c r="M106" s="218"/>
      <c r="N106" s="219"/>
      <c r="O106" s="219"/>
      <c r="P106" s="219"/>
      <c r="Q106" s="219"/>
      <c r="R106" s="219"/>
      <c r="S106" s="219"/>
      <c r="T106" s="220"/>
      <c r="AT106" s="221" t="s">
        <v>250</v>
      </c>
      <c r="AU106" s="221" t="s">
        <v>81</v>
      </c>
      <c r="AV106" s="13" t="s">
        <v>81</v>
      </c>
      <c r="AW106" s="13" t="s">
        <v>33</v>
      </c>
      <c r="AX106" s="13" t="s">
        <v>72</v>
      </c>
      <c r="AY106" s="221" t="s">
        <v>239</v>
      </c>
    </row>
    <row r="107" spans="1:65" s="14" customFormat="1" ht="11.25">
      <c r="B107" s="230"/>
      <c r="C107" s="231"/>
      <c r="D107" s="207" t="s">
        <v>250</v>
      </c>
      <c r="E107" s="232" t="s">
        <v>19</v>
      </c>
      <c r="F107" s="233" t="s">
        <v>3479</v>
      </c>
      <c r="G107" s="231"/>
      <c r="H107" s="232" t="s">
        <v>19</v>
      </c>
      <c r="I107" s="234"/>
      <c r="J107" s="231"/>
      <c r="K107" s="231"/>
      <c r="L107" s="235"/>
      <c r="M107" s="236"/>
      <c r="N107" s="237"/>
      <c r="O107" s="237"/>
      <c r="P107" s="237"/>
      <c r="Q107" s="237"/>
      <c r="R107" s="237"/>
      <c r="S107" s="237"/>
      <c r="T107" s="238"/>
      <c r="AT107" s="239" t="s">
        <v>250</v>
      </c>
      <c r="AU107" s="239" t="s">
        <v>81</v>
      </c>
      <c r="AV107" s="14" t="s">
        <v>79</v>
      </c>
      <c r="AW107" s="14" t="s">
        <v>33</v>
      </c>
      <c r="AX107" s="14" t="s">
        <v>72</v>
      </c>
      <c r="AY107" s="239" t="s">
        <v>239</v>
      </c>
    </row>
    <row r="108" spans="1:65" s="13" customFormat="1" ht="11.25">
      <c r="B108" s="211"/>
      <c r="C108" s="212"/>
      <c r="D108" s="207" t="s">
        <v>250</v>
      </c>
      <c r="E108" s="213" t="s">
        <v>19</v>
      </c>
      <c r="F108" s="214" t="s">
        <v>3480</v>
      </c>
      <c r="G108" s="212"/>
      <c r="H108" s="215">
        <v>12.824999999999999</v>
      </c>
      <c r="I108" s="216"/>
      <c r="J108" s="212"/>
      <c r="K108" s="212"/>
      <c r="L108" s="217"/>
      <c r="M108" s="218"/>
      <c r="N108" s="219"/>
      <c r="O108" s="219"/>
      <c r="P108" s="219"/>
      <c r="Q108" s="219"/>
      <c r="R108" s="219"/>
      <c r="S108" s="219"/>
      <c r="T108" s="220"/>
      <c r="AT108" s="221" t="s">
        <v>250</v>
      </c>
      <c r="AU108" s="221" t="s">
        <v>81</v>
      </c>
      <c r="AV108" s="13" t="s">
        <v>81</v>
      </c>
      <c r="AW108" s="13" t="s">
        <v>33</v>
      </c>
      <c r="AX108" s="13" t="s">
        <v>72</v>
      </c>
      <c r="AY108" s="221" t="s">
        <v>239</v>
      </c>
    </row>
    <row r="109" spans="1:65" s="2" customFormat="1" ht="16.5" customHeight="1">
      <c r="A109" s="36"/>
      <c r="B109" s="37"/>
      <c r="C109" s="194" t="s">
        <v>101</v>
      </c>
      <c r="D109" s="194" t="s">
        <v>241</v>
      </c>
      <c r="E109" s="195" t="s">
        <v>3481</v>
      </c>
      <c r="F109" s="196" t="s">
        <v>3482</v>
      </c>
      <c r="G109" s="197" t="s">
        <v>254</v>
      </c>
      <c r="H109" s="198">
        <v>61.6</v>
      </c>
      <c r="I109" s="199"/>
      <c r="J109" s="200">
        <f>ROUND(I109*H109,2)</f>
        <v>0</v>
      </c>
      <c r="K109" s="196" t="s">
        <v>245</v>
      </c>
      <c r="L109" s="41"/>
      <c r="M109" s="201" t="s">
        <v>19</v>
      </c>
      <c r="N109" s="202" t="s">
        <v>43</v>
      </c>
      <c r="O109" s="66"/>
      <c r="P109" s="203">
        <f>O109*H109</f>
        <v>0</v>
      </c>
      <c r="Q109" s="203">
        <v>0</v>
      </c>
      <c r="R109" s="203">
        <f>Q109*H109</f>
        <v>0</v>
      </c>
      <c r="S109" s="203">
        <v>0</v>
      </c>
      <c r="T109" s="204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246</v>
      </c>
      <c r="AT109" s="205" t="s">
        <v>241</v>
      </c>
      <c r="AU109" s="205" t="s">
        <v>81</v>
      </c>
      <c r="AY109" s="19" t="s">
        <v>239</v>
      </c>
      <c r="BE109" s="206">
        <f>IF(N109="základní",J109,0)</f>
        <v>0</v>
      </c>
      <c r="BF109" s="206">
        <f>IF(N109="snížená",J109,0)</f>
        <v>0</v>
      </c>
      <c r="BG109" s="206">
        <f>IF(N109="zákl. přenesená",J109,0)</f>
        <v>0</v>
      </c>
      <c r="BH109" s="206">
        <f>IF(N109="sníž. přenesená",J109,0)</f>
        <v>0</v>
      </c>
      <c r="BI109" s="206">
        <f>IF(N109="nulová",J109,0)</f>
        <v>0</v>
      </c>
      <c r="BJ109" s="19" t="s">
        <v>79</v>
      </c>
      <c r="BK109" s="206">
        <f>ROUND(I109*H109,2)</f>
        <v>0</v>
      </c>
      <c r="BL109" s="19" t="s">
        <v>246</v>
      </c>
      <c r="BM109" s="205" t="s">
        <v>3483</v>
      </c>
    </row>
    <row r="110" spans="1:65" s="2" customFormat="1" ht="11.25">
      <c r="A110" s="36"/>
      <c r="B110" s="37"/>
      <c r="C110" s="38"/>
      <c r="D110" s="207" t="s">
        <v>248</v>
      </c>
      <c r="E110" s="38"/>
      <c r="F110" s="208" t="s">
        <v>3484</v>
      </c>
      <c r="G110" s="38"/>
      <c r="H110" s="38"/>
      <c r="I110" s="117"/>
      <c r="J110" s="38"/>
      <c r="K110" s="38"/>
      <c r="L110" s="41"/>
      <c r="M110" s="209"/>
      <c r="N110" s="210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248</v>
      </c>
      <c r="AU110" s="19" t="s">
        <v>81</v>
      </c>
    </row>
    <row r="111" spans="1:65" s="2" customFormat="1" ht="19.5">
      <c r="A111" s="36"/>
      <c r="B111" s="37"/>
      <c r="C111" s="38"/>
      <c r="D111" s="207" t="s">
        <v>275</v>
      </c>
      <c r="E111" s="38"/>
      <c r="F111" s="225" t="s">
        <v>3485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275</v>
      </c>
      <c r="AU111" s="19" t="s">
        <v>81</v>
      </c>
    </row>
    <row r="112" spans="1:65" s="13" customFormat="1" ht="11.25">
      <c r="B112" s="211"/>
      <c r="C112" s="212"/>
      <c r="D112" s="207" t="s">
        <v>250</v>
      </c>
      <c r="E112" s="213" t="s">
        <v>19</v>
      </c>
      <c r="F112" s="214" t="s">
        <v>3486</v>
      </c>
      <c r="G112" s="212"/>
      <c r="H112" s="215">
        <v>57.1</v>
      </c>
      <c r="I112" s="216"/>
      <c r="J112" s="212"/>
      <c r="K112" s="212"/>
      <c r="L112" s="217"/>
      <c r="M112" s="218"/>
      <c r="N112" s="219"/>
      <c r="O112" s="219"/>
      <c r="P112" s="219"/>
      <c r="Q112" s="219"/>
      <c r="R112" s="219"/>
      <c r="S112" s="219"/>
      <c r="T112" s="220"/>
      <c r="AT112" s="221" t="s">
        <v>250</v>
      </c>
      <c r="AU112" s="221" t="s">
        <v>81</v>
      </c>
      <c r="AV112" s="13" t="s">
        <v>81</v>
      </c>
      <c r="AW112" s="13" t="s">
        <v>33</v>
      </c>
      <c r="AX112" s="13" t="s">
        <v>72</v>
      </c>
      <c r="AY112" s="221" t="s">
        <v>239</v>
      </c>
    </row>
    <row r="113" spans="1:65" s="13" customFormat="1" ht="11.25">
      <c r="B113" s="211"/>
      <c r="C113" s="212"/>
      <c r="D113" s="207" t="s">
        <v>250</v>
      </c>
      <c r="E113" s="213" t="s">
        <v>19</v>
      </c>
      <c r="F113" s="214" t="s">
        <v>3487</v>
      </c>
      <c r="G113" s="212"/>
      <c r="H113" s="215">
        <v>4.5</v>
      </c>
      <c r="I113" s="216"/>
      <c r="J113" s="212"/>
      <c r="K113" s="212"/>
      <c r="L113" s="217"/>
      <c r="M113" s="218"/>
      <c r="N113" s="219"/>
      <c r="O113" s="219"/>
      <c r="P113" s="219"/>
      <c r="Q113" s="219"/>
      <c r="R113" s="219"/>
      <c r="S113" s="219"/>
      <c r="T113" s="220"/>
      <c r="AT113" s="221" t="s">
        <v>250</v>
      </c>
      <c r="AU113" s="221" t="s">
        <v>81</v>
      </c>
      <c r="AV113" s="13" t="s">
        <v>81</v>
      </c>
      <c r="AW113" s="13" t="s">
        <v>33</v>
      </c>
      <c r="AX113" s="13" t="s">
        <v>72</v>
      </c>
      <c r="AY113" s="221" t="s">
        <v>239</v>
      </c>
    </row>
    <row r="114" spans="1:65" s="2" customFormat="1" ht="16.5" customHeight="1">
      <c r="A114" s="36"/>
      <c r="B114" s="37"/>
      <c r="C114" s="194" t="s">
        <v>246</v>
      </c>
      <c r="D114" s="194" t="s">
        <v>241</v>
      </c>
      <c r="E114" s="195" t="s">
        <v>3488</v>
      </c>
      <c r="F114" s="196" t="s">
        <v>3489</v>
      </c>
      <c r="G114" s="197" t="s">
        <v>254</v>
      </c>
      <c r="H114" s="198">
        <v>138.81</v>
      </c>
      <c r="I114" s="199"/>
      <c r="J114" s="200">
        <f>ROUND(I114*H114,2)</f>
        <v>0</v>
      </c>
      <c r="K114" s="196" t="s">
        <v>245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246</v>
      </c>
      <c r="AT114" s="205" t="s">
        <v>241</v>
      </c>
      <c r="AU114" s="205" t="s">
        <v>81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246</v>
      </c>
      <c r="BM114" s="205" t="s">
        <v>3490</v>
      </c>
    </row>
    <row r="115" spans="1:65" s="2" customFormat="1" ht="11.25">
      <c r="A115" s="36"/>
      <c r="B115" s="37"/>
      <c r="C115" s="38"/>
      <c r="D115" s="207" t="s">
        <v>248</v>
      </c>
      <c r="E115" s="38"/>
      <c r="F115" s="208" t="s">
        <v>3491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81</v>
      </c>
    </row>
    <row r="116" spans="1:65" s="13" customFormat="1" ht="11.25">
      <c r="B116" s="211"/>
      <c r="C116" s="212"/>
      <c r="D116" s="207" t="s">
        <v>250</v>
      </c>
      <c r="E116" s="213" t="s">
        <v>19</v>
      </c>
      <c r="F116" s="214" t="s">
        <v>3492</v>
      </c>
      <c r="G116" s="212"/>
      <c r="H116" s="215">
        <v>138.81</v>
      </c>
      <c r="I116" s="216"/>
      <c r="J116" s="212"/>
      <c r="K116" s="212"/>
      <c r="L116" s="217"/>
      <c r="M116" s="218"/>
      <c r="N116" s="219"/>
      <c r="O116" s="219"/>
      <c r="P116" s="219"/>
      <c r="Q116" s="219"/>
      <c r="R116" s="219"/>
      <c r="S116" s="219"/>
      <c r="T116" s="220"/>
      <c r="AT116" s="221" t="s">
        <v>250</v>
      </c>
      <c r="AU116" s="221" t="s">
        <v>81</v>
      </c>
      <c r="AV116" s="13" t="s">
        <v>81</v>
      </c>
      <c r="AW116" s="13" t="s">
        <v>33</v>
      </c>
      <c r="AX116" s="13" t="s">
        <v>72</v>
      </c>
      <c r="AY116" s="221" t="s">
        <v>239</v>
      </c>
    </row>
    <row r="117" spans="1:65" s="2" customFormat="1" ht="16.5" customHeight="1">
      <c r="A117" s="36"/>
      <c r="B117" s="37"/>
      <c r="C117" s="194" t="s">
        <v>295</v>
      </c>
      <c r="D117" s="194" t="s">
        <v>241</v>
      </c>
      <c r="E117" s="195" t="s">
        <v>3493</v>
      </c>
      <c r="F117" s="196" t="s">
        <v>3494</v>
      </c>
      <c r="G117" s="197" t="s">
        <v>254</v>
      </c>
      <c r="H117" s="198">
        <v>3.7</v>
      </c>
      <c r="I117" s="199"/>
      <c r="J117" s="200">
        <f>ROUND(I117*H117,2)</f>
        <v>0</v>
      </c>
      <c r="K117" s="196" t="s">
        <v>245</v>
      </c>
      <c r="L117" s="41"/>
      <c r="M117" s="201" t="s">
        <v>19</v>
      </c>
      <c r="N117" s="202" t="s">
        <v>43</v>
      </c>
      <c r="O117" s="66"/>
      <c r="P117" s="203">
        <f>O117*H117</f>
        <v>0</v>
      </c>
      <c r="Q117" s="203">
        <v>0</v>
      </c>
      <c r="R117" s="203">
        <f>Q117*H117</f>
        <v>0</v>
      </c>
      <c r="S117" s="203">
        <v>0</v>
      </c>
      <c r="T117" s="204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246</v>
      </c>
      <c r="AT117" s="205" t="s">
        <v>241</v>
      </c>
      <c r="AU117" s="205" t="s">
        <v>81</v>
      </c>
      <c r="AY117" s="19" t="s">
        <v>239</v>
      </c>
      <c r="BE117" s="206">
        <f>IF(N117="základní",J117,0)</f>
        <v>0</v>
      </c>
      <c r="BF117" s="206">
        <f>IF(N117="snížená",J117,0)</f>
        <v>0</v>
      </c>
      <c r="BG117" s="206">
        <f>IF(N117="zákl. přenesená",J117,0)</f>
        <v>0</v>
      </c>
      <c r="BH117" s="206">
        <f>IF(N117="sníž. přenesená",J117,0)</f>
        <v>0</v>
      </c>
      <c r="BI117" s="206">
        <f>IF(N117="nulová",J117,0)</f>
        <v>0</v>
      </c>
      <c r="BJ117" s="19" t="s">
        <v>79</v>
      </c>
      <c r="BK117" s="206">
        <f>ROUND(I117*H117,2)</f>
        <v>0</v>
      </c>
      <c r="BL117" s="19" t="s">
        <v>246</v>
      </c>
      <c r="BM117" s="205" t="s">
        <v>3495</v>
      </c>
    </row>
    <row r="118" spans="1:65" s="2" customFormat="1" ht="19.5">
      <c r="A118" s="36"/>
      <c r="B118" s="37"/>
      <c r="C118" s="38"/>
      <c r="D118" s="207" t="s">
        <v>248</v>
      </c>
      <c r="E118" s="38"/>
      <c r="F118" s="208" t="s">
        <v>3496</v>
      </c>
      <c r="G118" s="38"/>
      <c r="H118" s="38"/>
      <c r="I118" s="117"/>
      <c r="J118" s="38"/>
      <c r="K118" s="38"/>
      <c r="L118" s="41"/>
      <c r="M118" s="209"/>
      <c r="N118" s="210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248</v>
      </c>
      <c r="AU118" s="19" t="s">
        <v>81</v>
      </c>
    </row>
    <row r="119" spans="1:65" s="14" customFormat="1" ht="11.25">
      <c r="B119" s="230"/>
      <c r="C119" s="231"/>
      <c r="D119" s="207" t="s">
        <v>250</v>
      </c>
      <c r="E119" s="232" t="s">
        <v>19</v>
      </c>
      <c r="F119" s="233" t="s">
        <v>3497</v>
      </c>
      <c r="G119" s="231"/>
      <c r="H119" s="232" t="s">
        <v>19</v>
      </c>
      <c r="I119" s="234"/>
      <c r="J119" s="231"/>
      <c r="K119" s="231"/>
      <c r="L119" s="235"/>
      <c r="M119" s="236"/>
      <c r="N119" s="237"/>
      <c r="O119" s="237"/>
      <c r="P119" s="237"/>
      <c r="Q119" s="237"/>
      <c r="R119" s="237"/>
      <c r="S119" s="237"/>
      <c r="T119" s="238"/>
      <c r="AT119" s="239" t="s">
        <v>250</v>
      </c>
      <c r="AU119" s="239" t="s">
        <v>81</v>
      </c>
      <c r="AV119" s="14" t="s">
        <v>79</v>
      </c>
      <c r="AW119" s="14" t="s">
        <v>33</v>
      </c>
      <c r="AX119" s="14" t="s">
        <v>72</v>
      </c>
      <c r="AY119" s="239" t="s">
        <v>239</v>
      </c>
    </row>
    <row r="120" spans="1:65" s="13" customFormat="1" ht="11.25">
      <c r="B120" s="211"/>
      <c r="C120" s="212"/>
      <c r="D120" s="207" t="s">
        <v>250</v>
      </c>
      <c r="E120" s="213" t="s">
        <v>19</v>
      </c>
      <c r="F120" s="214" t="s">
        <v>3498</v>
      </c>
      <c r="G120" s="212"/>
      <c r="H120" s="215">
        <v>3.7</v>
      </c>
      <c r="I120" s="216"/>
      <c r="J120" s="212"/>
      <c r="K120" s="212"/>
      <c r="L120" s="217"/>
      <c r="M120" s="218"/>
      <c r="N120" s="219"/>
      <c r="O120" s="219"/>
      <c r="P120" s="219"/>
      <c r="Q120" s="219"/>
      <c r="R120" s="219"/>
      <c r="S120" s="219"/>
      <c r="T120" s="220"/>
      <c r="AT120" s="221" t="s">
        <v>250</v>
      </c>
      <c r="AU120" s="221" t="s">
        <v>81</v>
      </c>
      <c r="AV120" s="13" t="s">
        <v>81</v>
      </c>
      <c r="AW120" s="13" t="s">
        <v>33</v>
      </c>
      <c r="AX120" s="13" t="s">
        <v>72</v>
      </c>
      <c r="AY120" s="221" t="s">
        <v>239</v>
      </c>
    </row>
    <row r="121" spans="1:65" s="2" customFormat="1" ht="16.5" customHeight="1">
      <c r="A121" s="36"/>
      <c r="B121" s="37"/>
      <c r="C121" s="194" t="s">
        <v>301</v>
      </c>
      <c r="D121" s="194" t="s">
        <v>241</v>
      </c>
      <c r="E121" s="195" t="s">
        <v>3499</v>
      </c>
      <c r="F121" s="196" t="s">
        <v>3500</v>
      </c>
      <c r="G121" s="197" t="s">
        <v>254</v>
      </c>
      <c r="H121" s="198">
        <v>5.5</v>
      </c>
      <c r="I121" s="199"/>
      <c r="J121" s="200">
        <f>ROUND(I121*H121,2)</f>
        <v>0</v>
      </c>
      <c r="K121" s="196" t="s">
        <v>245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246</v>
      </c>
      <c r="AT121" s="205" t="s">
        <v>241</v>
      </c>
      <c r="AU121" s="205" t="s">
        <v>81</v>
      </c>
      <c r="AY121" s="19" t="s">
        <v>239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246</v>
      </c>
      <c r="BM121" s="205" t="s">
        <v>3501</v>
      </c>
    </row>
    <row r="122" spans="1:65" s="2" customFormat="1" ht="19.5">
      <c r="A122" s="36"/>
      <c r="B122" s="37"/>
      <c r="C122" s="38"/>
      <c r="D122" s="207" t="s">
        <v>248</v>
      </c>
      <c r="E122" s="38"/>
      <c r="F122" s="208" t="s">
        <v>3502</v>
      </c>
      <c r="G122" s="38"/>
      <c r="H122" s="38"/>
      <c r="I122" s="117"/>
      <c r="J122" s="38"/>
      <c r="K122" s="38"/>
      <c r="L122" s="41"/>
      <c r="M122" s="209"/>
      <c r="N122" s="210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248</v>
      </c>
      <c r="AU122" s="19" t="s">
        <v>81</v>
      </c>
    </row>
    <row r="123" spans="1:65" s="14" customFormat="1" ht="11.25">
      <c r="B123" s="230"/>
      <c r="C123" s="231"/>
      <c r="D123" s="207" t="s">
        <v>250</v>
      </c>
      <c r="E123" s="232" t="s">
        <v>19</v>
      </c>
      <c r="F123" s="233" t="s">
        <v>3503</v>
      </c>
      <c r="G123" s="231"/>
      <c r="H123" s="232" t="s">
        <v>19</v>
      </c>
      <c r="I123" s="234"/>
      <c r="J123" s="231"/>
      <c r="K123" s="231"/>
      <c r="L123" s="235"/>
      <c r="M123" s="236"/>
      <c r="N123" s="237"/>
      <c r="O123" s="237"/>
      <c r="P123" s="237"/>
      <c r="Q123" s="237"/>
      <c r="R123" s="237"/>
      <c r="S123" s="237"/>
      <c r="T123" s="238"/>
      <c r="AT123" s="239" t="s">
        <v>250</v>
      </c>
      <c r="AU123" s="239" t="s">
        <v>81</v>
      </c>
      <c r="AV123" s="14" t="s">
        <v>79</v>
      </c>
      <c r="AW123" s="14" t="s">
        <v>33</v>
      </c>
      <c r="AX123" s="14" t="s">
        <v>72</v>
      </c>
      <c r="AY123" s="239" t="s">
        <v>239</v>
      </c>
    </row>
    <row r="124" spans="1:65" s="13" customFormat="1" ht="11.25">
      <c r="B124" s="211"/>
      <c r="C124" s="212"/>
      <c r="D124" s="207" t="s">
        <v>250</v>
      </c>
      <c r="E124" s="213" t="s">
        <v>19</v>
      </c>
      <c r="F124" s="214" t="s">
        <v>3504</v>
      </c>
      <c r="G124" s="212"/>
      <c r="H124" s="215">
        <v>5.5</v>
      </c>
      <c r="I124" s="216"/>
      <c r="J124" s="212"/>
      <c r="K124" s="212"/>
      <c r="L124" s="217"/>
      <c r="M124" s="218"/>
      <c r="N124" s="219"/>
      <c r="O124" s="219"/>
      <c r="P124" s="219"/>
      <c r="Q124" s="219"/>
      <c r="R124" s="219"/>
      <c r="S124" s="219"/>
      <c r="T124" s="220"/>
      <c r="AT124" s="221" t="s">
        <v>250</v>
      </c>
      <c r="AU124" s="221" t="s">
        <v>81</v>
      </c>
      <c r="AV124" s="13" t="s">
        <v>81</v>
      </c>
      <c r="AW124" s="13" t="s">
        <v>33</v>
      </c>
      <c r="AX124" s="13" t="s">
        <v>72</v>
      </c>
      <c r="AY124" s="221" t="s">
        <v>239</v>
      </c>
    </row>
    <row r="125" spans="1:65" s="2" customFormat="1" ht="16.5" customHeight="1">
      <c r="A125" s="36"/>
      <c r="B125" s="37"/>
      <c r="C125" s="194" t="s">
        <v>309</v>
      </c>
      <c r="D125" s="194" t="s">
        <v>241</v>
      </c>
      <c r="E125" s="195" t="s">
        <v>1795</v>
      </c>
      <c r="F125" s="196" t="s">
        <v>1796</v>
      </c>
      <c r="G125" s="197" t="s">
        <v>254</v>
      </c>
      <c r="H125" s="198">
        <v>114.2</v>
      </c>
      <c r="I125" s="199"/>
      <c r="J125" s="200">
        <f>ROUND(I125*H125,2)</f>
        <v>0</v>
      </c>
      <c r="K125" s="196" t="s">
        <v>245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0</v>
      </c>
      <c r="R125" s="203">
        <f>Q125*H125</f>
        <v>0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246</v>
      </c>
      <c r="AT125" s="205" t="s">
        <v>241</v>
      </c>
      <c r="AU125" s="205" t="s">
        <v>81</v>
      </c>
      <c r="AY125" s="19" t="s">
        <v>239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246</v>
      </c>
      <c r="BM125" s="205" t="s">
        <v>3505</v>
      </c>
    </row>
    <row r="126" spans="1:65" s="2" customFormat="1" ht="19.5">
      <c r="A126" s="36"/>
      <c r="B126" s="37"/>
      <c r="C126" s="38"/>
      <c r="D126" s="207" t="s">
        <v>248</v>
      </c>
      <c r="E126" s="38"/>
      <c r="F126" s="208" t="s">
        <v>1798</v>
      </c>
      <c r="G126" s="38"/>
      <c r="H126" s="38"/>
      <c r="I126" s="117"/>
      <c r="J126" s="38"/>
      <c r="K126" s="38"/>
      <c r="L126" s="41"/>
      <c r="M126" s="209"/>
      <c r="N126" s="210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248</v>
      </c>
      <c r="AU126" s="19" t="s">
        <v>81</v>
      </c>
    </row>
    <row r="127" spans="1:65" s="13" customFormat="1" ht="11.25">
      <c r="B127" s="211"/>
      <c r="C127" s="212"/>
      <c r="D127" s="207" t="s">
        <v>250</v>
      </c>
      <c r="E127" s="213" t="s">
        <v>19</v>
      </c>
      <c r="F127" s="214" t="s">
        <v>3506</v>
      </c>
      <c r="G127" s="212"/>
      <c r="H127" s="215">
        <v>57.1</v>
      </c>
      <c r="I127" s="216"/>
      <c r="J127" s="212"/>
      <c r="K127" s="212"/>
      <c r="L127" s="217"/>
      <c r="M127" s="218"/>
      <c r="N127" s="219"/>
      <c r="O127" s="219"/>
      <c r="P127" s="219"/>
      <c r="Q127" s="219"/>
      <c r="R127" s="219"/>
      <c r="S127" s="219"/>
      <c r="T127" s="220"/>
      <c r="AT127" s="221" t="s">
        <v>250</v>
      </c>
      <c r="AU127" s="221" t="s">
        <v>81</v>
      </c>
      <c r="AV127" s="13" t="s">
        <v>81</v>
      </c>
      <c r="AW127" s="13" t="s">
        <v>33</v>
      </c>
      <c r="AX127" s="13" t="s">
        <v>72</v>
      </c>
      <c r="AY127" s="221" t="s">
        <v>239</v>
      </c>
    </row>
    <row r="128" spans="1:65" s="13" customFormat="1" ht="11.25">
      <c r="B128" s="211"/>
      <c r="C128" s="212"/>
      <c r="D128" s="207" t="s">
        <v>250</v>
      </c>
      <c r="E128" s="213" t="s">
        <v>19</v>
      </c>
      <c r="F128" s="214" t="s">
        <v>3507</v>
      </c>
      <c r="G128" s="212"/>
      <c r="H128" s="215">
        <v>57.1</v>
      </c>
      <c r="I128" s="216"/>
      <c r="J128" s="212"/>
      <c r="K128" s="212"/>
      <c r="L128" s="217"/>
      <c r="M128" s="218"/>
      <c r="N128" s="219"/>
      <c r="O128" s="219"/>
      <c r="P128" s="219"/>
      <c r="Q128" s="219"/>
      <c r="R128" s="219"/>
      <c r="S128" s="219"/>
      <c r="T128" s="220"/>
      <c r="AT128" s="221" t="s">
        <v>250</v>
      </c>
      <c r="AU128" s="221" t="s">
        <v>81</v>
      </c>
      <c r="AV128" s="13" t="s">
        <v>81</v>
      </c>
      <c r="AW128" s="13" t="s">
        <v>33</v>
      </c>
      <c r="AX128" s="13" t="s">
        <v>72</v>
      </c>
      <c r="AY128" s="221" t="s">
        <v>239</v>
      </c>
    </row>
    <row r="129" spans="1:65" s="2" customFormat="1" ht="16.5" customHeight="1">
      <c r="A129" s="36"/>
      <c r="B129" s="37"/>
      <c r="C129" s="194" t="s">
        <v>314</v>
      </c>
      <c r="D129" s="194" t="s">
        <v>241</v>
      </c>
      <c r="E129" s="195" t="s">
        <v>252</v>
      </c>
      <c r="F129" s="196" t="s">
        <v>253</v>
      </c>
      <c r="G129" s="197" t="s">
        <v>254</v>
      </c>
      <c r="H129" s="198">
        <v>149.11000000000001</v>
      </c>
      <c r="I129" s="199"/>
      <c r="J129" s="200">
        <f>ROUND(I129*H129,2)</f>
        <v>0</v>
      </c>
      <c r="K129" s="196" t="s">
        <v>245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246</v>
      </c>
      <c r="AT129" s="205" t="s">
        <v>241</v>
      </c>
      <c r="AU129" s="205" t="s">
        <v>81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246</v>
      </c>
      <c r="BM129" s="205" t="s">
        <v>3508</v>
      </c>
    </row>
    <row r="130" spans="1:65" s="2" customFormat="1" ht="19.5">
      <c r="A130" s="36"/>
      <c r="B130" s="37"/>
      <c r="C130" s="38"/>
      <c r="D130" s="207" t="s">
        <v>248</v>
      </c>
      <c r="E130" s="38"/>
      <c r="F130" s="208" t="s">
        <v>256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81</v>
      </c>
    </row>
    <row r="131" spans="1:65" s="13" customFormat="1" ht="11.25">
      <c r="B131" s="211"/>
      <c r="C131" s="212"/>
      <c r="D131" s="207" t="s">
        <v>250</v>
      </c>
      <c r="E131" s="213" t="s">
        <v>19</v>
      </c>
      <c r="F131" s="214" t="s">
        <v>3487</v>
      </c>
      <c r="G131" s="212"/>
      <c r="H131" s="215">
        <v>4.5</v>
      </c>
      <c r="I131" s="216"/>
      <c r="J131" s="212"/>
      <c r="K131" s="212"/>
      <c r="L131" s="217"/>
      <c r="M131" s="218"/>
      <c r="N131" s="219"/>
      <c r="O131" s="219"/>
      <c r="P131" s="219"/>
      <c r="Q131" s="219"/>
      <c r="R131" s="219"/>
      <c r="S131" s="219"/>
      <c r="T131" s="220"/>
      <c r="AT131" s="221" t="s">
        <v>250</v>
      </c>
      <c r="AU131" s="221" t="s">
        <v>81</v>
      </c>
      <c r="AV131" s="13" t="s">
        <v>81</v>
      </c>
      <c r="AW131" s="13" t="s">
        <v>33</v>
      </c>
      <c r="AX131" s="13" t="s">
        <v>72</v>
      </c>
      <c r="AY131" s="221" t="s">
        <v>239</v>
      </c>
    </row>
    <row r="132" spans="1:65" s="13" customFormat="1" ht="11.25">
      <c r="B132" s="211"/>
      <c r="C132" s="212"/>
      <c r="D132" s="207" t="s">
        <v>250</v>
      </c>
      <c r="E132" s="213" t="s">
        <v>19</v>
      </c>
      <c r="F132" s="214" t="s">
        <v>3492</v>
      </c>
      <c r="G132" s="212"/>
      <c r="H132" s="215">
        <v>138.81</v>
      </c>
      <c r="I132" s="216"/>
      <c r="J132" s="212"/>
      <c r="K132" s="212"/>
      <c r="L132" s="217"/>
      <c r="M132" s="218"/>
      <c r="N132" s="219"/>
      <c r="O132" s="219"/>
      <c r="P132" s="219"/>
      <c r="Q132" s="219"/>
      <c r="R132" s="219"/>
      <c r="S132" s="219"/>
      <c r="T132" s="220"/>
      <c r="AT132" s="221" t="s">
        <v>250</v>
      </c>
      <c r="AU132" s="221" t="s">
        <v>81</v>
      </c>
      <c r="AV132" s="13" t="s">
        <v>81</v>
      </c>
      <c r="AW132" s="13" t="s">
        <v>33</v>
      </c>
      <c r="AX132" s="13" t="s">
        <v>72</v>
      </c>
      <c r="AY132" s="221" t="s">
        <v>239</v>
      </c>
    </row>
    <row r="133" spans="1:65" s="13" customFormat="1" ht="11.25">
      <c r="B133" s="211"/>
      <c r="C133" s="212"/>
      <c r="D133" s="207" t="s">
        <v>250</v>
      </c>
      <c r="E133" s="213" t="s">
        <v>19</v>
      </c>
      <c r="F133" s="214" t="s">
        <v>3509</v>
      </c>
      <c r="G133" s="212"/>
      <c r="H133" s="215">
        <v>3.7</v>
      </c>
      <c r="I133" s="216"/>
      <c r="J133" s="212"/>
      <c r="K133" s="212"/>
      <c r="L133" s="217"/>
      <c r="M133" s="218"/>
      <c r="N133" s="219"/>
      <c r="O133" s="219"/>
      <c r="P133" s="219"/>
      <c r="Q133" s="219"/>
      <c r="R133" s="219"/>
      <c r="S133" s="219"/>
      <c r="T133" s="220"/>
      <c r="AT133" s="221" t="s">
        <v>250</v>
      </c>
      <c r="AU133" s="221" t="s">
        <v>81</v>
      </c>
      <c r="AV133" s="13" t="s">
        <v>81</v>
      </c>
      <c r="AW133" s="13" t="s">
        <v>33</v>
      </c>
      <c r="AX133" s="13" t="s">
        <v>72</v>
      </c>
      <c r="AY133" s="221" t="s">
        <v>239</v>
      </c>
    </row>
    <row r="134" spans="1:65" s="13" customFormat="1" ht="11.25">
      <c r="B134" s="211"/>
      <c r="C134" s="212"/>
      <c r="D134" s="207" t="s">
        <v>250</v>
      </c>
      <c r="E134" s="213" t="s">
        <v>19</v>
      </c>
      <c r="F134" s="214" t="s">
        <v>3510</v>
      </c>
      <c r="G134" s="212"/>
      <c r="H134" s="215">
        <v>-3.4</v>
      </c>
      <c r="I134" s="216"/>
      <c r="J134" s="212"/>
      <c r="K134" s="212"/>
      <c r="L134" s="217"/>
      <c r="M134" s="218"/>
      <c r="N134" s="219"/>
      <c r="O134" s="219"/>
      <c r="P134" s="219"/>
      <c r="Q134" s="219"/>
      <c r="R134" s="219"/>
      <c r="S134" s="219"/>
      <c r="T134" s="220"/>
      <c r="AT134" s="221" t="s">
        <v>250</v>
      </c>
      <c r="AU134" s="221" t="s">
        <v>81</v>
      </c>
      <c r="AV134" s="13" t="s">
        <v>81</v>
      </c>
      <c r="AW134" s="13" t="s">
        <v>33</v>
      </c>
      <c r="AX134" s="13" t="s">
        <v>72</v>
      </c>
      <c r="AY134" s="221" t="s">
        <v>239</v>
      </c>
    </row>
    <row r="135" spans="1:65" s="14" customFormat="1" ht="11.25">
      <c r="B135" s="230"/>
      <c r="C135" s="231"/>
      <c r="D135" s="207" t="s">
        <v>250</v>
      </c>
      <c r="E135" s="232" t="s">
        <v>19</v>
      </c>
      <c r="F135" s="233" t="s">
        <v>3503</v>
      </c>
      <c r="G135" s="231"/>
      <c r="H135" s="232" t="s">
        <v>19</v>
      </c>
      <c r="I135" s="234"/>
      <c r="J135" s="231"/>
      <c r="K135" s="231"/>
      <c r="L135" s="235"/>
      <c r="M135" s="236"/>
      <c r="N135" s="237"/>
      <c r="O135" s="237"/>
      <c r="P135" s="237"/>
      <c r="Q135" s="237"/>
      <c r="R135" s="237"/>
      <c r="S135" s="237"/>
      <c r="T135" s="238"/>
      <c r="AT135" s="239" t="s">
        <v>250</v>
      </c>
      <c r="AU135" s="239" t="s">
        <v>81</v>
      </c>
      <c r="AV135" s="14" t="s">
        <v>79</v>
      </c>
      <c r="AW135" s="14" t="s">
        <v>33</v>
      </c>
      <c r="AX135" s="14" t="s">
        <v>72</v>
      </c>
      <c r="AY135" s="239" t="s">
        <v>239</v>
      </c>
    </row>
    <row r="136" spans="1:65" s="13" customFormat="1" ht="11.25">
      <c r="B136" s="211"/>
      <c r="C136" s="212"/>
      <c r="D136" s="207" t="s">
        <v>250</v>
      </c>
      <c r="E136" s="213" t="s">
        <v>19</v>
      </c>
      <c r="F136" s="214" t="s">
        <v>3504</v>
      </c>
      <c r="G136" s="212"/>
      <c r="H136" s="215">
        <v>5.5</v>
      </c>
      <c r="I136" s="216"/>
      <c r="J136" s="212"/>
      <c r="K136" s="212"/>
      <c r="L136" s="217"/>
      <c r="M136" s="218"/>
      <c r="N136" s="219"/>
      <c r="O136" s="219"/>
      <c r="P136" s="219"/>
      <c r="Q136" s="219"/>
      <c r="R136" s="219"/>
      <c r="S136" s="219"/>
      <c r="T136" s="220"/>
      <c r="AT136" s="221" t="s">
        <v>250</v>
      </c>
      <c r="AU136" s="221" t="s">
        <v>81</v>
      </c>
      <c r="AV136" s="13" t="s">
        <v>81</v>
      </c>
      <c r="AW136" s="13" t="s">
        <v>33</v>
      </c>
      <c r="AX136" s="13" t="s">
        <v>72</v>
      </c>
      <c r="AY136" s="221" t="s">
        <v>239</v>
      </c>
    </row>
    <row r="137" spans="1:65" s="2" customFormat="1" ht="21.75" customHeight="1">
      <c r="A137" s="36"/>
      <c r="B137" s="37"/>
      <c r="C137" s="194" t="s">
        <v>319</v>
      </c>
      <c r="D137" s="194" t="s">
        <v>241</v>
      </c>
      <c r="E137" s="195" t="s">
        <v>258</v>
      </c>
      <c r="F137" s="196" t="s">
        <v>259</v>
      </c>
      <c r="G137" s="197" t="s">
        <v>254</v>
      </c>
      <c r="H137" s="198">
        <v>2236.65</v>
      </c>
      <c r="I137" s="199"/>
      <c r="J137" s="200">
        <f>ROUND(I137*H137,2)</f>
        <v>0</v>
      </c>
      <c r="K137" s="196" t="s">
        <v>245</v>
      </c>
      <c r="L137" s="41"/>
      <c r="M137" s="201" t="s">
        <v>19</v>
      </c>
      <c r="N137" s="202" t="s">
        <v>43</v>
      </c>
      <c r="O137" s="66"/>
      <c r="P137" s="203">
        <f>O137*H137</f>
        <v>0</v>
      </c>
      <c r="Q137" s="203">
        <v>0</v>
      </c>
      <c r="R137" s="203">
        <f>Q137*H137</f>
        <v>0</v>
      </c>
      <c r="S137" s="203">
        <v>0</v>
      </c>
      <c r="T137" s="204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246</v>
      </c>
      <c r="AT137" s="205" t="s">
        <v>241</v>
      </c>
      <c r="AU137" s="205" t="s">
        <v>81</v>
      </c>
      <c r="AY137" s="19" t="s">
        <v>239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246</v>
      </c>
      <c r="BM137" s="205" t="s">
        <v>3511</v>
      </c>
    </row>
    <row r="138" spans="1:65" s="2" customFormat="1" ht="19.5">
      <c r="A138" s="36"/>
      <c r="B138" s="37"/>
      <c r="C138" s="38"/>
      <c r="D138" s="207" t="s">
        <v>248</v>
      </c>
      <c r="E138" s="38"/>
      <c r="F138" s="208" t="s">
        <v>261</v>
      </c>
      <c r="G138" s="38"/>
      <c r="H138" s="38"/>
      <c r="I138" s="117"/>
      <c r="J138" s="38"/>
      <c r="K138" s="38"/>
      <c r="L138" s="41"/>
      <c r="M138" s="209"/>
      <c r="N138" s="210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248</v>
      </c>
      <c r="AU138" s="19" t="s">
        <v>81</v>
      </c>
    </row>
    <row r="139" spans="1:65" s="13" customFormat="1" ht="11.25">
      <c r="B139" s="211"/>
      <c r="C139" s="212"/>
      <c r="D139" s="207" t="s">
        <v>250</v>
      </c>
      <c r="E139" s="213" t="s">
        <v>19</v>
      </c>
      <c r="F139" s="214" t="s">
        <v>3487</v>
      </c>
      <c r="G139" s="212"/>
      <c r="H139" s="215">
        <v>4.5</v>
      </c>
      <c r="I139" s="216"/>
      <c r="J139" s="212"/>
      <c r="K139" s="212"/>
      <c r="L139" s="217"/>
      <c r="M139" s="218"/>
      <c r="N139" s="219"/>
      <c r="O139" s="219"/>
      <c r="P139" s="219"/>
      <c r="Q139" s="219"/>
      <c r="R139" s="219"/>
      <c r="S139" s="219"/>
      <c r="T139" s="220"/>
      <c r="AT139" s="221" t="s">
        <v>250</v>
      </c>
      <c r="AU139" s="221" t="s">
        <v>81</v>
      </c>
      <c r="AV139" s="13" t="s">
        <v>81</v>
      </c>
      <c r="AW139" s="13" t="s">
        <v>33</v>
      </c>
      <c r="AX139" s="13" t="s">
        <v>72</v>
      </c>
      <c r="AY139" s="221" t="s">
        <v>239</v>
      </c>
    </row>
    <row r="140" spans="1:65" s="13" customFormat="1" ht="11.25">
      <c r="B140" s="211"/>
      <c r="C140" s="212"/>
      <c r="D140" s="207" t="s">
        <v>250</v>
      </c>
      <c r="E140" s="213" t="s">
        <v>19</v>
      </c>
      <c r="F140" s="214" t="s">
        <v>3492</v>
      </c>
      <c r="G140" s="212"/>
      <c r="H140" s="215">
        <v>138.81</v>
      </c>
      <c r="I140" s="216"/>
      <c r="J140" s="212"/>
      <c r="K140" s="212"/>
      <c r="L140" s="217"/>
      <c r="M140" s="218"/>
      <c r="N140" s="219"/>
      <c r="O140" s="219"/>
      <c r="P140" s="219"/>
      <c r="Q140" s="219"/>
      <c r="R140" s="219"/>
      <c r="S140" s="219"/>
      <c r="T140" s="220"/>
      <c r="AT140" s="221" t="s">
        <v>250</v>
      </c>
      <c r="AU140" s="221" t="s">
        <v>81</v>
      </c>
      <c r="AV140" s="13" t="s">
        <v>81</v>
      </c>
      <c r="AW140" s="13" t="s">
        <v>33</v>
      </c>
      <c r="AX140" s="13" t="s">
        <v>72</v>
      </c>
      <c r="AY140" s="221" t="s">
        <v>239</v>
      </c>
    </row>
    <row r="141" spans="1:65" s="13" customFormat="1" ht="11.25">
      <c r="B141" s="211"/>
      <c r="C141" s="212"/>
      <c r="D141" s="207" t="s">
        <v>250</v>
      </c>
      <c r="E141" s="213" t="s">
        <v>19</v>
      </c>
      <c r="F141" s="214" t="s">
        <v>3509</v>
      </c>
      <c r="G141" s="212"/>
      <c r="H141" s="215">
        <v>3.7</v>
      </c>
      <c r="I141" s="216"/>
      <c r="J141" s="212"/>
      <c r="K141" s="212"/>
      <c r="L141" s="217"/>
      <c r="M141" s="218"/>
      <c r="N141" s="219"/>
      <c r="O141" s="219"/>
      <c r="P141" s="219"/>
      <c r="Q141" s="219"/>
      <c r="R141" s="219"/>
      <c r="S141" s="219"/>
      <c r="T141" s="220"/>
      <c r="AT141" s="221" t="s">
        <v>250</v>
      </c>
      <c r="AU141" s="221" t="s">
        <v>81</v>
      </c>
      <c r="AV141" s="13" t="s">
        <v>81</v>
      </c>
      <c r="AW141" s="13" t="s">
        <v>33</v>
      </c>
      <c r="AX141" s="13" t="s">
        <v>72</v>
      </c>
      <c r="AY141" s="221" t="s">
        <v>239</v>
      </c>
    </row>
    <row r="142" spans="1:65" s="13" customFormat="1" ht="11.25">
      <c r="B142" s="211"/>
      <c r="C142" s="212"/>
      <c r="D142" s="207" t="s">
        <v>250</v>
      </c>
      <c r="E142" s="213" t="s">
        <v>19</v>
      </c>
      <c r="F142" s="214" t="s">
        <v>3510</v>
      </c>
      <c r="G142" s="212"/>
      <c r="H142" s="215">
        <v>-3.4</v>
      </c>
      <c r="I142" s="216"/>
      <c r="J142" s="212"/>
      <c r="K142" s="212"/>
      <c r="L142" s="217"/>
      <c r="M142" s="218"/>
      <c r="N142" s="219"/>
      <c r="O142" s="219"/>
      <c r="P142" s="219"/>
      <c r="Q142" s="219"/>
      <c r="R142" s="219"/>
      <c r="S142" s="219"/>
      <c r="T142" s="220"/>
      <c r="AT142" s="221" t="s">
        <v>250</v>
      </c>
      <c r="AU142" s="221" t="s">
        <v>81</v>
      </c>
      <c r="AV142" s="13" t="s">
        <v>81</v>
      </c>
      <c r="AW142" s="13" t="s">
        <v>33</v>
      </c>
      <c r="AX142" s="13" t="s">
        <v>72</v>
      </c>
      <c r="AY142" s="221" t="s">
        <v>239</v>
      </c>
    </row>
    <row r="143" spans="1:65" s="14" customFormat="1" ht="11.25">
      <c r="B143" s="230"/>
      <c r="C143" s="231"/>
      <c r="D143" s="207" t="s">
        <v>250</v>
      </c>
      <c r="E143" s="232" t="s">
        <v>19</v>
      </c>
      <c r="F143" s="233" t="s">
        <v>3503</v>
      </c>
      <c r="G143" s="231"/>
      <c r="H143" s="232" t="s">
        <v>19</v>
      </c>
      <c r="I143" s="234"/>
      <c r="J143" s="231"/>
      <c r="K143" s="231"/>
      <c r="L143" s="235"/>
      <c r="M143" s="236"/>
      <c r="N143" s="237"/>
      <c r="O143" s="237"/>
      <c r="P143" s="237"/>
      <c r="Q143" s="237"/>
      <c r="R143" s="237"/>
      <c r="S143" s="237"/>
      <c r="T143" s="238"/>
      <c r="AT143" s="239" t="s">
        <v>250</v>
      </c>
      <c r="AU143" s="239" t="s">
        <v>81</v>
      </c>
      <c r="AV143" s="14" t="s">
        <v>79</v>
      </c>
      <c r="AW143" s="14" t="s">
        <v>33</v>
      </c>
      <c r="AX143" s="14" t="s">
        <v>72</v>
      </c>
      <c r="AY143" s="239" t="s">
        <v>239</v>
      </c>
    </row>
    <row r="144" spans="1:65" s="13" customFormat="1" ht="11.25">
      <c r="B144" s="211"/>
      <c r="C144" s="212"/>
      <c r="D144" s="207" t="s">
        <v>250</v>
      </c>
      <c r="E144" s="213" t="s">
        <v>19</v>
      </c>
      <c r="F144" s="214" t="s">
        <v>3504</v>
      </c>
      <c r="G144" s="212"/>
      <c r="H144" s="215">
        <v>5.5</v>
      </c>
      <c r="I144" s="216"/>
      <c r="J144" s="212"/>
      <c r="K144" s="212"/>
      <c r="L144" s="217"/>
      <c r="M144" s="218"/>
      <c r="N144" s="219"/>
      <c r="O144" s="219"/>
      <c r="P144" s="219"/>
      <c r="Q144" s="219"/>
      <c r="R144" s="219"/>
      <c r="S144" s="219"/>
      <c r="T144" s="220"/>
      <c r="AT144" s="221" t="s">
        <v>250</v>
      </c>
      <c r="AU144" s="221" t="s">
        <v>81</v>
      </c>
      <c r="AV144" s="13" t="s">
        <v>81</v>
      </c>
      <c r="AW144" s="13" t="s">
        <v>33</v>
      </c>
      <c r="AX144" s="13" t="s">
        <v>72</v>
      </c>
      <c r="AY144" s="221" t="s">
        <v>239</v>
      </c>
    </row>
    <row r="145" spans="1:65" s="13" customFormat="1" ht="11.25">
      <c r="B145" s="211"/>
      <c r="C145" s="212"/>
      <c r="D145" s="207" t="s">
        <v>250</v>
      </c>
      <c r="E145" s="212"/>
      <c r="F145" s="214" t="s">
        <v>3512</v>
      </c>
      <c r="G145" s="212"/>
      <c r="H145" s="215">
        <v>2236.65</v>
      </c>
      <c r="I145" s="216"/>
      <c r="J145" s="212"/>
      <c r="K145" s="212"/>
      <c r="L145" s="217"/>
      <c r="M145" s="218"/>
      <c r="N145" s="219"/>
      <c r="O145" s="219"/>
      <c r="P145" s="219"/>
      <c r="Q145" s="219"/>
      <c r="R145" s="219"/>
      <c r="S145" s="219"/>
      <c r="T145" s="220"/>
      <c r="AT145" s="221" t="s">
        <v>250</v>
      </c>
      <c r="AU145" s="221" t="s">
        <v>81</v>
      </c>
      <c r="AV145" s="13" t="s">
        <v>81</v>
      </c>
      <c r="AW145" s="13" t="s">
        <v>4</v>
      </c>
      <c r="AX145" s="13" t="s">
        <v>79</v>
      </c>
      <c r="AY145" s="221" t="s">
        <v>239</v>
      </c>
    </row>
    <row r="146" spans="1:65" s="2" customFormat="1" ht="16.5" customHeight="1">
      <c r="A146" s="36"/>
      <c r="B146" s="37"/>
      <c r="C146" s="194" t="s">
        <v>324</v>
      </c>
      <c r="D146" s="194" t="s">
        <v>241</v>
      </c>
      <c r="E146" s="195" t="s">
        <v>1806</v>
      </c>
      <c r="F146" s="196" t="s">
        <v>1807</v>
      </c>
      <c r="G146" s="197" t="s">
        <v>254</v>
      </c>
      <c r="H146" s="198">
        <v>57.1</v>
      </c>
      <c r="I146" s="199"/>
      <c r="J146" s="200">
        <f>ROUND(I146*H146,2)</f>
        <v>0</v>
      </c>
      <c r="K146" s="196" t="s">
        <v>245</v>
      </c>
      <c r="L146" s="41"/>
      <c r="M146" s="201" t="s">
        <v>19</v>
      </c>
      <c r="N146" s="202" t="s">
        <v>43</v>
      </c>
      <c r="O146" s="66"/>
      <c r="P146" s="203">
        <f>O146*H146</f>
        <v>0</v>
      </c>
      <c r="Q146" s="203">
        <v>0</v>
      </c>
      <c r="R146" s="203">
        <f>Q146*H146</f>
        <v>0</v>
      </c>
      <c r="S146" s="203">
        <v>0</v>
      </c>
      <c r="T146" s="204">
        <f>S146*H146</f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246</v>
      </c>
      <c r="AT146" s="205" t="s">
        <v>241</v>
      </c>
      <c r="AU146" s="205" t="s">
        <v>81</v>
      </c>
      <c r="AY146" s="19" t="s">
        <v>239</v>
      </c>
      <c r="BE146" s="206">
        <f>IF(N146="základní",J146,0)</f>
        <v>0</v>
      </c>
      <c r="BF146" s="206">
        <f>IF(N146="snížená",J146,0)</f>
        <v>0</v>
      </c>
      <c r="BG146" s="206">
        <f>IF(N146="zákl. přenesená",J146,0)</f>
        <v>0</v>
      </c>
      <c r="BH146" s="206">
        <f>IF(N146="sníž. přenesená",J146,0)</f>
        <v>0</v>
      </c>
      <c r="BI146" s="206">
        <f>IF(N146="nulová",J146,0)</f>
        <v>0</v>
      </c>
      <c r="BJ146" s="19" t="s">
        <v>79</v>
      </c>
      <c r="BK146" s="206">
        <f>ROUND(I146*H146,2)</f>
        <v>0</v>
      </c>
      <c r="BL146" s="19" t="s">
        <v>246</v>
      </c>
      <c r="BM146" s="205" t="s">
        <v>3513</v>
      </c>
    </row>
    <row r="147" spans="1:65" s="2" customFormat="1" ht="19.5">
      <c r="A147" s="36"/>
      <c r="B147" s="37"/>
      <c r="C147" s="38"/>
      <c r="D147" s="207" t="s">
        <v>248</v>
      </c>
      <c r="E147" s="38"/>
      <c r="F147" s="208" t="s">
        <v>1809</v>
      </c>
      <c r="G147" s="38"/>
      <c r="H147" s="38"/>
      <c r="I147" s="117"/>
      <c r="J147" s="38"/>
      <c r="K147" s="38"/>
      <c r="L147" s="41"/>
      <c r="M147" s="209"/>
      <c r="N147" s="210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248</v>
      </c>
      <c r="AU147" s="19" t="s">
        <v>81</v>
      </c>
    </row>
    <row r="148" spans="1:65" s="13" customFormat="1" ht="11.25">
      <c r="B148" s="211"/>
      <c r="C148" s="212"/>
      <c r="D148" s="207" t="s">
        <v>250</v>
      </c>
      <c r="E148" s="213" t="s">
        <v>19</v>
      </c>
      <c r="F148" s="214" t="s">
        <v>3507</v>
      </c>
      <c r="G148" s="212"/>
      <c r="H148" s="215">
        <v>57.1</v>
      </c>
      <c r="I148" s="216"/>
      <c r="J148" s="212"/>
      <c r="K148" s="212"/>
      <c r="L148" s="217"/>
      <c r="M148" s="218"/>
      <c r="N148" s="219"/>
      <c r="O148" s="219"/>
      <c r="P148" s="219"/>
      <c r="Q148" s="219"/>
      <c r="R148" s="219"/>
      <c r="S148" s="219"/>
      <c r="T148" s="220"/>
      <c r="AT148" s="221" t="s">
        <v>250</v>
      </c>
      <c r="AU148" s="221" t="s">
        <v>81</v>
      </c>
      <c r="AV148" s="13" t="s">
        <v>81</v>
      </c>
      <c r="AW148" s="13" t="s">
        <v>33</v>
      </c>
      <c r="AX148" s="13" t="s">
        <v>72</v>
      </c>
      <c r="AY148" s="221" t="s">
        <v>239</v>
      </c>
    </row>
    <row r="149" spans="1:65" s="2" customFormat="1" ht="16.5" customHeight="1">
      <c r="A149" s="36"/>
      <c r="B149" s="37"/>
      <c r="C149" s="194" t="s">
        <v>333</v>
      </c>
      <c r="D149" s="194" t="s">
        <v>241</v>
      </c>
      <c r="E149" s="195" t="s">
        <v>3514</v>
      </c>
      <c r="F149" s="196" t="s">
        <v>3515</v>
      </c>
      <c r="G149" s="197" t="s">
        <v>254</v>
      </c>
      <c r="H149" s="198">
        <v>88.6</v>
      </c>
      <c r="I149" s="199"/>
      <c r="J149" s="200">
        <f>ROUND(I149*H149,2)</f>
        <v>0</v>
      </c>
      <c r="K149" s="196" t="s">
        <v>245</v>
      </c>
      <c r="L149" s="41"/>
      <c r="M149" s="201" t="s">
        <v>19</v>
      </c>
      <c r="N149" s="202" t="s">
        <v>43</v>
      </c>
      <c r="O149" s="66"/>
      <c r="P149" s="203">
        <f>O149*H149</f>
        <v>0</v>
      </c>
      <c r="Q149" s="203">
        <v>0</v>
      </c>
      <c r="R149" s="203">
        <f>Q149*H149</f>
        <v>0</v>
      </c>
      <c r="S149" s="203">
        <v>0</v>
      </c>
      <c r="T149" s="204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246</v>
      </c>
      <c r="AT149" s="205" t="s">
        <v>241</v>
      </c>
      <c r="AU149" s="205" t="s">
        <v>81</v>
      </c>
      <c r="AY149" s="19" t="s">
        <v>239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246</v>
      </c>
      <c r="BM149" s="205" t="s">
        <v>3516</v>
      </c>
    </row>
    <row r="150" spans="1:65" s="2" customFormat="1" ht="19.5">
      <c r="A150" s="36"/>
      <c r="B150" s="37"/>
      <c r="C150" s="38"/>
      <c r="D150" s="207" t="s">
        <v>248</v>
      </c>
      <c r="E150" s="38"/>
      <c r="F150" s="208" t="s">
        <v>3517</v>
      </c>
      <c r="G150" s="38"/>
      <c r="H150" s="38"/>
      <c r="I150" s="117"/>
      <c r="J150" s="38"/>
      <c r="K150" s="38"/>
      <c r="L150" s="41"/>
      <c r="M150" s="209"/>
      <c r="N150" s="210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248</v>
      </c>
      <c r="AU150" s="19" t="s">
        <v>81</v>
      </c>
    </row>
    <row r="151" spans="1:65" s="13" customFormat="1" ht="11.25">
      <c r="B151" s="211"/>
      <c r="C151" s="212"/>
      <c r="D151" s="207" t="s">
        <v>250</v>
      </c>
      <c r="E151" s="213" t="s">
        <v>19</v>
      </c>
      <c r="F151" s="214" t="s">
        <v>3518</v>
      </c>
      <c r="G151" s="212"/>
      <c r="H151" s="215">
        <v>88.6</v>
      </c>
      <c r="I151" s="216"/>
      <c r="J151" s="212"/>
      <c r="K151" s="212"/>
      <c r="L151" s="217"/>
      <c r="M151" s="218"/>
      <c r="N151" s="219"/>
      <c r="O151" s="219"/>
      <c r="P151" s="219"/>
      <c r="Q151" s="219"/>
      <c r="R151" s="219"/>
      <c r="S151" s="219"/>
      <c r="T151" s="220"/>
      <c r="AT151" s="221" t="s">
        <v>250</v>
      </c>
      <c r="AU151" s="221" t="s">
        <v>81</v>
      </c>
      <c r="AV151" s="13" t="s">
        <v>81</v>
      </c>
      <c r="AW151" s="13" t="s">
        <v>33</v>
      </c>
      <c r="AX151" s="13" t="s">
        <v>72</v>
      </c>
      <c r="AY151" s="221" t="s">
        <v>239</v>
      </c>
    </row>
    <row r="152" spans="1:65" s="2" customFormat="1" ht="16.5" customHeight="1">
      <c r="A152" s="36"/>
      <c r="B152" s="37"/>
      <c r="C152" s="240" t="s">
        <v>340</v>
      </c>
      <c r="D152" s="240" t="s">
        <v>653</v>
      </c>
      <c r="E152" s="241" t="s">
        <v>3179</v>
      </c>
      <c r="F152" s="242" t="s">
        <v>3180</v>
      </c>
      <c r="G152" s="243" t="s">
        <v>265</v>
      </c>
      <c r="H152" s="244">
        <v>56.7</v>
      </c>
      <c r="I152" s="245"/>
      <c r="J152" s="246">
        <f>ROUND(I152*H152,2)</f>
        <v>0</v>
      </c>
      <c r="K152" s="242" t="s">
        <v>245</v>
      </c>
      <c r="L152" s="247"/>
      <c r="M152" s="248" t="s">
        <v>19</v>
      </c>
      <c r="N152" s="249" t="s">
        <v>43</v>
      </c>
      <c r="O152" s="66"/>
      <c r="P152" s="203">
        <f>O152*H152</f>
        <v>0</v>
      </c>
      <c r="Q152" s="203">
        <v>1</v>
      </c>
      <c r="R152" s="203">
        <f>Q152*H152</f>
        <v>56.7</v>
      </c>
      <c r="S152" s="203">
        <v>0</v>
      </c>
      <c r="T152" s="204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205" t="s">
        <v>314</v>
      </c>
      <c r="AT152" s="205" t="s">
        <v>653</v>
      </c>
      <c r="AU152" s="205" t="s">
        <v>81</v>
      </c>
      <c r="AY152" s="19" t="s">
        <v>239</v>
      </c>
      <c r="BE152" s="206">
        <f>IF(N152="základní",J152,0)</f>
        <v>0</v>
      </c>
      <c r="BF152" s="206">
        <f>IF(N152="snížená",J152,0)</f>
        <v>0</v>
      </c>
      <c r="BG152" s="206">
        <f>IF(N152="zákl. přenesená",J152,0)</f>
        <v>0</v>
      </c>
      <c r="BH152" s="206">
        <f>IF(N152="sníž. přenesená",J152,0)</f>
        <v>0</v>
      </c>
      <c r="BI152" s="206">
        <f>IF(N152="nulová",J152,0)</f>
        <v>0</v>
      </c>
      <c r="BJ152" s="19" t="s">
        <v>79</v>
      </c>
      <c r="BK152" s="206">
        <f>ROUND(I152*H152,2)</f>
        <v>0</v>
      </c>
      <c r="BL152" s="19" t="s">
        <v>246</v>
      </c>
      <c r="BM152" s="205" t="s">
        <v>3519</v>
      </c>
    </row>
    <row r="153" spans="1:65" s="2" customFormat="1" ht="11.25">
      <c r="A153" s="36"/>
      <c r="B153" s="37"/>
      <c r="C153" s="38"/>
      <c r="D153" s="207" t="s">
        <v>248</v>
      </c>
      <c r="E153" s="38"/>
      <c r="F153" s="208" t="s">
        <v>3180</v>
      </c>
      <c r="G153" s="38"/>
      <c r="H153" s="38"/>
      <c r="I153" s="117"/>
      <c r="J153" s="38"/>
      <c r="K153" s="38"/>
      <c r="L153" s="41"/>
      <c r="M153" s="209"/>
      <c r="N153" s="210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248</v>
      </c>
      <c r="AU153" s="19" t="s">
        <v>81</v>
      </c>
    </row>
    <row r="154" spans="1:65" s="13" customFormat="1" ht="11.25">
      <c r="B154" s="211"/>
      <c r="C154" s="212"/>
      <c r="D154" s="207" t="s">
        <v>250</v>
      </c>
      <c r="E154" s="213" t="s">
        <v>19</v>
      </c>
      <c r="F154" s="214" t="s">
        <v>3520</v>
      </c>
      <c r="G154" s="212"/>
      <c r="H154" s="215">
        <v>28.3</v>
      </c>
      <c r="I154" s="216"/>
      <c r="J154" s="212"/>
      <c r="K154" s="212"/>
      <c r="L154" s="217"/>
      <c r="M154" s="218"/>
      <c r="N154" s="219"/>
      <c r="O154" s="219"/>
      <c r="P154" s="219"/>
      <c r="Q154" s="219"/>
      <c r="R154" s="219"/>
      <c r="S154" s="219"/>
      <c r="T154" s="220"/>
      <c r="AT154" s="221" t="s">
        <v>250</v>
      </c>
      <c r="AU154" s="221" t="s">
        <v>81</v>
      </c>
      <c r="AV154" s="13" t="s">
        <v>81</v>
      </c>
      <c r="AW154" s="13" t="s">
        <v>33</v>
      </c>
      <c r="AX154" s="13" t="s">
        <v>72</v>
      </c>
      <c r="AY154" s="221" t="s">
        <v>239</v>
      </c>
    </row>
    <row r="155" spans="1:65" s="13" customFormat="1" ht="11.25">
      <c r="B155" s="211"/>
      <c r="C155" s="212"/>
      <c r="D155" s="207" t="s">
        <v>250</v>
      </c>
      <c r="E155" s="213" t="s">
        <v>19</v>
      </c>
      <c r="F155" s="214" t="s">
        <v>3521</v>
      </c>
      <c r="G155" s="212"/>
      <c r="H155" s="215">
        <v>3.2</v>
      </c>
      <c r="I155" s="216"/>
      <c r="J155" s="212"/>
      <c r="K155" s="212"/>
      <c r="L155" s="217"/>
      <c r="M155" s="218"/>
      <c r="N155" s="219"/>
      <c r="O155" s="219"/>
      <c r="P155" s="219"/>
      <c r="Q155" s="219"/>
      <c r="R155" s="219"/>
      <c r="S155" s="219"/>
      <c r="T155" s="220"/>
      <c r="AT155" s="221" t="s">
        <v>250</v>
      </c>
      <c r="AU155" s="221" t="s">
        <v>81</v>
      </c>
      <c r="AV155" s="13" t="s">
        <v>81</v>
      </c>
      <c r="AW155" s="13" t="s">
        <v>33</v>
      </c>
      <c r="AX155" s="13" t="s">
        <v>72</v>
      </c>
      <c r="AY155" s="221" t="s">
        <v>239</v>
      </c>
    </row>
    <row r="156" spans="1:65" s="13" customFormat="1" ht="11.25">
      <c r="B156" s="211"/>
      <c r="C156" s="212"/>
      <c r="D156" s="207" t="s">
        <v>250</v>
      </c>
      <c r="E156" s="212"/>
      <c r="F156" s="214" t="s">
        <v>3522</v>
      </c>
      <c r="G156" s="212"/>
      <c r="H156" s="215">
        <v>56.7</v>
      </c>
      <c r="I156" s="216"/>
      <c r="J156" s="212"/>
      <c r="K156" s="212"/>
      <c r="L156" s="217"/>
      <c r="M156" s="218"/>
      <c r="N156" s="219"/>
      <c r="O156" s="219"/>
      <c r="P156" s="219"/>
      <c r="Q156" s="219"/>
      <c r="R156" s="219"/>
      <c r="S156" s="219"/>
      <c r="T156" s="220"/>
      <c r="AT156" s="221" t="s">
        <v>250</v>
      </c>
      <c r="AU156" s="221" t="s">
        <v>81</v>
      </c>
      <c r="AV156" s="13" t="s">
        <v>81</v>
      </c>
      <c r="AW156" s="13" t="s">
        <v>4</v>
      </c>
      <c r="AX156" s="13" t="s">
        <v>79</v>
      </c>
      <c r="AY156" s="221" t="s">
        <v>239</v>
      </c>
    </row>
    <row r="157" spans="1:65" s="2" customFormat="1" ht="16.5" customHeight="1">
      <c r="A157" s="36"/>
      <c r="B157" s="37"/>
      <c r="C157" s="194" t="s">
        <v>408</v>
      </c>
      <c r="D157" s="194" t="s">
        <v>241</v>
      </c>
      <c r="E157" s="195" t="s">
        <v>3523</v>
      </c>
      <c r="F157" s="196" t="s">
        <v>3524</v>
      </c>
      <c r="G157" s="197" t="s">
        <v>254</v>
      </c>
      <c r="H157" s="198">
        <v>138.81</v>
      </c>
      <c r="I157" s="199"/>
      <c r="J157" s="200">
        <f>ROUND(I157*H157,2)</f>
        <v>0</v>
      </c>
      <c r="K157" s="196" t="s">
        <v>245</v>
      </c>
      <c r="L157" s="41"/>
      <c r="M157" s="201" t="s">
        <v>19</v>
      </c>
      <c r="N157" s="202" t="s">
        <v>43</v>
      </c>
      <c r="O157" s="66"/>
      <c r="P157" s="203">
        <f>O157*H157</f>
        <v>0</v>
      </c>
      <c r="Q157" s="203">
        <v>0</v>
      </c>
      <c r="R157" s="203">
        <f>Q157*H157</f>
        <v>0</v>
      </c>
      <c r="S157" s="203">
        <v>0</v>
      </c>
      <c r="T157" s="204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246</v>
      </c>
      <c r="AT157" s="205" t="s">
        <v>241</v>
      </c>
      <c r="AU157" s="205" t="s">
        <v>81</v>
      </c>
      <c r="AY157" s="19" t="s">
        <v>239</v>
      </c>
      <c r="BE157" s="206">
        <f>IF(N157="základní",J157,0)</f>
        <v>0</v>
      </c>
      <c r="BF157" s="206">
        <f>IF(N157="snížená",J157,0)</f>
        <v>0</v>
      </c>
      <c r="BG157" s="206">
        <f>IF(N157="zákl. přenesená",J157,0)</f>
        <v>0</v>
      </c>
      <c r="BH157" s="206">
        <f>IF(N157="sníž. přenesená",J157,0)</f>
        <v>0</v>
      </c>
      <c r="BI157" s="206">
        <f>IF(N157="nulová",J157,0)</f>
        <v>0</v>
      </c>
      <c r="BJ157" s="19" t="s">
        <v>79</v>
      </c>
      <c r="BK157" s="206">
        <f>ROUND(I157*H157,2)</f>
        <v>0</v>
      </c>
      <c r="BL157" s="19" t="s">
        <v>246</v>
      </c>
      <c r="BM157" s="205" t="s">
        <v>3525</v>
      </c>
    </row>
    <row r="158" spans="1:65" s="2" customFormat="1" ht="19.5">
      <c r="A158" s="36"/>
      <c r="B158" s="37"/>
      <c r="C158" s="38"/>
      <c r="D158" s="207" t="s">
        <v>248</v>
      </c>
      <c r="E158" s="38"/>
      <c r="F158" s="208" t="s">
        <v>3526</v>
      </c>
      <c r="G158" s="38"/>
      <c r="H158" s="38"/>
      <c r="I158" s="117"/>
      <c r="J158" s="38"/>
      <c r="K158" s="38"/>
      <c r="L158" s="41"/>
      <c r="M158" s="209"/>
      <c r="N158" s="210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248</v>
      </c>
      <c r="AU158" s="19" t="s">
        <v>81</v>
      </c>
    </row>
    <row r="159" spans="1:65" s="13" customFormat="1" ht="11.25">
      <c r="B159" s="211"/>
      <c r="C159" s="212"/>
      <c r="D159" s="207" t="s">
        <v>250</v>
      </c>
      <c r="E159" s="213" t="s">
        <v>19</v>
      </c>
      <c r="F159" s="214" t="s">
        <v>3492</v>
      </c>
      <c r="G159" s="212"/>
      <c r="H159" s="215">
        <v>138.81</v>
      </c>
      <c r="I159" s="216"/>
      <c r="J159" s="212"/>
      <c r="K159" s="212"/>
      <c r="L159" s="217"/>
      <c r="M159" s="218"/>
      <c r="N159" s="219"/>
      <c r="O159" s="219"/>
      <c r="P159" s="219"/>
      <c r="Q159" s="219"/>
      <c r="R159" s="219"/>
      <c r="S159" s="219"/>
      <c r="T159" s="220"/>
      <c r="AT159" s="221" t="s">
        <v>250</v>
      </c>
      <c r="AU159" s="221" t="s">
        <v>81</v>
      </c>
      <c r="AV159" s="13" t="s">
        <v>81</v>
      </c>
      <c r="AW159" s="13" t="s">
        <v>33</v>
      </c>
      <c r="AX159" s="13" t="s">
        <v>72</v>
      </c>
      <c r="AY159" s="221" t="s">
        <v>239</v>
      </c>
    </row>
    <row r="160" spans="1:65" s="2" customFormat="1" ht="16.5" customHeight="1">
      <c r="A160" s="36"/>
      <c r="B160" s="37"/>
      <c r="C160" s="240" t="s">
        <v>414</v>
      </c>
      <c r="D160" s="240" t="s">
        <v>653</v>
      </c>
      <c r="E160" s="241" t="s">
        <v>3179</v>
      </c>
      <c r="F160" s="242" t="s">
        <v>3180</v>
      </c>
      <c r="G160" s="243" t="s">
        <v>265</v>
      </c>
      <c r="H160" s="244">
        <v>249.858</v>
      </c>
      <c r="I160" s="245"/>
      <c r="J160" s="246">
        <f>ROUND(I160*H160,2)</f>
        <v>0</v>
      </c>
      <c r="K160" s="242" t="s">
        <v>245</v>
      </c>
      <c r="L160" s="247"/>
      <c r="M160" s="248" t="s">
        <v>19</v>
      </c>
      <c r="N160" s="249" t="s">
        <v>43</v>
      </c>
      <c r="O160" s="66"/>
      <c r="P160" s="203">
        <f>O160*H160</f>
        <v>0</v>
      </c>
      <c r="Q160" s="203">
        <v>1</v>
      </c>
      <c r="R160" s="203">
        <f>Q160*H160</f>
        <v>249.858</v>
      </c>
      <c r="S160" s="203">
        <v>0</v>
      </c>
      <c r="T160" s="204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314</v>
      </c>
      <c r="AT160" s="205" t="s">
        <v>653</v>
      </c>
      <c r="AU160" s="205" t="s">
        <v>81</v>
      </c>
      <c r="AY160" s="19" t="s">
        <v>239</v>
      </c>
      <c r="BE160" s="206">
        <f>IF(N160="základní",J160,0)</f>
        <v>0</v>
      </c>
      <c r="BF160" s="206">
        <f>IF(N160="snížená",J160,0)</f>
        <v>0</v>
      </c>
      <c r="BG160" s="206">
        <f>IF(N160="zákl. přenesená",J160,0)</f>
        <v>0</v>
      </c>
      <c r="BH160" s="206">
        <f>IF(N160="sníž. přenesená",J160,0)</f>
        <v>0</v>
      </c>
      <c r="BI160" s="206">
        <f>IF(N160="nulová",J160,0)</f>
        <v>0</v>
      </c>
      <c r="BJ160" s="19" t="s">
        <v>79</v>
      </c>
      <c r="BK160" s="206">
        <f>ROUND(I160*H160,2)</f>
        <v>0</v>
      </c>
      <c r="BL160" s="19" t="s">
        <v>246</v>
      </c>
      <c r="BM160" s="205" t="s">
        <v>3527</v>
      </c>
    </row>
    <row r="161" spans="1:65" s="2" customFormat="1" ht="11.25">
      <c r="A161" s="36"/>
      <c r="B161" s="37"/>
      <c r="C161" s="38"/>
      <c r="D161" s="207" t="s">
        <v>248</v>
      </c>
      <c r="E161" s="38"/>
      <c r="F161" s="208" t="s">
        <v>3180</v>
      </c>
      <c r="G161" s="38"/>
      <c r="H161" s="38"/>
      <c r="I161" s="117"/>
      <c r="J161" s="38"/>
      <c r="K161" s="38"/>
      <c r="L161" s="41"/>
      <c r="M161" s="209"/>
      <c r="N161" s="210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248</v>
      </c>
      <c r="AU161" s="19" t="s">
        <v>81</v>
      </c>
    </row>
    <row r="162" spans="1:65" s="13" customFormat="1" ht="11.25">
      <c r="B162" s="211"/>
      <c r="C162" s="212"/>
      <c r="D162" s="207" t="s">
        <v>250</v>
      </c>
      <c r="E162" s="213" t="s">
        <v>19</v>
      </c>
      <c r="F162" s="214" t="s">
        <v>3492</v>
      </c>
      <c r="G162" s="212"/>
      <c r="H162" s="215">
        <v>138.81</v>
      </c>
      <c r="I162" s="216"/>
      <c r="J162" s="212"/>
      <c r="K162" s="212"/>
      <c r="L162" s="217"/>
      <c r="M162" s="218"/>
      <c r="N162" s="219"/>
      <c r="O162" s="219"/>
      <c r="P162" s="219"/>
      <c r="Q162" s="219"/>
      <c r="R162" s="219"/>
      <c r="S162" s="219"/>
      <c r="T162" s="220"/>
      <c r="AT162" s="221" t="s">
        <v>250</v>
      </c>
      <c r="AU162" s="221" t="s">
        <v>81</v>
      </c>
      <c r="AV162" s="13" t="s">
        <v>81</v>
      </c>
      <c r="AW162" s="13" t="s">
        <v>33</v>
      </c>
      <c r="AX162" s="13" t="s">
        <v>72</v>
      </c>
      <c r="AY162" s="221" t="s">
        <v>239</v>
      </c>
    </row>
    <row r="163" spans="1:65" s="13" customFormat="1" ht="11.25">
      <c r="B163" s="211"/>
      <c r="C163" s="212"/>
      <c r="D163" s="207" t="s">
        <v>250</v>
      </c>
      <c r="E163" s="212"/>
      <c r="F163" s="214" t="s">
        <v>3528</v>
      </c>
      <c r="G163" s="212"/>
      <c r="H163" s="215">
        <v>249.858</v>
      </c>
      <c r="I163" s="216"/>
      <c r="J163" s="212"/>
      <c r="K163" s="212"/>
      <c r="L163" s="217"/>
      <c r="M163" s="218"/>
      <c r="N163" s="219"/>
      <c r="O163" s="219"/>
      <c r="P163" s="219"/>
      <c r="Q163" s="219"/>
      <c r="R163" s="219"/>
      <c r="S163" s="219"/>
      <c r="T163" s="220"/>
      <c r="AT163" s="221" t="s">
        <v>250</v>
      </c>
      <c r="AU163" s="221" t="s">
        <v>81</v>
      </c>
      <c r="AV163" s="13" t="s">
        <v>81</v>
      </c>
      <c r="AW163" s="13" t="s">
        <v>4</v>
      </c>
      <c r="AX163" s="13" t="s">
        <v>79</v>
      </c>
      <c r="AY163" s="221" t="s">
        <v>239</v>
      </c>
    </row>
    <row r="164" spans="1:65" s="2" customFormat="1" ht="16.5" customHeight="1">
      <c r="A164" s="36"/>
      <c r="B164" s="37"/>
      <c r="C164" s="194" t="s">
        <v>8</v>
      </c>
      <c r="D164" s="194" t="s">
        <v>241</v>
      </c>
      <c r="E164" s="195" t="s">
        <v>263</v>
      </c>
      <c r="F164" s="196" t="s">
        <v>264</v>
      </c>
      <c r="G164" s="197" t="s">
        <v>265</v>
      </c>
      <c r="H164" s="198">
        <v>268.39800000000002</v>
      </c>
      <c r="I164" s="199"/>
      <c r="J164" s="200">
        <f>ROUND(I164*H164,2)</f>
        <v>0</v>
      </c>
      <c r="K164" s="196" t="s">
        <v>245</v>
      </c>
      <c r="L164" s="41"/>
      <c r="M164" s="201" t="s">
        <v>19</v>
      </c>
      <c r="N164" s="202" t="s">
        <v>43</v>
      </c>
      <c r="O164" s="66"/>
      <c r="P164" s="203">
        <f>O164*H164</f>
        <v>0</v>
      </c>
      <c r="Q164" s="203">
        <v>0</v>
      </c>
      <c r="R164" s="203">
        <f>Q164*H164</f>
        <v>0</v>
      </c>
      <c r="S164" s="203">
        <v>0</v>
      </c>
      <c r="T164" s="204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246</v>
      </c>
      <c r="AT164" s="205" t="s">
        <v>241</v>
      </c>
      <c r="AU164" s="205" t="s">
        <v>81</v>
      </c>
      <c r="AY164" s="19" t="s">
        <v>239</v>
      </c>
      <c r="BE164" s="206">
        <f>IF(N164="základní",J164,0)</f>
        <v>0</v>
      </c>
      <c r="BF164" s="206">
        <f>IF(N164="snížená",J164,0)</f>
        <v>0</v>
      </c>
      <c r="BG164" s="206">
        <f>IF(N164="zákl. přenesená",J164,0)</f>
        <v>0</v>
      </c>
      <c r="BH164" s="206">
        <f>IF(N164="sníž. přenesená",J164,0)</f>
        <v>0</v>
      </c>
      <c r="BI164" s="206">
        <f>IF(N164="nulová",J164,0)</f>
        <v>0</v>
      </c>
      <c r="BJ164" s="19" t="s">
        <v>79</v>
      </c>
      <c r="BK164" s="206">
        <f>ROUND(I164*H164,2)</f>
        <v>0</v>
      </c>
      <c r="BL164" s="19" t="s">
        <v>246</v>
      </c>
      <c r="BM164" s="205" t="s">
        <v>3529</v>
      </c>
    </row>
    <row r="165" spans="1:65" s="2" customFormat="1" ht="11.25">
      <c r="A165" s="36"/>
      <c r="B165" s="37"/>
      <c r="C165" s="38"/>
      <c r="D165" s="207" t="s">
        <v>248</v>
      </c>
      <c r="E165" s="38"/>
      <c r="F165" s="208" t="s">
        <v>267</v>
      </c>
      <c r="G165" s="38"/>
      <c r="H165" s="38"/>
      <c r="I165" s="117"/>
      <c r="J165" s="38"/>
      <c r="K165" s="38"/>
      <c r="L165" s="41"/>
      <c r="M165" s="209"/>
      <c r="N165" s="210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248</v>
      </c>
      <c r="AU165" s="19" t="s">
        <v>81</v>
      </c>
    </row>
    <row r="166" spans="1:65" s="13" customFormat="1" ht="11.25">
      <c r="B166" s="211"/>
      <c r="C166" s="212"/>
      <c r="D166" s="207" t="s">
        <v>250</v>
      </c>
      <c r="E166" s="213" t="s">
        <v>19</v>
      </c>
      <c r="F166" s="214" t="s">
        <v>3487</v>
      </c>
      <c r="G166" s="212"/>
      <c r="H166" s="215">
        <v>4.5</v>
      </c>
      <c r="I166" s="216"/>
      <c r="J166" s="212"/>
      <c r="K166" s="212"/>
      <c r="L166" s="217"/>
      <c r="M166" s="218"/>
      <c r="N166" s="219"/>
      <c r="O166" s="219"/>
      <c r="P166" s="219"/>
      <c r="Q166" s="219"/>
      <c r="R166" s="219"/>
      <c r="S166" s="219"/>
      <c r="T166" s="220"/>
      <c r="AT166" s="221" t="s">
        <v>250</v>
      </c>
      <c r="AU166" s="221" t="s">
        <v>81</v>
      </c>
      <c r="AV166" s="13" t="s">
        <v>81</v>
      </c>
      <c r="AW166" s="13" t="s">
        <v>33</v>
      </c>
      <c r="AX166" s="13" t="s">
        <v>72</v>
      </c>
      <c r="AY166" s="221" t="s">
        <v>239</v>
      </c>
    </row>
    <row r="167" spans="1:65" s="13" customFormat="1" ht="11.25">
      <c r="B167" s="211"/>
      <c r="C167" s="212"/>
      <c r="D167" s="207" t="s">
        <v>250</v>
      </c>
      <c r="E167" s="213" t="s">
        <v>19</v>
      </c>
      <c r="F167" s="214" t="s">
        <v>3492</v>
      </c>
      <c r="G167" s="212"/>
      <c r="H167" s="215">
        <v>138.81</v>
      </c>
      <c r="I167" s="216"/>
      <c r="J167" s="212"/>
      <c r="K167" s="212"/>
      <c r="L167" s="217"/>
      <c r="M167" s="218"/>
      <c r="N167" s="219"/>
      <c r="O167" s="219"/>
      <c r="P167" s="219"/>
      <c r="Q167" s="219"/>
      <c r="R167" s="219"/>
      <c r="S167" s="219"/>
      <c r="T167" s="220"/>
      <c r="AT167" s="221" t="s">
        <v>250</v>
      </c>
      <c r="AU167" s="221" t="s">
        <v>81</v>
      </c>
      <c r="AV167" s="13" t="s">
        <v>81</v>
      </c>
      <c r="AW167" s="13" t="s">
        <v>33</v>
      </c>
      <c r="AX167" s="13" t="s">
        <v>72</v>
      </c>
      <c r="AY167" s="221" t="s">
        <v>239</v>
      </c>
    </row>
    <row r="168" spans="1:65" s="13" customFormat="1" ht="11.25">
      <c r="B168" s="211"/>
      <c r="C168" s="212"/>
      <c r="D168" s="207" t="s">
        <v>250</v>
      </c>
      <c r="E168" s="213" t="s">
        <v>19</v>
      </c>
      <c r="F168" s="214" t="s">
        <v>3509</v>
      </c>
      <c r="G168" s="212"/>
      <c r="H168" s="215">
        <v>3.7</v>
      </c>
      <c r="I168" s="216"/>
      <c r="J168" s="212"/>
      <c r="K168" s="212"/>
      <c r="L168" s="217"/>
      <c r="M168" s="218"/>
      <c r="N168" s="219"/>
      <c r="O168" s="219"/>
      <c r="P168" s="219"/>
      <c r="Q168" s="219"/>
      <c r="R168" s="219"/>
      <c r="S168" s="219"/>
      <c r="T168" s="220"/>
      <c r="AT168" s="221" t="s">
        <v>250</v>
      </c>
      <c r="AU168" s="221" t="s">
        <v>81</v>
      </c>
      <c r="AV168" s="13" t="s">
        <v>81</v>
      </c>
      <c r="AW168" s="13" t="s">
        <v>33</v>
      </c>
      <c r="AX168" s="13" t="s">
        <v>72</v>
      </c>
      <c r="AY168" s="221" t="s">
        <v>239</v>
      </c>
    </row>
    <row r="169" spans="1:65" s="13" customFormat="1" ht="11.25">
      <c r="B169" s="211"/>
      <c r="C169" s="212"/>
      <c r="D169" s="207" t="s">
        <v>250</v>
      </c>
      <c r="E169" s="213" t="s">
        <v>19</v>
      </c>
      <c r="F169" s="214" t="s">
        <v>3510</v>
      </c>
      <c r="G169" s="212"/>
      <c r="H169" s="215">
        <v>-3.4</v>
      </c>
      <c r="I169" s="216"/>
      <c r="J169" s="212"/>
      <c r="K169" s="212"/>
      <c r="L169" s="217"/>
      <c r="M169" s="218"/>
      <c r="N169" s="219"/>
      <c r="O169" s="219"/>
      <c r="P169" s="219"/>
      <c r="Q169" s="219"/>
      <c r="R169" s="219"/>
      <c r="S169" s="219"/>
      <c r="T169" s="220"/>
      <c r="AT169" s="221" t="s">
        <v>250</v>
      </c>
      <c r="AU169" s="221" t="s">
        <v>81</v>
      </c>
      <c r="AV169" s="13" t="s">
        <v>81</v>
      </c>
      <c r="AW169" s="13" t="s">
        <v>33</v>
      </c>
      <c r="AX169" s="13" t="s">
        <v>72</v>
      </c>
      <c r="AY169" s="221" t="s">
        <v>239</v>
      </c>
    </row>
    <row r="170" spans="1:65" s="14" customFormat="1" ht="11.25">
      <c r="B170" s="230"/>
      <c r="C170" s="231"/>
      <c r="D170" s="207" t="s">
        <v>250</v>
      </c>
      <c r="E170" s="232" t="s">
        <v>19</v>
      </c>
      <c r="F170" s="233" t="s">
        <v>3503</v>
      </c>
      <c r="G170" s="231"/>
      <c r="H170" s="232" t="s">
        <v>19</v>
      </c>
      <c r="I170" s="234"/>
      <c r="J170" s="231"/>
      <c r="K170" s="231"/>
      <c r="L170" s="235"/>
      <c r="M170" s="236"/>
      <c r="N170" s="237"/>
      <c r="O170" s="237"/>
      <c r="P170" s="237"/>
      <c r="Q170" s="237"/>
      <c r="R170" s="237"/>
      <c r="S170" s="237"/>
      <c r="T170" s="238"/>
      <c r="AT170" s="239" t="s">
        <v>250</v>
      </c>
      <c r="AU170" s="239" t="s">
        <v>81</v>
      </c>
      <c r="AV170" s="14" t="s">
        <v>79</v>
      </c>
      <c r="AW170" s="14" t="s">
        <v>33</v>
      </c>
      <c r="AX170" s="14" t="s">
        <v>72</v>
      </c>
      <c r="AY170" s="239" t="s">
        <v>239</v>
      </c>
    </row>
    <row r="171" spans="1:65" s="13" customFormat="1" ht="11.25">
      <c r="B171" s="211"/>
      <c r="C171" s="212"/>
      <c r="D171" s="207" t="s">
        <v>250</v>
      </c>
      <c r="E171" s="213" t="s">
        <v>19</v>
      </c>
      <c r="F171" s="214" t="s">
        <v>3504</v>
      </c>
      <c r="G171" s="212"/>
      <c r="H171" s="215">
        <v>5.5</v>
      </c>
      <c r="I171" s="216"/>
      <c r="J171" s="212"/>
      <c r="K171" s="212"/>
      <c r="L171" s="217"/>
      <c r="M171" s="218"/>
      <c r="N171" s="219"/>
      <c r="O171" s="219"/>
      <c r="P171" s="219"/>
      <c r="Q171" s="219"/>
      <c r="R171" s="219"/>
      <c r="S171" s="219"/>
      <c r="T171" s="220"/>
      <c r="AT171" s="221" t="s">
        <v>250</v>
      </c>
      <c r="AU171" s="221" t="s">
        <v>81</v>
      </c>
      <c r="AV171" s="13" t="s">
        <v>81</v>
      </c>
      <c r="AW171" s="13" t="s">
        <v>33</v>
      </c>
      <c r="AX171" s="13" t="s">
        <v>72</v>
      </c>
      <c r="AY171" s="221" t="s">
        <v>239</v>
      </c>
    </row>
    <row r="172" spans="1:65" s="13" customFormat="1" ht="11.25">
      <c r="B172" s="211"/>
      <c r="C172" s="212"/>
      <c r="D172" s="207" t="s">
        <v>250</v>
      </c>
      <c r="E172" s="212"/>
      <c r="F172" s="214" t="s">
        <v>3530</v>
      </c>
      <c r="G172" s="212"/>
      <c r="H172" s="215">
        <v>268.39800000000002</v>
      </c>
      <c r="I172" s="216"/>
      <c r="J172" s="212"/>
      <c r="K172" s="212"/>
      <c r="L172" s="217"/>
      <c r="M172" s="218"/>
      <c r="N172" s="219"/>
      <c r="O172" s="219"/>
      <c r="P172" s="219"/>
      <c r="Q172" s="219"/>
      <c r="R172" s="219"/>
      <c r="S172" s="219"/>
      <c r="T172" s="220"/>
      <c r="AT172" s="221" t="s">
        <v>250</v>
      </c>
      <c r="AU172" s="221" t="s">
        <v>81</v>
      </c>
      <c r="AV172" s="13" t="s">
        <v>81</v>
      </c>
      <c r="AW172" s="13" t="s">
        <v>4</v>
      </c>
      <c r="AX172" s="13" t="s">
        <v>79</v>
      </c>
      <c r="AY172" s="221" t="s">
        <v>239</v>
      </c>
    </row>
    <row r="173" spans="1:65" s="2" customFormat="1" ht="16.5" customHeight="1">
      <c r="A173" s="36"/>
      <c r="B173" s="37"/>
      <c r="C173" s="194" t="s">
        <v>426</v>
      </c>
      <c r="D173" s="194" t="s">
        <v>241</v>
      </c>
      <c r="E173" s="195" t="s">
        <v>1607</v>
      </c>
      <c r="F173" s="196" t="s">
        <v>1608</v>
      </c>
      <c r="G173" s="197" t="s">
        <v>254</v>
      </c>
      <c r="H173" s="198">
        <v>3.7</v>
      </c>
      <c r="I173" s="199"/>
      <c r="J173" s="200">
        <f>ROUND(I173*H173,2)</f>
        <v>0</v>
      </c>
      <c r="K173" s="196" t="s">
        <v>245</v>
      </c>
      <c r="L173" s="41"/>
      <c r="M173" s="201" t="s">
        <v>19</v>
      </c>
      <c r="N173" s="202" t="s">
        <v>43</v>
      </c>
      <c r="O173" s="66"/>
      <c r="P173" s="203">
        <f>O173*H173</f>
        <v>0</v>
      </c>
      <c r="Q173" s="203">
        <v>0</v>
      </c>
      <c r="R173" s="203">
        <f>Q173*H173</f>
        <v>0</v>
      </c>
      <c r="S173" s="203">
        <v>0</v>
      </c>
      <c r="T173" s="204">
        <f>S173*H173</f>
        <v>0</v>
      </c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R173" s="205" t="s">
        <v>246</v>
      </c>
      <c r="AT173" s="205" t="s">
        <v>241</v>
      </c>
      <c r="AU173" s="205" t="s">
        <v>81</v>
      </c>
      <c r="AY173" s="19" t="s">
        <v>239</v>
      </c>
      <c r="BE173" s="206">
        <f>IF(N173="základní",J173,0)</f>
        <v>0</v>
      </c>
      <c r="BF173" s="206">
        <f>IF(N173="snížená",J173,0)</f>
        <v>0</v>
      </c>
      <c r="BG173" s="206">
        <f>IF(N173="zákl. přenesená",J173,0)</f>
        <v>0</v>
      </c>
      <c r="BH173" s="206">
        <f>IF(N173="sníž. přenesená",J173,0)</f>
        <v>0</v>
      </c>
      <c r="BI173" s="206">
        <f>IF(N173="nulová",J173,0)</f>
        <v>0</v>
      </c>
      <c r="BJ173" s="19" t="s">
        <v>79</v>
      </c>
      <c r="BK173" s="206">
        <f>ROUND(I173*H173,2)</f>
        <v>0</v>
      </c>
      <c r="BL173" s="19" t="s">
        <v>246</v>
      </c>
      <c r="BM173" s="205" t="s">
        <v>3531</v>
      </c>
    </row>
    <row r="174" spans="1:65" s="2" customFormat="1" ht="19.5">
      <c r="A174" s="36"/>
      <c r="B174" s="37"/>
      <c r="C174" s="38"/>
      <c r="D174" s="207" t="s">
        <v>248</v>
      </c>
      <c r="E174" s="38"/>
      <c r="F174" s="208" t="s">
        <v>1610</v>
      </c>
      <c r="G174" s="38"/>
      <c r="H174" s="38"/>
      <c r="I174" s="117"/>
      <c r="J174" s="38"/>
      <c r="K174" s="38"/>
      <c r="L174" s="41"/>
      <c r="M174" s="209"/>
      <c r="N174" s="210"/>
      <c r="O174" s="66"/>
      <c r="P174" s="66"/>
      <c r="Q174" s="66"/>
      <c r="R174" s="66"/>
      <c r="S174" s="66"/>
      <c r="T174" s="67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T174" s="19" t="s">
        <v>248</v>
      </c>
      <c r="AU174" s="19" t="s">
        <v>81</v>
      </c>
    </row>
    <row r="175" spans="1:65" s="14" customFormat="1" ht="11.25">
      <c r="B175" s="230"/>
      <c r="C175" s="231"/>
      <c r="D175" s="207" t="s">
        <v>250</v>
      </c>
      <c r="E175" s="232" t="s">
        <v>19</v>
      </c>
      <c r="F175" s="233" t="s">
        <v>3497</v>
      </c>
      <c r="G175" s="231"/>
      <c r="H175" s="232" t="s">
        <v>19</v>
      </c>
      <c r="I175" s="234"/>
      <c r="J175" s="231"/>
      <c r="K175" s="231"/>
      <c r="L175" s="235"/>
      <c r="M175" s="236"/>
      <c r="N175" s="237"/>
      <c r="O175" s="237"/>
      <c r="P175" s="237"/>
      <c r="Q175" s="237"/>
      <c r="R175" s="237"/>
      <c r="S175" s="237"/>
      <c r="T175" s="238"/>
      <c r="AT175" s="239" t="s">
        <v>250</v>
      </c>
      <c r="AU175" s="239" t="s">
        <v>81</v>
      </c>
      <c r="AV175" s="14" t="s">
        <v>79</v>
      </c>
      <c r="AW175" s="14" t="s">
        <v>33</v>
      </c>
      <c r="AX175" s="14" t="s">
        <v>72</v>
      </c>
      <c r="AY175" s="239" t="s">
        <v>239</v>
      </c>
    </row>
    <row r="176" spans="1:65" s="13" customFormat="1" ht="11.25">
      <c r="B176" s="211"/>
      <c r="C176" s="212"/>
      <c r="D176" s="207" t="s">
        <v>250</v>
      </c>
      <c r="E176" s="213" t="s">
        <v>19</v>
      </c>
      <c r="F176" s="214" t="s">
        <v>3532</v>
      </c>
      <c r="G176" s="212"/>
      <c r="H176" s="215">
        <v>1.2</v>
      </c>
      <c r="I176" s="216"/>
      <c r="J176" s="212"/>
      <c r="K176" s="212"/>
      <c r="L176" s="217"/>
      <c r="M176" s="218"/>
      <c r="N176" s="219"/>
      <c r="O176" s="219"/>
      <c r="P176" s="219"/>
      <c r="Q176" s="219"/>
      <c r="R176" s="219"/>
      <c r="S176" s="219"/>
      <c r="T176" s="220"/>
      <c r="AT176" s="221" t="s">
        <v>250</v>
      </c>
      <c r="AU176" s="221" t="s">
        <v>81</v>
      </c>
      <c r="AV176" s="13" t="s">
        <v>81</v>
      </c>
      <c r="AW176" s="13" t="s">
        <v>33</v>
      </c>
      <c r="AX176" s="13" t="s">
        <v>72</v>
      </c>
      <c r="AY176" s="221" t="s">
        <v>239</v>
      </c>
    </row>
    <row r="177" spans="1:65" s="14" customFormat="1" ht="11.25">
      <c r="B177" s="230"/>
      <c r="C177" s="231"/>
      <c r="D177" s="207" t="s">
        <v>250</v>
      </c>
      <c r="E177" s="232" t="s">
        <v>19</v>
      </c>
      <c r="F177" s="233" t="s">
        <v>3533</v>
      </c>
      <c r="G177" s="231"/>
      <c r="H177" s="232" t="s">
        <v>19</v>
      </c>
      <c r="I177" s="234"/>
      <c r="J177" s="231"/>
      <c r="K177" s="231"/>
      <c r="L177" s="235"/>
      <c r="M177" s="236"/>
      <c r="N177" s="237"/>
      <c r="O177" s="237"/>
      <c r="P177" s="237"/>
      <c r="Q177" s="237"/>
      <c r="R177" s="237"/>
      <c r="S177" s="237"/>
      <c r="T177" s="238"/>
      <c r="AT177" s="239" t="s">
        <v>250</v>
      </c>
      <c r="AU177" s="239" t="s">
        <v>81</v>
      </c>
      <c r="AV177" s="14" t="s">
        <v>79</v>
      </c>
      <c r="AW177" s="14" t="s">
        <v>33</v>
      </c>
      <c r="AX177" s="14" t="s">
        <v>72</v>
      </c>
      <c r="AY177" s="239" t="s">
        <v>239</v>
      </c>
    </row>
    <row r="178" spans="1:65" s="14" customFormat="1" ht="11.25">
      <c r="B178" s="230"/>
      <c r="C178" s="231"/>
      <c r="D178" s="207" t="s">
        <v>250</v>
      </c>
      <c r="E178" s="232" t="s">
        <v>19</v>
      </c>
      <c r="F178" s="233" t="s">
        <v>3534</v>
      </c>
      <c r="G178" s="231"/>
      <c r="H178" s="232" t="s">
        <v>19</v>
      </c>
      <c r="I178" s="234"/>
      <c r="J178" s="231"/>
      <c r="K178" s="231"/>
      <c r="L178" s="235"/>
      <c r="M178" s="236"/>
      <c r="N178" s="237"/>
      <c r="O178" s="237"/>
      <c r="P178" s="237"/>
      <c r="Q178" s="237"/>
      <c r="R178" s="237"/>
      <c r="S178" s="237"/>
      <c r="T178" s="238"/>
      <c r="AT178" s="239" t="s">
        <v>250</v>
      </c>
      <c r="AU178" s="239" t="s">
        <v>81</v>
      </c>
      <c r="AV178" s="14" t="s">
        <v>79</v>
      </c>
      <c r="AW178" s="14" t="s">
        <v>33</v>
      </c>
      <c r="AX178" s="14" t="s">
        <v>72</v>
      </c>
      <c r="AY178" s="239" t="s">
        <v>239</v>
      </c>
    </row>
    <row r="179" spans="1:65" s="13" customFormat="1" ht="11.25">
      <c r="B179" s="211"/>
      <c r="C179" s="212"/>
      <c r="D179" s="207" t="s">
        <v>250</v>
      </c>
      <c r="E179" s="213" t="s">
        <v>19</v>
      </c>
      <c r="F179" s="214" t="s">
        <v>3535</v>
      </c>
      <c r="G179" s="212"/>
      <c r="H179" s="215">
        <v>2.5</v>
      </c>
      <c r="I179" s="216"/>
      <c r="J179" s="212"/>
      <c r="K179" s="212"/>
      <c r="L179" s="217"/>
      <c r="M179" s="218"/>
      <c r="N179" s="219"/>
      <c r="O179" s="219"/>
      <c r="P179" s="219"/>
      <c r="Q179" s="219"/>
      <c r="R179" s="219"/>
      <c r="S179" s="219"/>
      <c r="T179" s="220"/>
      <c r="AT179" s="221" t="s">
        <v>250</v>
      </c>
      <c r="AU179" s="221" t="s">
        <v>81</v>
      </c>
      <c r="AV179" s="13" t="s">
        <v>81</v>
      </c>
      <c r="AW179" s="13" t="s">
        <v>33</v>
      </c>
      <c r="AX179" s="13" t="s">
        <v>72</v>
      </c>
      <c r="AY179" s="221" t="s">
        <v>239</v>
      </c>
    </row>
    <row r="180" spans="1:65" s="2" customFormat="1" ht="16.5" customHeight="1">
      <c r="A180" s="36"/>
      <c r="B180" s="37"/>
      <c r="C180" s="240" t="s">
        <v>433</v>
      </c>
      <c r="D180" s="240" t="s">
        <v>653</v>
      </c>
      <c r="E180" s="241" t="s">
        <v>3536</v>
      </c>
      <c r="F180" s="242" t="s">
        <v>3537</v>
      </c>
      <c r="G180" s="243" t="s">
        <v>265</v>
      </c>
      <c r="H180" s="244">
        <v>7.77</v>
      </c>
      <c r="I180" s="245"/>
      <c r="J180" s="246">
        <f>ROUND(I180*H180,2)</f>
        <v>0</v>
      </c>
      <c r="K180" s="242" t="s">
        <v>245</v>
      </c>
      <c r="L180" s="247"/>
      <c r="M180" s="248" t="s">
        <v>19</v>
      </c>
      <c r="N180" s="249" t="s">
        <v>43</v>
      </c>
      <c r="O180" s="66"/>
      <c r="P180" s="203">
        <f>O180*H180</f>
        <v>0</v>
      </c>
      <c r="Q180" s="203">
        <v>1</v>
      </c>
      <c r="R180" s="203">
        <f>Q180*H180</f>
        <v>7.77</v>
      </c>
      <c r="S180" s="203">
        <v>0</v>
      </c>
      <c r="T180" s="204">
        <f>S180*H180</f>
        <v>0</v>
      </c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R180" s="205" t="s">
        <v>314</v>
      </c>
      <c r="AT180" s="205" t="s">
        <v>653</v>
      </c>
      <c r="AU180" s="205" t="s">
        <v>81</v>
      </c>
      <c r="AY180" s="19" t="s">
        <v>239</v>
      </c>
      <c r="BE180" s="206">
        <f>IF(N180="základní",J180,0)</f>
        <v>0</v>
      </c>
      <c r="BF180" s="206">
        <f>IF(N180="snížená",J180,0)</f>
        <v>0</v>
      </c>
      <c r="BG180" s="206">
        <f>IF(N180="zákl. přenesená",J180,0)</f>
        <v>0</v>
      </c>
      <c r="BH180" s="206">
        <f>IF(N180="sníž. přenesená",J180,0)</f>
        <v>0</v>
      </c>
      <c r="BI180" s="206">
        <f>IF(N180="nulová",J180,0)</f>
        <v>0</v>
      </c>
      <c r="BJ180" s="19" t="s">
        <v>79</v>
      </c>
      <c r="BK180" s="206">
        <f>ROUND(I180*H180,2)</f>
        <v>0</v>
      </c>
      <c r="BL180" s="19" t="s">
        <v>246</v>
      </c>
      <c r="BM180" s="205" t="s">
        <v>3538</v>
      </c>
    </row>
    <row r="181" spans="1:65" s="2" customFormat="1" ht="11.25">
      <c r="A181" s="36"/>
      <c r="B181" s="37"/>
      <c r="C181" s="38"/>
      <c r="D181" s="207" t="s">
        <v>248</v>
      </c>
      <c r="E181" s="38"/>
      <c r="F181" s="208" t="s">
        <v>3537</v>
      </c>
      <c r="G181" s="38"/>
      <c r="H181" s="38"/>
      <c r="I181" s="117"/>
      <c r="J181" s="38"/>
      <c r="K181" s="38"/>
      <c r="L181" s="41"/>
      <c r="M181" s="209"/>
      <c r="N181" s="210"/>
      <c r="O181" s="66"/>
      <c r="P181" s="66"/>
      <c r="Q181" s="66"/>
      <c r="R181" s="66"/>
      <c r="S181" s="66"/>
      <c r="T181" s="67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T181" s="19" t="s">
        <v>248</v>
      </c>
      <c r="AU181" s="19" t="s">
        <v>81</v>
      </c>
    </row>
    <row r="182" spans="1:65" s="14" customFormat="1" ht="11.25">
      <c r="B182" s="230"/>
      <c r="C182" s="231"/>
      <c r="D182" s="207" t="s">
        <v>250</v>
      </c>
      <c r="E182" s="232" t="s">
        <v>19</v>
      </c>
      <c r="F182" s="233" t="s">
        <v>3497</v>
      </c>
      <c r="G182" s="231"/>
      <c r="H182" s="232" t="s">
        <v>19</v>
      </c>
      <c r="I182" s="234"/>
      <c r="J182" s="231"/>
      <c r="K182" s="231"/>
      <c r="L182" s="235"/>
      <c r="M182" s="236"/>
      <c r="N182" s="237"/>
      <c r="O182" s="237"/>
      <c r="P182" s="237"/>
      <c r="Q182" s="237"/>
      <c r="R182" s="237"/>
      <c r="S182" s="237"/>
      <c r="T182" s="238"/>
      <c r="AT182" s="239" t="s">
        <v>250</v>
      </c>
      <c r="AU182" s="239" t="s">
        <v>81</v>
      </c>
      <c r="AV182" s="14" t="s">
        <v>79</v>
      </c>
      <c r="AW182" s="14" t="s">
        <v>33</v>
      </c>
      <c r="AX182" s="14" t="s">
        <v>72</v>
      </c>
      <c r="AY182" s="239" t="s">
        <v>239</v>
      </c>
    </row>
    <row r="183" spans="1:65" s="13" customFormat="1" ht="11.25">
      <c r="B183" s="211"/>
      <c r="C183" s="212"/>
      <c r="D183" s="207" t="s">
        <v>250</v>
      </c>
      <c r="E183" s="213" t="s">
        <v>19</v>
      </c>
      <c r="F183" s="214" t="s">
        <v>3532</v>
      </c>
      <c r="G183" s="212"/>
      <c r="H183" s="215">
        <v>1.2</v>
      </c>
      <c r="I183" s="216"/>
      <c r="J183" s="212"/>
      <c r="K183" s="212"/>
      <c r="L183" s="217"/>
      <c r="M183" s="218"/>
      <c r="N183" s="219"/>
      <c r="O183" s="219"/>
      <c r="P183" s="219"/>
      <c r="Q183" s="219"/>
      <c r="R183" s="219"/>
      <c r="S183" s="219"/>
      <c r="T183" s="220"/>
      <c r="AT183" s="221" t="s">
        <v>250</v>
      </c>
      <c r="AU183" s="221" t="s">
        <v>81</v>
      </c>
      <c r="AV183" s="13" t="s">
        <v>81</v>
      </c>
      <c r="AW183" s="13" t="s">
        <v>33</v>
      </c>
      <c r="AX183" s="13" t="s">
        <v>72</v>
      </c>
      <c r="AY183" s="221" t="s">
        <v>239</v>
      </c>
    </row>
    <row r="184" spans="1:65" s="14" customFormat="1" ht="11.25">
      <c r="B184" s="230"/>
      <c r="C184" s="231"/>
      <c r="D184" s="207" t="s">
        <v>250</v>
      </c>
      <c r="E184" s="232" t="s">
        <v>19</v>
      </c>
      <c r="F184" s="233" t="s">
        <v>3533</v>
      </c>
      <c r="G184" s="231"/>
      <c r="H184" s="232" t="s">
        <v>19</v>
      </c>
      <c r="I184" s="234"/>
      <c r="J184" s="231"/>
      <c r="K184" s="231"/>
      <c r="L184" s="235"/>
      <c r="M184" s="236"/>
      <c r="N184" s="237"/>
      <c r="O184" s="237"/>
      <c r="P184" s="237"/>
      <c r="Q184" s="237"/>
      <c r="R184" s="237"/>
      <c r="S184" s="237"/>
      <c r="T184" s="238"/>
      <c r="AT184" s="239" t="s">
        <v>250</v>
      </c>
      <c r="AU184" s="239" t="s">
        <v>81</v>
      </c>
      <c r="AV184" s="14" t="s">
        <v>79</v>
      </c>
      <c r="AW184" s="14" t="s">
        <v>33</v>
      </c>
      <c r="AX184" s="14" t="s">
        <v>72</v>
      </c>
      <c r="AY184" s="239" t="s">
        <v>239</v>
      </c>
    </row>
    <row r="185" spans="1:65" s="14" customFormat="1" ht="11.25">
      <c r="B185" s="230"/>
      <c r="C185" s="231"/>
      <c r="D185" s="207" t="s">
        <v>250</v>
      </c>
      <c r="E185" s="232" t="s">
        <v>19</v>
      </c>
      <c r="F185" s="233" t="s">
        <v>3534</v>
      </c>
      <c r="G185" s="231"/>
      <c r="H185" s="232" t="s">
        <v>19</v>
      </c>
      <c r="I185" s="234"/>
      <c r="J185" s="231"/>
      <c r="K185" s="231"/>
      <c r="L185" s="235"/>
      <c r="M185" s="236"/>
      <c r="N185" s="237"/>
      <c r="O185" s="237"/>
      <c r="P185" s="237"/>
      <c r="Q185" s="237"/>
      <c r="R185" s="237"/>
      <c r="S185" s="237"/>
      <c r="T185" s="238"/>
      <c r="AT185" s="239" t="s">
        <v>250</v>
      </c>
      <c r="AU185" s="239" t="s">
        <v>81</v>
      </c>
      <c r="AV185" s="14" t="s">
        <v>79</v>
      </c>
      <c r="AW185" s="14" t="s">
        <v>33</v>
      </c>
      <c r="AX185" s="14" t="s">
        <v>72</v>
      </c>
      <c r="AY185" s="239" t="s">
        <v>239</v>
      </c>
    </row>
    <row r="186" spans="1:65" s="13" customFormat="1" ht="11.25">
      <c r="B186" s="211"/>
      <c r="C186" s="212"/>
      <c r="D186" s="207" t="s">
        <v>250</v>
      </c>
      <c r="E186" s="213" t="s">
        <v>19</v>
      </c>
      <c r="F186" s="214" t="s">
        <v>3535</v>
      </c>
      <c r="G186" s="212"/>
      <c r="H186" s="215">
        <v>2.5</v>
      </c>
      <c r="I186" s="216"/>
      <c r="J186" s="212"/>
      <c r="K186" s="212"/>
      <c r="L186" s="217"/>
      <c r="M186" s="218"/>
      <c r="N186" s="219"/>
      <c r="O186" s="219"/>
      <c r="P186" s="219"/>
      <c r="Q186" s="219"/>
      <c r="R186" s="219"/>
      <c r="S186" s="219"/>
      <c r="T186" s="220"/>
      <c r="AT186" s="221" t="s">
        <v>250</v>
      </c>
      <c r="AU186" s="221" t="s">
        <v>81</v>
      </c>
      <c r="AV186" s="13" t="s">
        <v>81</v>
      </c>
      <c r="AW186" s="13" t="s">
        <v>33</v>
      </c>
      <c r="AX186" s="13" t="s">
        <v>72</v>
      </c>
      <c r="AY186" s="221" t="s">
        <v>239</v>
      </c>
    </row>
    <row r="187" spans="1:65" s="13" customFormat="1" ht="11.25">
      <c r="B187" s="211"/>
      <c r="C187" s="212"/>
      <c r="D187" s="207" t="s">
        <v>250</v>
      </c>
      <c r="E187" s="212"/>
      <c r="F187" s="214" t="s">
        <v>3539</v>
      </c>
      <c r="G187" s="212"/>
      <c r="H187" s="215">
        <v>7.77</v>
      </c>
      <c r="I187" s="216"/>
      <c r="J187" s="212"/>
      <c r="K187" s="212"/>
      <c r="L187" s="217"/>
      <c r="M187" s="218"/>
      <c r="N187" s="219"/>
      <c r="O187" s="219"/>
      <c r="P187" s="219"/>
      <c r="Q187" s="219"/>
      <c r="R187" s="219"/>
      <c r="S187" s="219"/>
      <c r="T187" s="220"/>
      <c r="AT187" s="221" t="s">
        <v>250</v>
      </c>
      <c r="AU187" s="221" t="s">
        <v>81</v>
      </c>
      <c r="AV187" s="13" t="s">
        <v>81</v>
      </c>
      <c r="AW187" s="13" t="s">
        <v>4</v>
      </c>
      <c r="AX187" s="13" t="s">
        <v>79</v>
      </c>
      <c r="AY187" s="221" t="s">
        <v>239</v>
      </c>
    </row>
    <row r="188" spans="1:65" s="2" customFormat="1" ht="16.5" customHeight="1">
      <c r="A188" s="36"/>
      <c r="B188" s="37"/>
      <c r="C188" s="194" t="s">
        <v>439</v>
      </c>
      <c r="D188" s="194" t="s">
        <v>241</v>
      </c>
      <c r="E188" s="195" t="s">
        <v>3540</v>
      </c>
      <c r="F188" s="196" t="s">
        <v>3541</v>
      </c>
      <c r="G188" s="197" t="s">
        <v>244</v>
      </c>
      <c r="H188" s="198">
        <v>812</v>
      </c>
      <c r="I188" s="199"/>
      <c r="J188" s="200">
        <f>ROUND(I188*H188,2)</f>
        <v>0</v>
      </c>
      <c r="K188" s="196" t="s">
        <v>19</v>
      </c>
      <c r="L188" s="41"/>
      <c r="M188" s="201" t="s">
        <v>19</v>
      </c>
      <c r="N188" s="202" t="s">
        <v>43</v>
      </c>
      <c r="O188" s="66"/>
      <c r="P188" s="203">
        <f>O188*H188</f>
        <v>0</v>
      </c>
      <c r="Q188" s="203">
        <v>0</v>
      </c>
      <c r="R188" s="203">
        <f>Q188*H188</f>
        <v>0</v>
      </c>
      <c r="S188" s="203">
        <v>0</v>
      </c>
      <c r="T188" s="204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246</v>
      </c>
      <c r="AT188" s="205" t="s">
        <v>241</v>
      </c>
      <c r="AU188" s="205" t="s">
        <v>81</v>
      </c>
      <c r="AY188" s="19" t="s">
        <v>239</v>
      </c>
      <c r="BE188" s="206">
        <f>IF(N188="základní",J188,0)</f>
        <v>0</v>
      </c>
      <c r="BF188" s="206">
        <f>IF(N188="snížená",J188,0)</f>
        <v>0</v>
      </c>
      <c r="BG188" s="206">
        <f>IF(N188="zákl. přenesená",J188,0)</f>
        <v>0</v>
      </c>
      <c r="BH188" s="206">
        <f>IF(N188="sníž. přenesená",J188,0)</f>
        <v>0</v>
      </c>
      <c r="BI188" s="206">
        <f>IF(N188="nulová",J188,0)</f>
        <v>0</v>
      </c>
      <c r="BJ188" s="19" t="s">
        <v>79</v>
      </c>
      <c r="BK188" s="206">
        <f>ROUND(I188*H188,2)</f>
        <v>0</v>
      </c>
      <c r="BL188" s="19" t="s">
        <v>246</v>
      </c>
      <c r="BM188" s="205" t="s">
        <v>3542</v>
      </c>
    </row>
    <row r="189" spans="1:65" s="2" customFormat="1" ht="11.25">
      <c r="A189" s="36"/>
      <c r="B189" s="37"/>
      <c r="C189" s="38"/>
      <c r="D189" s="207" t="s">
        <v>248</v>
      </c>
      <c r="E189" s="38"/>
      <c r="F189" s="208" t="s">
        <v>3543</v>
      </c>
      <c r="G189" s="38"/>
      <c r="H189" s="38"/>
      <c r="I189" s="117"/>
      <c r="J189" s="38"/>
      <c r="K189" s="38"/>
      <c r="L189" s="41"/>
      <c r="M189" s="209"/>
      <c r="N189" s="210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248</v>
      </c>
      <c r="AU189" s="19" t="s">
        <v>81</v>
      </c>
    </row>
    <row r="190" spans="1:65" s="13" customFormat="1" ht="11.25">
      <c r="B190" s="211"/>
      <c r="C190" s="212"/>
      <c r="D190" s="207" t="s">
        <v>250</v>
      </c>
      <c r="E190" s="213" t="s">
        <v>19</v>
      </c>
      <c r="F190" s="214" t="s">
        <v>3544</v>
      </c>
      <c r="G190" s="212"/>
      <c r="H190" s="215">
        <v>761.5</v>
      </c>
      <c r="I190" s="216"/>
      <c r="J190" s="212"/>
      <c r="K190" s="212"/>
      <c r="L190" s="217"/>
      <c r="M190" s="218"/>
      <c r="N190" s="219"/>
      <c r="O190" s="219"/>
      <c r="P190" s="219"/>
      <c r="Q190" s="219"/>
      <c r="R190" s="219"/>
      <c r="S190" s="219"/>
      <c r="T190" s="220"/>
      <c r="AT190" s="221" t="s">
        <v>250</v>
      </c>
      <c r="AU190" s="221" t="s">
        <v>81</v>
      </c>
      <c r="AV190" s="13" t="s">
        <v>81</v>
      </c>
      <c r="AW190" s="13" t="s">
        <v>33</v>
      </c>
      <c r="AX190" s="13" t="s">
        <v>72</v>
      </c>
      <c r="AY190" s="221" t="s">
        <v>239</v>
      </c>
    </row>
    <row r="191" spans="1:65" s="13" customFormat="1" ht="11.25">
      <c r="B191" s="211"/>
      <c r="C191" s="212"/>
      <c r="D191" s="207" t="s">
        <v>250</v>
      </c>
      <c r="E191" s="213" t="s">
        <v>19</v>
      </c>
      <c r="F191" s="214" t="s">
        <v>3545</v>
      </c>
      <c r="G191" s="212"/>
      <c r="H191" s="215">
        <v>50.5</v>
      </c>
      <c r="I191" s="216"/>
      <c r="J191" s="212"/>
      <c r="K191" s="212"/>
      <c r="L191" s="217"/>
      <c r="M191" s="218"/>
      <c r="N191" s="219"/>
      <c r="O191" s="219"/>
      <c r="P191" s="219"/>
      <c r="Q191" s="219"/>
      <c r="R191" s="219"/>
      <c r="S191" s="219"/>
      <c r="T191" s="220"/>
      <c r="AT191" s="221" t="s">
        <v>250</v>
      </c>
      <c r="AU191" s="221" t="s">
        <v>81</v>
      </c>
      <c r="AV191" s="13" t="s">
        <v>81</v>
      </c>
      <c r="AW191" s="13" t="s">
        <v>33</v>
      </c>
      <c r="AX191" s="13" t="s">
        <v>72</v>
      </c>
      <c r="AY191" s="221" t="s">
        <v>239</v>
      </c>
    </row>
    <row r="192" spans="1:65" s="2" customFormat="1" ht="16.5" customHeight="1">
      <c r="A192" s="36"/>
      <c r="B192" s="37"/>
      <c r="C192" s="194" t="s">
        <v>444</v>
      </c>
      <c r="D192" s="194" t="s">
        <v>241</v>
      </c>
      <c r="E192" s="195" t="s">
        <v>3546</v>
      </c>
      <c r="F192" s="196" t="s">
        <v>3547</v>
      </c>
      <c r="G192" s="197" t="s">
        <v>244</v>
      </c>
      <c r="H192" s="198">
        <v>160.5</v>
      </c>
      <c r="I192" s="199"/>
      <c r="J192" s="200">
        <f>ROUND(I192*H192,2)</f>
        <v>0</v>
      </c>
      <c r="K192" s="196" t="s">
        <v>19</v>
      </c>
      <c r="L192" s="41"/>
      <c r="M192" s="201" t="s">
        <v>19</v>
      </c>
      <c r="N192" s="202" t="s">
        <v>43</v>
      </c>
      <c r="O192" s="66"/>
      <c r="P192" s="203">
        <f>O192*H192</f>
        <v>0</v>
      </c>
      <c r="Q192" s="203">
        <v>0</v>
      </c>
      <c r="R192" s="203">
        <f>Q192*H192</f>
        <v>0</v>
      </c>
      <c r="S192" s="203">
        <v>0</v>
      </c>
      <c r="T192" s="204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205" t="s">
        <v>246</v>
      </c>
      <c r="AT192" s="205" t="s">
        <v>241</v>
      </c>
      <c r="AU192" s="205" t="s">
        <v>81</v>
      </c>
      <c r="AY192" s="19" t="s">
        <v>239</v>
      </c>
      <c r="BE192" s="206">
        <f>IF(N192="základní",J192,0)</f>
        <v>0</v>
      </c>
      <c r="BF192" s="206">
        <f>IF(N192="snížená",J192,0)</f>
        <v>0</v>
      </c>
      <c r="BG192" s="206">
        <f>IF(N192="zákl. přenesená",J192,0)</f>
        <v>0</v>
      </c>
      <c r="BH192" s="206">
        <f>IF(N192="sníž. přenesená",J192,0)</f>
        <v>0</v>
      </c>
      <c r="BI192" s="206">
        <f>IF(N192="nulová",J192,0)</f>
        <v>0</v>
      </c>
      <c r="BJ192" s="19" t="s">
        <v>79</v>
      </c>
      <c r="BK192" s="206">
        <f>ROUND(I192*H192,2)</f>
        <v>0</v>
      </c>
      <c r="BL192" s="19" t="s">
        <v>246</v>
      </c>
      <c r="BM192" s="205" t="s">
        <v>3548</v>
      </c>
    </row>
    <row r="193" spans="1:65" s="2" customFormat="1" ht="11.25">
      <c r="A193" s="36"/>
      <c r="B193" s="37"/>
      <c r="C193" s="38"/>
      <c r="D193" s="207" t="s">
        <v>248</v>
      </c>
      <c r="E193" s="38"/>
      <c r="F193" s="208" t="s">
        <v>3543</v>
      </c>
      <c r="G193" s="38"/>
      <c r="H193" s="38"/>
      <c r="I193" s="117"/>
      <c r="J193" s="38"/>
      <c r="K193" s="38"/>
      <c r="L193" s="41"/>
      <c r="M193" s="209"/>
      <c r="N193" s="210"/>
      <c r="O193" s="66"/>
      <c r="P193" s="66"/>
      <c r="Q193" s="66"/>
      <c r="R193" s="66"/>
      <c r="S193" s="66"/>
      <c r="T193" s="67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T193" s="19" t="s">
        <v>248</v>
      </c>
      <c r="AU193" s="19" t="s">
        <v>81</v>
      </c>
    </row>
    <row r="194" spans="1:65" s="13" customFormat="1" ht="11.25">
      <c r="B194" s="211"/>
      <c r="C194" s="212"/>
      <c r="D194" s="207" t="s">
        <v>250</v>
      </c>
      <c r="E194" s="213" t="s">
        <v>19</v>
      </c>
      <c r="F194" s="214" t="s">
        <v>3549</v>
      </c>
      <c r="G194" s="212"/>
      <c r="H194" s="215">
        <v>157.80000000000001</v>
      </c>
      <c r="I194" s="216"/>
      <c r="J194" s="212"/>
      <c r="K194" s="212"/>
      <c r="L194" s="217"/>
      <c r="M194" s="218"/>
      <c r="N194" s="219"/>
      <c r="O194" s="219"/>
      <c r="P194" s="219"/>
      <c r="Q194" s="219"/>
      <c r="R194" s="219"/>
      <c r="S194" s="219"/>
      <c r="T194" s="220"/>
      <c r="AT194" s="221" t="s">
        <v>250</v>
      </c>
      <c r="AU194" s="221" t="s">
        <v>81</v>
      </c>
      <c r="AV194" s="13" t="s">
        <v>81</v>
      </c>
      <c r="AW194" s="13" t="s">
        <v>33</v>
      </c>
      <c r="AX194" s="13" t="s">
        <v>72</v>
      </c>
      <c r="AY194" s="221" t="s">
        <v>239</v>
      </c>
    </row>
    <row r="195" spans="1:65" s="13" customFormat="1" ht="11.25">
      <c r="B195" s="211"/>
      <c r="C195" s="212"/>
      <c r="D195" s="207" t="s">
        <v>250</v>
      </c>
      <c r="E195" s="213" t="s">
        <v>19</v>
      </c>
      <c r="F195" s="214" t="s">
        <v>3550</v>
      </c>
      <c r="G195" s="212"/>
      <c r="H195" s="215">
        <v>2.7</v>
      </c>
      <c r="I195" s="216"/>
      <c r="J195" s="212"/>
      <c r="K195" s="212"/>
      <c r="L195" s="217"/>
      <c r="M195" s="218"/>
      <c r="N195" s="219"/>
      <c r="O195" s="219"/>
      <c r="P195" s="219"/>
      <c r="Q195" s="219"/>
      <c r="R195" s="219"/>
      <c r="S195" s="219"/>
      <c r="T195" s="220"/>
      <c r="AT195" s="221" t="s">
        <v>250</v>
      </c>
      <c r="AU195" s="221" t="s">
        <v>81</v>
      </c>
      <c r="AV195" s="13" t="s">
        <v>81</v>
      </c>
      <c r="AW195" s="13" t="s">
        <v>33</v>
      </c>
      <c r="AX195" s="13" t="s">
        <v>72</v>
      </c>
      <c r="AY195" s="221" t="s">
        <v>239</v>
      </c>
    </row>
    <row r="196" spans="1:65" s="2" customFormat="1" ht="16.5" customHeight="1">
      <c r="A196" s="36"/>
      <c r="B196" s="37"/>
      <c r="C196" s="194" t="s">
        <v>454</v>
      </c>
      <c r="D196" s="194" t="s">
        <v>241</v>
      </c>
      <c r="E196" s="195" t="s">
        <v>3551</v>
      </c>
      <c r="F196" s="196" t="s">
        <v>3552</v>
      </c>
      <c r="G196" s="197" t="s">
        <v>244</v>
      </c>
      <c r="H196" s="198">
        <v>267.39</v>
      </c>
      <c r="I196" s="199"/>
      <c r="J196" s="200">
        <f>ROUND(I196*H196,2)</f>
        <v>0</v>
      </c>
      <c r="K196" s="196" t="s">
        <v>245</v>
      </c>
      <c r="L196" s="41"/>
      <c r="M196" s="201" t="s">
        <v>19</v>
      </c>
      <c r="N196" s="202" t="s">
        <v>43</v>
      </c>
      <c r="O196" s="66"/>
      <c r="P196" s="203">
        <f>O196*H196</f>
        <v>0</v>
      </c>
      <c r="Q196" s="203">
        <v>0</v>
      </c>
      <c r="R196" s="203">
        <f>Q196*H196</f>
        <v>0</v>
      </c>
      <c r="S196" s="203">
        <v>0</v>
      </c>
      <c r="T196" s="204">
        <f>S196*H196</f>
        <v>0</v>
      </c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R196" s="205" t="s">
        <v>246</v>
      </c>
      <c r="AT196" s="205" t="s">
        <v>241</v>
      </c>
      <c r="AU196" s="205" t="s">
        <v>81</v>
      </c>
      <c r="AY196" s="19" t="s">
        <v>239</v>
      </c>
      <c r="BE196" s="206">
        <f>IF(N196="základní",J196,0)</f>
        <v>0</v>
      </c>
      <c r="BF196" s="206">
        <f>IF(N196="snížená",J196,0)</f>
        <v>0</v>
      </c>
      <c r="BG196" s="206">
        <f>IF(N196="zákl. přenesená",J196,0)</f>
        <v>0</v>
      </c>
      <c r="BH196" s="206">
        <f>IF(N196="sníž. přenesená",J196,0)</f>
        <v>0</v>
      </c>
      <c r="BI196" s="206">
        <f>IF(N196="nulová",J196,0)</f>
        <v>0</v>
      </c>
      <c r="BJ196" s="19" t="s">
        <v>79</v>
      </c>
      <c r="BK196" s="206">
        <f>ROUND(I196*H196,2)</f>
        <v>0</v>
      </c>
      <c r="BL196" s="19" t="s">
        <v>246</v>
      </c>
      <c r="BM196" s="205" t="s">
        <v>3553</v>
      </c>
    </row>
    <row r="197" spans="1:65" s="2" customFormat="1" ht="11.25">
      <c r="A197" s="36"/>
      <c r="B197" s="37"/>
      <c r="C197" s="38"/>
      <c r="D197" s="207" t="s">
        <v>248</v>
      </c>
      <c r="E197" s="38"/>
      <c r="F197" s="208" t="s">
        <v>3554</v>
      </c>
      <c r="G197" s="38"/>
      <c r="H197" s="38"/>
      <c r="I197" s="117"/>
      <c r="J197" s="38"/>
      <c r="K197" s="38"/>
      <c r="L197" s="41"/>
      <c r="M197" s="209"/>
      <c r="N197" s="210"/>
      <c r="O197" s="66"/>
      <c r="P197" s="66"/>
      <c r="Q197" s="66"/>
      <c r="R197" s="66"/>
      <c r="S197" s="66"/>
      <c r="T197" s="67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T197" s="19" t="s">
        <v>248</v>
      </c>
      <c r="AU197" s="19" t="s">
        <v>81</v>
      </c>
    </row>
    <row r="198" spans="1:65" s="13" customFormat="1" ht="11.25">
      <c r="B198" s="211"/>
      <c r="C198" s="212"/>
      <c r="D198" s="207" t="s">
        <v>250</v>
      </c>
      <c r="E198" s="213" t="s">
        <v>19</v>
      </c>
      <c r="F198" s="214" t="s">
        <v>3555</v>
      </c>
      <c r="G198" s="212"/>
      <c r="H198" s="215">
        <v>267.39</v>
      </c>
      <c r="I198" s="216"/>
      <c r="J198" s="212"/>
      <c r="K198" s="212"/>
      <c r="L198" s="217"/>
      <c r="M198" s="218"/>
      <c r="N198" s="219"/>
      <c r="O198" s="219"/>
      <c r="P198" s="219"/>
      <c r="Q198" s="219"/>
      <c r="R198" s="219"/>
      <c r="S198" s="219"/>
      <c r="T198" s="220"/>
      <c r="AT198" s="221" t="s">
        <v>250</v>
      </c>
      <c r="AU198" s="221" t="s">
        <v>81</v>
      </c>
      <c r="AV198" s="13" t="s">
        <v>81</v>
      </c>
      <c r="AW198" s="13" t="s">
        <v>33</v>
      </c>
      <c r="AX198" s="13" t="s">
        <v>72</v>
      </c>
      <c r="AY198" s="221" t="s">
        <v>239</v>
      </c>
    </row>
    <row r="199" spans="1:65" s="2" customFormat="1" ht="16.5" customHeight="1">
      <c r="A199" s="36"/>
      <c r="B199" s="37"/>
      <c r="C199" s="194" t="s">
        <v>7</v>
      </c>
      <c r="D199" s="194" t="s">
        <v>241</v>
      </c>
      <c r="E199" s="195" t="s">
        <v>3556</v>
      </c>
      <c r="F199" s="196" t="s">
        <v>3557</v>
      </c>
      <c r="G199" s="197" t="s">
        <v>327</v>
      </c>
      <c r="H199" s="198">
        <v>30</v>
      </c>
      <c r="I199" s="199"/>
      <c r="J199" s="200">
        <f>ROUND(I199*H199,2)</f>
        <v>0</v>
      </c>
      <c r="K199" s="196" t="s">
        <v>245</v>
      </c>
      <c r="L199" s="41"/>
      <c r="M199" s="201" t="s">
        <v>19</v>
      </c>
      <c r="N199" s="202" t="s">
        <v>43</v>
      </c>
      <c r="O199" s="66"/>
      <c r="P199" s="203">
        <f>O199*H199</f>
        <v>0</v>
      </c>
      <c r="Q199" s="203">
        <v>0</v>
      </c>
      <c r="R199" s="203">
        <f>Q199*H199</f>
        <v>0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246</v>
      </c>
      <c r="AT199" s="205" t="s">
        <v>241</v>
      </c>
      <c r="AU199" s="205" t="s">
        <v>81</v>
      </c>
      <c r="AY199" s="19" t="s">
        <v>239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246</v>
      </c>
      <c r="BM199" s="205" t="s">
        <v>3558</v>
      </c>
    </row>
    <row r="200" spans="1:65" s="2" customFormat="1" ht="19.5">
      <c r="A200" s="36"/>
      <c r="B200" s="37"/>
      <c r="C200" s="38"/>
      <c r="D200" s="207" t="s">
        <v>248</v>
      </c>
      <c r="E200" s="38"/>
      <c r="F200" s="208" t="s">
        <v>3559</v>
      </c>
      <c r="G200" s="38"/>
      <c r="H200" s="38"/>
      <c r="I200" s="117"/>
      <c r="J200" s="38"/>
      <c r="K200" s="38"/>
      <c r="L200" s="41"/>
      <c r="M200" s="209"/>
      <c r="N200" s="210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248</v>
      </c>
      <c r="AU200" s="19" t="s">
        <v>81</v>
      </c>
    </row>
    <row r="201" spans="1:65" s="13" customFormat="1" ht="11.25">
      <c r="B201" s="211"/>
      <c r="C201" s="212"/>
      <c r="D201" s="207" t="s">
        <v>250</v>
      </c>
      <c r="E201" s="213" t="s">
        <v>19</v>
      </c>
      <c r="F201" s="214" t="s">
        <v>3560</v>
      </c>
      <c r="G201" s="212"/>
      <c r="H201" s="215">
        <v>30</v>
      </c>
      <c r="I201" s="216"/>
      <c r="J201" s="212"/>
      <c r="K201" s="212"/>
      <c r="L201" s="217"/>
      <c r="M201" s="218"/>
      <c r="N201" s="219"/>
      <c r="O201" s="219"/>
      <c r="P201" s="219"/>
      <c r="Q201" s="219"/>
      <c r="R201" s="219"/>
      <c r="S201" s="219"/>
      <c r="T201" s="220"/>
      <c r="AT201" s="221" t="s">
        <v>250</v>
      </c>
      <c r="AU201" s="221" t="s">
        <v>81</v>
      </c>
      <c r="AV201" s="13" t="s">
        <v>81</v>
      </c>
      <c r="AW201" s="13" t="s">
        <v>33</v>
      </c>
      <c r="AX201" s="13" t="s">
        <v>72</v>
      </c>
      <c r="AY201" s="221" t="s">
        <v>239</v>
      </c>
    </row>
    <row r="202" spans="1:65" s="2" customFormat="1" ht="16.5" customHeight="1">
      <c r="A202" s="36"/>
      <c r="B202" s="37"/>
      <c r="C202" s="240" t="s">
        <v>466</v>
      </c>
      <c r="D202" s="240" t="s">
        <v>653</v>
      </c>
      <c r="E202" s="241" t="s">
        <v>3561</v>
      </c>
      <c r="F202" s="242" t="s">
        <v>3562</v>
      </c>
      <c r="G202" s="243" t="s">
        <v>244</v>
      </c>
      <c r="H202" s="244">
        <v>72</v>
      </c>
      <c r="I202" s="245"/>
      <c r="J202" s="246">
        <f>ROUND(I202*H202,2)</f>
        <v>0</v>
      </c>
      <c r="K202" s="242" t="s">
        <v>245</v>
      </c>
      <c r="L202" s="247"/>
      <c r="M202" s="248" t="s">
        <v>19</v>
      </c>
      <c r="N202" s="249" t="s">
        <v>43</v>
      </c>
      <c r="O202" s="66"/>
      <c r="P202" s="203">
        <f>O202*H202</f>
        <v>0</v>
      </c>
      <c r="Q202" s="203">
        <v>8.0000000000000004E-4</v>
      </c>
      <c r="R202" s="203">
        <f>Q202*H202</f>
        <v>5.7600000000000005E-2</v>
      </c>
      <c r="S202" s="203">
        <v>0</v>
      </c>
      <c r="T202" s="204">
        <f>S202*H202</f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R202" s="205" t="s">
        <v>314</v>
      </c>
      <c r="AT202" s="205" t="s">
        <v>653</v>
      </c>
      <c r="AU202" s="205" t="s">
        <v>81</v>
      </c>
      <c r="AY202" s="19" t="s">
        <v>239</v>
      </c>
      <c r="BE202" s="206">
        <f>IF(N202="základní",J202,0)</f>
        <v>0</v>
      </c>
      <c r="BF202" s="206">
        <f>IF(N202="snížená",J202,0)</f>
        <v>0</v>
      </c>
      <c r="BG202" s="206">
        <f>IF(N202="zákl. přenesená",J202,0)</f>
        <v>0</v>
      </c>
      <c r="BH202" s="206">
        <f>IF(N202="sníž. přenesená",J202,0)</f>
        <v>0</v>
      </c>
      <c r="BI202" s="206">
        <f>IF(N202="nulová",J202,0)</f>
        <v>0</v>
      </c>
      <c r="BJ202" s="19" t="s">
        <v>79</v>
      </c>
      <c r="BK202" s="206">
        <f>ROUND(I202*H202,2)</f>
        <v>0</v>
      </c>
      <c r="BL202" s="19" t="s">
        <v>246</v>
      </c>
      <c r="BM202" s="205" t="s">
        <v>3563</v>
      </c>
    </row>
    <row r="203" spans="1:65" s="2" customFormat="1" ht="11.25">
      <c r="A203" s="36"/>
      <c r="B203" s="37"/>
      <c r="C203" s="38"/>
      <c r="D203" s="207" t="s">
        <v>248</v>
      </c>
      <c r="E203" s="38"/>
      <c r="F203" s="208" t="s">
        <v>3562</v>
      </c>
      <c r="G203" s="38"/>
      <c r="H203" s="38"/>
      <c r="I203" s="117"/>
      <c r="J203" s="38"/>
      <c r="K203" s="38"/>
      <c r="L203" s="41"/>
      <c r="M203" s="209"/>
      <c r="N203" s="210"/>
      <c r="O203" s="66"/>
      <c r="P203" s="66"/>
      <c r="Q203" s="66"/>
      <c r="R203" s="66"/>
      <c r="S203" s="66"/>
      <c r="T203" s="67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T203" s="19" t="s">
        <v>248</v>
      </c>
      <c r="AU203" s="19" t="s">
        <v>81</v>
      </c>
    </row>
    <row r="204" spans="1:65" s="13" customFormat="1" ht="11.25">
      <c r="B204" s="211"/>
      <c r="C204" s="212"/>
      <c r="D204" s="207" t="s">
        <v>250</v>
      </c>
      <c r="E204" s="213" t="s">
        <v>19</v>
      </c>
      <c r="F204" s="214" t="s">
        <v>3564</v>
      </c>
      <c r="G204" s="212"/>
      <c r="H204" s="215">
        <v>60</v>
      </c>
      <c r="I204" s="216"/>
      <c r="J204" s="212"/>
      <c r="K204" s="212"/>
      <c r="L204" s="217"/>
      <c r="M204" s="218"/>
      <c r="N204" s="219"/>
      <c r="O204" s="219"/>
      <c r="P204" s="219"/>
      <c r="Q204" s="219"/>
      <c r="R204" s="219"/>
      <c r="S204" s="219"/>
      <c r="T204" s="220"/>
      <c r="AT204" s="221" t="s">
        <v>250</v>
      </c>
      <c r="AU204" s="221" t="s">
        <v>81</v>
      </c>
      <c r="AV204" s="13" t="s">
        <v>81</v>
      </c>
      <c r="AW204" s="13" t="s">
        <v>33</v>
      </c>
      <c r="AX204" s="13" t="s">
        <v>72</v>
      </c>
      <c r="AY204" s="221" t="s">
        <v>239</v>
      </c>
    </row>
    <row r="205" spans="1:65" s="13" customFormat="1" ht="11.25">
      <c r="B205" s="211"/>
      <c r="C205" s="212"/>
      <c r="D205" s="207" t="s">
        <v>250</v>
      </c>
      <c r="E205" s="212"/>
      <c r="F205" s="214" t="s">
        <v>3565</v>
      </c>
      <c r="G205" s="212"/>
      <c r="H205" s="215">
        <v>72</v>
      </c>
      <c r="I205" s="216"/>
      <c r="J205" s="212"/>
      <c r="K205" s="212"/>
      <c r="L205" s="217"/>
      <c r="M205" s="218"/>
      <c r="N205" s="219"/>
      <c r="O205" s="219"/>
      <c r="P205" s="219"/>
      <c r="Q205" s="219"/>
      <c r="R205" s="219"/>
      <c r="S205" s="219"/>
      <c r="T205" s="220"/>
      <c r="AT205" s="221" t="s">
        <v>250</v>
      </c>
      <c r="AU205" s="221" t="s">
        <v>81</v>
      </c>
      <c r="AV205" s="13" t="s">
        <v>81</v>
      </c>
      <c r="AW205" s="13" t="s">
        <v>4</v>
      </c>
      <c r="AX205" s="13" t="s">
        <v>79</v>
      </c>
      <c r="AY205" s="221" t="s">
        <v>239</v>
      </c>
    </row>
    <row r="206" spans="1:65" s="12" customFormat="1" ht="22.9" customHeight="1">
      <c r="B206" s="178"/>
      <c r="C206" s="179"/>
      <c r="D206" s="180" t="s">
        <v>71</v>
      </c>
      <c r="E206" s="192" t="s">
        <v>81</v>
      </c>
      <c r="F206" s="192" t="s">
        <v>1879</v>
      </c>
      <c r="G206" s="179"/>
      <c r="H206" s="179"/>
      <c r="I206" s="182"/>
      <c r="J206" s="193">
        <f>BK206</f>
        <v>0</v>
      </c>
      <c r="K206" s="179"/>
      <c r="L206" s="184"/>
      <c r="M206" s="185"/>
      <c r="N206" s="186"/>
      <c r="O206" s="186"/>
      <c r="P206" s="187">
        <f>SUM(P207:P235)</f>
        <v>0</v>
      </c>
      <c r="Q206" s="186"/>
      <c r="R206" s="187">
        <f>SUM(R207:R235)</f>
        <v>15.322210459999999</v>
      </c>
      <c r="S206" s="186"/>
      <c r="T206" s="188">
        <f>SUM(T207:T235)</f>
        <v>0</v>
      </c>
      <c r="AR206" s="189" t="s">
        <v>79</v>
      </c>
      <c r="AT206" s="190" t="s">
        <v>71</v>
      </c>
      <c r="AU206" s="190" t="s">
        <v>79</v>
      </c>
      <c r="AY206" s="189" t="s">
        <v>239</v>
      </c>
      <c r="BK206" s="191">
        <f>SUM(BK207:BK235)</f>
        <v>0</v>
      </c>
    </row>
    <row r="207" spans="1:65" s="2" customFormat="1" ht="21.75" customHeight="1">
      <c r="A207" s="36"/>
      <c r="B207" s="37"/>
      <c r="C207" s="194" t="s">
        <v>472</v>
      </c>
      <c r="D207" s="194" t="s">
        <v>241</v>
      </c>
      <c r="E207" s="195" t="s">
        <v>1880</v>
      </c>
      <c r="F207" s="196" t="s">
        <v>1881</v>
      </c>
      <c r="G207" s="197" t="s">
        <v>327</v>
      </c>
      <c r="H207" s="198">
        <v>23.6</v>
      </c>
      <c r="I207" s="199"/>
      <c r="J207" s="200">
        <f>ROUND(I207*H207,2)</f>
        <v>0</v>
      </c>
      <c r="K207" s="196" t="s">
        <v>245</v>
      </c>
      <c r="L207" s="41"/>
      <c r="M207" s="201" t="s">
        <v>19</v>
      </c>
      <c r="N207" s="202" t="s">
        <v>43</v>
      </c>
      <c r="O207" s="66"/>
      <c r="P207" s="203">
        <f>O207*H207</f>
        <v>0</v>
      </c>
      <c r="Q207" s="203">
        <v>0.20469000000000001</v>
      </c>
      <c r="R207" s="203">
        <f>Q207*H207</f>
        <v>4.8306840000000006</v>
      </c>
      <c r="S207" s="203">
        <v>0</v>
      </c>
      <c r="T207" s="204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205" t="s">
        <v>246</v>
      </c>
      <c r="AT207" s="205" t="s">
        <v>241</v>
      </c>
      <c r="AU207" s="205" t="s">
        <v>81</v>
      </c>
      <c r="AY207" s="19" t="s">
        <v>239</v>
      </c>
      <c r="BE207" s="206">
        <f>IF(N207="základní",J207,0)</f>
        <v>0</v>
      </c>
      <c r="BF207" s="206">
        <f>IF(N207="snížená",J207,0)</f>
        <v>0</v>
      </c>
      <c r="BG207" s="206">
        <f>IF(N207="zákl. přenesená",J207,0)</f>
        <v>0</v>
      </c>
      <c r="BH207" s="206">
        <f>IF(N207="sníž. přenesená",J207,0)</f>
        <v>0</v>
      </c>
      <c r="BI207" s="206">
        <f>IF(N207="nulová",J207,0)</f>
        <v>0</v>
      </c>
      <c r="BJ207" s="19" t="s">
        <v>79</v>
      </c>
      <c r="BK207" s="206">
        <f>ROUND(I207*H207,2)</f>
        <v>0</v>
      </c>
      <c r="BL207" s="19" t="s">
        <v>246</v>
      </c>
      <c r="BM207" s="205" t="s">
        <v>3566</v>
      </c>
    </row>
    <row r="208" spans="1:65" s="2" customFormat="1" ht="19.5">
      <c r="A208" s="36"/>
      <c r="B208" s="37"/>
      <c r="C208" s="38"/>
      <c r="D208" s="207" t="s">
        <v>248</v>
      </c>
      <c r="E208" s="38"/>
      <c r="F208" s="208" t="s">
        <v>1883</v>
      </c>
      <c r="G208" s="38"/>
      <c r="H208" s="38"/>
      <c r="I208" s="117"/>
      <c r="J208" s="38"/>
      <c r="K208" s="38"/>
      <c r="L208" s="41"/>
      <c r="M208" s="209"/>
      <c r="N208" s="210"/>
      <c r="O208" s="66"/>
      <c r="P208" s="66"/>
      <c r="Q208" s="66"/>
      <c r="R208" s="66"/>
      <c r="S208" s="66"/>
      <c r="T208" s="67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T208" s="19" t="s">
        <v>248</v>
      </c>
      <c r="AU208" s="19" t="s">
        <v>81</v>
      </c>
    </row>
    <row r="209" spans="1:65" s="14" customFormat="1" ht="11.25">
      <c r="B209" s="230"/>
      <c r="C209" s="231"/>
      <c r="D209" s="207" t="s">
        <v>250</v>
      </c>
      <c r="E209" s="232" t="s">
        <v>19</v>
      </c>
      <c r="F209" s="233" t="s">
        <v>3497</v>
      </c>
      <c r="G209" s="231"/>
      <c r="H209" s="232" t="s">
        <v>19</v>
      </c>
      <c r="I209" s="234"/>
      <c r="J209" s="231"/>
      <c r="K209" s="231"/>
      <c r="L209" s="235"/>
      <c r="M209" s="236"/>
      <c r="N209" s="237"/>
      <c r="O209" s="237"/>
      <c r="P209" s="237"/>
      <c r="Q209" s="237"/>
      <c r="R209" s="237"/>
      <c r="S209" s="237"/>
      <c r="T209" s="238"/>
      <c r="AT209" s="239" t="s">
        <v>250</v>
      </c>
      <c r="AU209" s="239" t="s">
        <v>81</v>
      </c>
      <c r="AV209" s="14" t="s">
        <v>79</v>
      </c>
      <c r="AW209" s="14" t="s">
        <v>33</v>
      </c>
      <c r="AX209" s="14" t="s">
        <v>72</v>
      </c>
      <c r="AY209" s="239" t="s">
        <v>239</v>
      </c>
    </row>
    <row r="210" spans="1:65" s="13" customFormat="1" ht="11.25">
      <c r="B210" s="211"/>
      <c r="C210" s="212"/>
      <c r="D210" s="207" t="s">
        <v>250</v>
      </c>
      <c r="E210" s="213" t="s">
        <v>19</v>
      </c>
      <c r="F210" s="214" t="s">
        <v>3567</v>
      </c>
      <c r="G210" s="212"/>
      <c r="H210" s="215">
        <v>23.6</v>
      </c>
      <c r="I210" s="216"/>
      <c r="J210" s="212"/>
      <c r="K210" s="212"/>
      <c r="L210" s="217"/>
      <c r="M210" s="218"/>
      <c r="N210" s="219"/>
      <c r="O210" s="219"/>
      <c r="P210" s="219"/>
      <c r="Q210" s="219"/>
      <c r="R210" s="219"/>
      <c r="S210" s="219"/>
      <c r="T210" s="220"/>
      <c r="AT210" s="221" t="s">
        <v>250</v>
      </c>
      <c r="AU210" s="221" t="s">
        <v>81</v>
      </c>
      <c r="AV210" s="13" t="s">
        <v>81</v>
      </c>
      <c r="AW210" s="13" t="s">
        <v>33</v>
      </c>
      <c r="AX210" s="13" t="s">
        <v>72</v>
      </c>
      <c r="AY210" s="221" t="s">
        <v>239</v>
      </c>
    </row>
    <row r="211" spans="1:65" s="2" customFormat="1" ht="16.5" customHeight="1">
      <c r="A211" s="36"/>
      <c r="B211" s="37"/>
      <c r="C211" s="194" t="s">
        <v>478</v>
      </c>
      <c r="D211" s="194" t="s">
        <v>241</v>
      </c>
      <c r="E211" s="195" t="s">
        <v>3568</v>
      </c>
      <c r="F211" s="196" t="s">
        <v>3569</v>
      </c>
      <c r="G211" s="197" t="s">
        <v>244</v>
      </c>
      <c r="H211" s="198">
        <v>30.6</v>
      </c>
      <c r="I211" s="199"/>
      <c r="J211" s="200">
        <f>ROUND(I211*H211,2)</f>
        <v>0</v>
      </c>
      <c r="K211" s="196" t="s">
        <v>245</v>
      </c>
      <c r="L211" s="41"/>
      <c r="M211" s="201" t="s">
        <v>19</v>
      </c>
      <c r="N211" s="202" t="s">
        <v>43</v>
      </c>
      <c r="O211" s="66"/>
      <c r="P211" s="203">
        <f>O211*H211</f>
        <v>0</v>
      </c>
      <c r="Q211" s="203">
        <v>1E-4</v>
      </c>
      <c r="R211" s="203">
        <f>Q211*H211</f>
        <v>3.0600000000000002E-3</v>
      </c>
      <c r="S211" s="203">
        <v>0</v>
      </c>
      <c r="T211" s="204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205" t="s">
        <v>246</v>
      </c>
      <c r="AT211" s="205" t="s">
        <v>241</v>
      </c>
      <c r="AU211" s="205" t="s">
        <v>81</v>
      </c>
      <c r="AY211" s="19" t="s">
        <v>239</v>
      </c>
      <c r="BE211" s="206">
        <f>IF(N211="základní",J211,0)</f>
        <v>0</v>
      </c>
      <c r="BF211" s="206">
        <f>IF(N211="snížená",J211,0)</f>
        <v>0</v>
      </c>
      <c r="BG211" s="206">
        <f>IF(N211="zákl. přenesená",J211,0)</f>
        <v>0</v>
      </c>
      <c r="BH211" s="206">
        <f>IF(N211="sníž. přenesená",J211,0)</f>
        <v>0</v>
      </c>
      <c r="BI211" s="206">
        <f>IF(N211="nulová",J211,0)</f>
        <v>0</v>
      </c>
      <c r="BJ211" s="19" t="s">
        <v>79</v>
      </c>
      <c r="BK211" s="206">
        <f>ROUND(I211*H211,2)</f>
        <v>0</v>
      </c>
      <c r="BL211" s="19" t="s">
        <v>246</v>
      </c>
      <c r="BM211" s="205" t="s">
        <v>3570</v>
      </c>
    </row>
    <row r="212" spans="1:65" s="2" customFormat="1" ht="19.5">
      <c r="A212" s="36"/>
      <c r="B212" s="37"/>
      <c r="C212" s="38"/>
      <c r="D212" s="207" t="s">
        <v>248</v>
      </c>
      <c r="E212" s="38"/>
      <c r="F212" s="208" t="s">
        <v>3571</v>
      </c>
      <c r="G212" s="38"/>
      <c r="H212" s="38"/>
      <c r="I212" s="117"/>
      <c r="J212" s="38"/>
      <c r="K212" s="38"/>
      <c r="L212" s="41"/>
      <c r="M212" s="209"/>
      <c r="N212" s="210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248</v>
      </c>
      <c r="AU212" s="19" t="s">
        <v>81</v>
      </c>
    </row>
    <row r="213" spans="1:65" s="14" customFormat="1" ht="11.25">
      <c r="B213" s="230"/>
      <c r="C213" s="231"/>
      <c r="D213" s="207" t="s">
        <v>250</v>
      </c>
      <c r="E213" s="232" t="s">
        <v>19</v>
      </c>
      <c r="F213" s="233" t="s">
        <v>3497</v>
      </c>
      <c r="G213" s="231"/>
      <c r="H213" s="232" t="s">
        <v>19</v>
      </c>
      <c r="I213" s="234"/>
      <c r="J213" s="231"/>
      <c r="K213" s="231"/>
      <c r="L213" s="235"/>
      <c r="M213" s="236"/>
      <c r="N213" s="237"/>
      <c r="O213" s="237"/>
      <c r="P213" s="237"/>
      <c r="Q213" s="237"/>
      <c r="R213" s="237"/>
      <c r="S213" s="237"/>
      <c r="T213" s="238"/>
      <c r="AT213" s="239" t="s">
        <v>250</v>
      </c>
      <c r="AU213" s="239" t="s">
        <v>81</v>
      </c>
      <c r="AV213" s="14" t="s">
        <v>79</v>
      </c>
      <c r="AW213" s="14" t="s">
        <v>33</v>
      </c>
      <c r="AX213" s="14" t="s">
        <v>72</v>
      </c>
      <c r="AY213" s="239" t="s">
        <v>239</v>
      </c>
    </row>
    <row r="214" spans="1:65" s="13" customFormat="1" ht="22.5">
      <c r="B214" s="211"/>
      <c r="C214" s="212"/>
      <c r="D214" s="207" t="s">
        <v>250</v>
      </c>
      <c r="E214" s="213" t="s">
        <v>19</v>
      </c>
      <c r="F214" s="214" t="s">
        <v>3572</v>
      </c>
      <c r="G214" s="212"/>
      <c r="H214" s="215">
        <v>30.6</v>
      </c>
      <c r="I214" s="216"/>
      <c r="J214" s="212"/>
      <c r="K214" s="212"/>
      <c r="L214" s="217"/>
      <c r="M214" s="218"/>
      <c r="N214" s="219"/>
      <c r="O214" s="219"/>
      <c r="P214" s="219"/>
      <c r="Q214" s="219"/>
      <c r="R214" s="219"/>
      <c r="S214" s="219"/>
      <c r="T214" s="220"/>
      <c r="AT214" s="221" t="s">
        <v>250</v>
      </c>
      <c r="AU214" s="221" t="s">
        <v>81</v>
      </c>
      <c r="AV214" s="13" t="s">
        <v>81</v>
      </c>
      <c r="AW214" s="13" t="s">
        <v>33</v>
      </c>
      <c r="AX214" s="13" t="s">
        <v>72</v>
      </c>
      <c r="AY214" s="221" t="s">
        <v>239</v>
      </c>
    </row>
    <row r="215" spans="1:65" s="2" customFormat="1" ht="21.75" customHeight="1">
      <c r="A215" s="36"/>
      <c r="B215" s="37"/>
      <c r="C215" s="240" t="s">
        <v>484</v>
      </c>
      <c r="D215" s="240" t="s">
        <v>653</v>
      </c>
      <c r="E215" s="241" t="s">
        <v>3573</v>
      </c>
      <c r="F215" s="242" t="s">
        <v>3574</v>
      </c>
      <c r="G215" s="243" t="s">
        <v>244</v>
      </c>
      <c r="H215" s="244">
        <v>36.72</v>
      </c>
      <c r="I215" s="245"/>
      <c r="J215" s="246">
        <f>ROUND(I215*H215,2)</f>
        <v>0</v>
      </c>
      <c r="K215" s="242" t="s">
        <v>19</v>
      </c>
      <c r="L215" s="247"/>
      <c r="M215" s="248" t="s">
        <v>19</v>
      </c>
      <c r="N215" s="249" t="s">
        <v>43</v>
      </c>
      <c r="O215" s="66"/>
      <c r="P215" s="203">
        <f>O215*H215</f>
        <v>0</v>
      </c>
      <c r="Q215" s="203">
        <v>3.1E-4</v>
      </c>
      <c r="R215" s="203">
        <f>Q215*H215</f>
        <v>1.13832E-2</v>
      </c>
      <c r="S215" s="203">
        <v>0</v>
      </c>
      <c r="T215" s="204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205" t="s">
        <v>314</v>
      </c>
      <c r="AT215" s="205" t="s">
        <v>653</v>
      </c>
      <c r="AU215" s="205" t="s">
        <v>81</v>
      </c>
      <c r="AY215" s="19" t="s">
        <v>239</v>
      </c>
      <c r="BE215" s="206">
        <f>IF(N215="základní",J215,0)</f>
        <v>0</v>
      </c>
      <c r="BF215" s="206">
        <f>IF(N215="snížená",J215,0)</f>
        <v>0</v>
      </c>
      <c r="BG215" s="206">
        <f>IF(N215="zákl. přenesená",J215,0)</f>
        <v>0</v>
      </c>
      <c r="BH215" s="206">
        <f>IF(N215="sníž. přenesená",J215,0)</f>
        <v>0</v>
      </c>
      <c r="BI215" s="206">
        <f>IF(N215="nulová",J215,0)</f>
        <v>0</v>
      </c>
      <c r="BJ215" s="19" t="s">
        <v>79</v>
      </c>
      <c r="BK215" s="206">
        <f>ROUND(I215*H215,2)</f>
        <v>0</v>
      </c>
      <c r="BL215" s="19" t="s">
        <v>246</v>
      </c>
      <c r="BM215" s="205" t="s">
        <v>3575</v>
      </c>
    </row>
    <row r="216" spans="1:65" s="2" customFormat="1" ht="11.25">
      <c r="A216" s="36"/>
      <c r="B216" s="37"/>
      <c r="C216" s="38"/>
      <c r="D216" s="207" t="s">
        <v>248</v>
      </c>
      <c r="E216" s="38"/>
      <c r="F216" s="208" t="s">
        <v>3574</v>
      </c>
      <c r="G216" s="38"/>
      <c r="H216" s="38"/>
      <c r="I216" s="117"/>
      <c r="J216" s="38"/>
      <c r="K216" s="38"/>
      <c r="L216" s="41"/>
      <c r="M216" s="209"/>
      <c r="N216" s="210"/>
      <c r="O216" s="66"/>
      <c r="P216" s="66"/>
      <c r="Q216" s="66"/>
      <c r="R216" s="66"/>
      <c r="S216" s="66"/>
      <c r="T216" s="67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T216" s="19" t="s">
        <v>248</v>
      </c>
      <c r="AU216" s="19" t="s">
        <v>81</v>
      </c>
    </row>
    <row r="217" spans="1:65" s="14" customFormat="1" ht="11.25">
      <c r="B217" s="230"/>
      <c r="C217" s="231"/>
      <c r="D217" s="207" t="s">
        <v>250</v>
      </c>
      <c r="E217" s="232" t="s">
        <v>19</v>
      </c>
      <c r="F217" s="233" t="s">
        <v>3497</v>
      </c>
      <c r="G217" s="231"/>
      <c r="H217" s="232" t="s">
        <v>19</v>
      </c>
      <c r="I217" s="234"/>
      <c r="J217" s="231"/>
      <c r="K217" s="231"/>
      <c r="L217" s="235"/>
      <c r="M217" s="236"/>
      <c r="N217" s="237"/>
      <c r="O217" s="237"/>
      <c r="P217" s="237"/>
      <c r="Q217" s="237"/>
      <c r="R217" s="237"/>
      <c r="S217" s="237"/>
      <c r="T217" s="238"/>
      <c r="AT217" s="239" t="s">
        <v>250</v>
      </c>
      <c r="AU217" s="239" t="s">
        <v>81</v>
      </c>
      <c r="AV217" s="14" t="s">
        <v>79</v>
      </c>
      <c r="AW217" s="14" t="s">
        <v>33</v>
      </c>
      <c r="AX217" s="14" t="s">
        <v>72</v>
      </c>
      <c r="AY217" s="239" t="s">
        <v>239</v>
      </c>
    </row>
    <row r="218" spans="1:65" s="13" customFormat="1" ht="22.5">
      <c r="B218" s="211"/>
      <c r="C218" s="212"/>
      <c r="D218" s="207" t="s">
        <v>250</v>
      </c>
      <c r="E218" s="213" t="s">
        <v>19</v>
      </c>
      <c r="F218" s="214" t="s">
        <v>3572</v>
      </c>
      <c r="G218" s="212"/>
      <c r="H218" s="215">
        <v>30.6</v>
      </c>
      <c r="I218" s="216"/>
      <c r="J218" s="212"/>
      <c r="K218" s="212"/>
      <c r="L218" s="217"/>
      <c r="M218" s="218"/>
      <c r="N218" s="219"/>
      <c r="O218" s="219"/>
      <c r="P218" s="219"/>
      <c r="Q218" s="219"/>
      <c r="R218" s="219"/>
      <c r="S218" s="219"/>
      <c r="T218" s="220"/>
      <c r="AT218" s="221" t="s">
        <v>250</v>
      </c>
      <c r="AU218" s="221" t="s">
        <v>81</v>
      </c>
      <c r="AV218" s="13" t="s">
        <v>81</v>
      </c>
      <c r="AW218" s="13" t="s">
        <v>33</v>
      </c>
      <c r="AX218" s="13" t="s">
        <v>72</v>
      </c>
      <c r="AY218" s="221" t="s">
        <v>239</v>
      </c>
    </row>
    <row r="219" spans="1:65" s="13" customFormat="1" ht="11.25">
      <c r="B219" s="211"/>
      <c r="C219" s="212"/>
      <c r="D219" s="207" t="s">
        <v>250</v>
      </c>
      <c r="E219" s="212"/>
      <c r="F219" s="214" t="s">
        <v>3576</v>
      </c>
      <c r="G219" s="212"/>
      <c r="H219" s="215">
        <v>36.72</v>
      </c>
      <c r="I219" s="216"/>
      <c r="J219" s="212"/>
      <c r="K219" s="212"/>
      <c r="L219" s="217"/>
      <c r="M219" s="218"/>
      <c r="N219" s="219"/>
      <c r="O219" s="219"/>
      <c r="P219" s="219"/>
      <c r="Q219" s="219"/>
      <c r="R219" s="219"/>
      <c r="S219" s="219"/>
      <c r="T219" s="220"/>
      <c r="AT219" s="221" t="s">
        <v>250</v>
      </c>
      <c r="AU219" s="221" t="s">
        <v>81</v>
      </c>
      <c r="AV219" s="13" t="s">
        <v>81</v>
      </c>
      <c r="AW219" s="13" t="s">
        <v>4</v>
      </c>
      <c r="AX219" s="13" t="s">
        <v>79</v>
      </c>
      <c r="AY219" s="221" t="s">
        <v>239</v>
      </c>
    </row>
    <row r="220" spans="1:65" s="2" customFormat="1" ht="16.5" customHeight="1">
      <c r="A220" s="36"/>
      <c r="B220" s="37"/>
      <c r="C220" s="194" t="s">
        <v>490</v>
      </c>
      <c r="D220" s="194" t="s">
        <v>241</v>
      </c>
      <c r="E220" s="195" t="s">
        <v>3577</v>
      </c>
      <c r="F220" s="196" t="s">
        <v>3578</v>
      </c>
      <c r="G220" s="197" t="s">
        <v>254</v>
      </c>
      <c r="H220" s="198">
        <v>0.93200000000000005</v>
      </c>
      <c r="I220" s="199"/>
      <c r="J220" s="200">
        <f>ROUND(I220*H220,2)</f>
        <v>0</v>
      </c>
      <c r="K220" s="196" t="s">
        <v>245</v>
      </c>
      <c r="L220" s="41"/>
      <c r="M220" s="201" t="s">
        <v>19</v>
      </c>
      <c r="N220" s="202" t="s">
        <v>43</v>
      </c>
      <c r="O220" s="66"/>
      <c r="P220" s="203">
        <f>O220*H220</f>
        <v>0</v>
      </c>
      <c r="Q220" s="203">
        <v>2.45329</v>
      </c>
      <c r="R220" s="203">
        <f>Q220*H220</f>
        <v>2.28646628</v>
      </c>
      <c r="S220" s="203">
        <v>0</v>
      </c>
      <c r="T220" s="204">
        <f>S220*H220</f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205" t="s">
        <v>246</v>
      </c>
      <c r="AT220" s="205" t="s">
        <v>241</v>
      </c>
      <c r="AU220" s="205" t="s">
        <v>81</v>
      </c>
      <c r="AY220" s="19" t="s">
        <v>239</v>
      </c>
      <c r="BE220" s="206">
        <f>IF(N220="základní",J220,0)</f>
        <v>0</v>
      </c>
      <c r="BF220" s="206">
        <f>IF(N220="snížená",J220,0)</f>
        <v>0</v>
      </c>
      <c r="BG220" s="206">
        <f>IF(N220="zákl. přenesená",J220,0)</f>
        <v>0</v>
      </c>
      <c r="BH220" s="206">
        <f>IF(N220="sníž. přenesená",J220,0)</f>
        <v>0</v>
      </c>
      <c r="BI220" s="206">
        <f>IF(N220="nulová",J220,0)</f>
        <v>0</v>
      </c>
      <c r="BJ220" s="19" t="s">
        <v>79</v>
      </c>
      <c r="BK220" s="206">
        <f>ROUND(I220*H220,2)</f>
        <v>0</v>
      </c>
      <c r="BL220" s="19" t="s">
        <v>246</v>
      </c>
      <c r="BM220" s="205" t="s">
        <v>3579</v>
      </c>
    </row>
    <row r="221" spans="1:65" s="2" customFormat="1" ht="11.25">
      <c r="A221" s="36"/>
      <c r="B221" s="37"/>
      <c r="C221" s="38"/>
      <c r="D221" s="207" t="s">
        <v>248</v>
      </c>
      <c r="E221" s="38"/>
      <c r="F221" s="208" t="s">
        <v>3580</v>
      </c>
      <c r="G221" s="38"/>
      <c r="H221" s="38"/>
      <c r="I221" s="117"/>
      <c r="J221" s="38"/>
      <c r="K221" s="38"/>
      <c r="L221" s="41"/>
      <c r="M221" s="209"/>
      <c r="N221" s="210"/>
      <c r="O221" s="66"/>
      <c r="P221" s="66"/>
      <c r="Q221" s="66"/>
      <c r="R221" s="66"/>
      <c r="S221" s="66"/>
      <c r="T221" s="67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T221" s="19" t="s">
        <v>248</v>
      </c>
      <c r="AU221" s="19" t="s">
        <v>81</v>
      </c>
    </row>
    <row r="222" spans="1:65" s="13" customFormat="1" ht="11.25">
      <c r="B222" s="211"/>
      <c r="C222" s="212"/>
      <c r="D222" s="207" t="s">
        <v>250</v>
      </c>
      <c r="E222" s="213" t="s">
        <v>19</v>
      </c>
      <c r="F222" s="214" t="s">
        <v>3581</v>
      </c>
      <c r="G222" s="212"/>
      <c r="H222" s="215">
        <v>0.93200000000000005</v>
      </c>
      <c r="I222" s="216"/>
      <c r="J222" s="212"/>
      <c r="K222" s="212"/>
      <c r="L222" s="217"/>
      <c r="M222" s="218"/>
      <c r="N222" s="219"/>
      <c r="O222" s="219"/>
      <c r="P222" s="219"/>
      <c r="Q222" s="219"/>
      <c r="R222" s="219"/>
      <c r="S222" s="219"/>
      <c r="T222" s="220"/>
      <c r="AT222" s="221" t="s">
        <v>250</v>
      </c>
      <c r="AU222" s="221" t="s">
        <v>81</v>
      </c>
      <c r="AV222" s="13" t="s">
        <v>81</v>
      </c>
      <c r="AW222" s="13" t="s">
        <v>33</v>
      </c>
      <c r="AX222" s="13" t="s">
        <v>72</v>
      </c>
      <c r="AY222" s="221" t="s">
        <v>239</v>
      </c>
    </row>
    <row r="223" spans="1:65" s="2" customFormat="1" ht="16.5" customHeight="1">
      <c r="A223" s="36"/>
      <c r="B223" s="37"/>
      <c r="C223" s="194" t="s">
        <v>497</v>
      </c>
      <c r="D223" s="194" t="s">
        <v>241</v>
      </c>
      <c r="E223" s="195" t="s">
        <v>3582</v>
      </c>
      <c r="F223" s="196" t="s">
        <v>3583</v>
      </c>
      <c r="G223" s="197" t="s">
        <v>244</v>
      </c>
      <c r="H223" s="198">
        <v>2.31</v>
      </c>
      <c r="I223" s="199"/>
      <c r="J223" s="200">
        <f>ROUND(I223*H223,2)</f>
        <v>0</v>
      </c>
      <c r="K223" s="196" t="s">
        <v>245</v>
      </c>
      <c r="L223" s="41"/>
      <c r="M223" s="201" t="s">
        <v>19</v>
      </c>
      <c r="N223" s="202" t="s">
        <v>43</v>
      </c>
      <c r="O223" s="66"/>
      <c r="P223" s="203">
        <f>O223*H223</f>
        <v>0</v>
      </c>
      <c r="Q223" s="203">
        <v>2.47E-3</v>
      </c>
      <c r="R223" s="203">
        <f>Q223*H223</f>
        <v>5.7057000000000002E-3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246</v>
      </c>
      <c r="AT223" s="205" t="s">
        <v>241</v>
      </c>
      <c r="AU223" s="205" t="s">
        <v>81</v>
      </c>
      <c r="AY223" s="19" t="s">
        <v>239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246</v>
      </c>
      <c r="BM223" s="205" t="s">
        <v>3584</v>
      </c>
    </row>
    <row r="224" spans="1:65" s="2" customFormat="1" ht="11.25">
      <c r="A224" s="36"/>
      <c r="B224" s="37"/>
      <c r="C224" s="38"/>
      <c r="D224" s="207" t="s">
        <v>248</v>
      </c>
      <c r="E224" s="38"/>
      <c r="F224" s="208" t="s">
        <v>3585</v>
      </c>
      <c r="G224" s="38"/>
      <c r="H224" s="38"/>
      <c r="I224" s="117"/>
      <c r="J224" s="38"/>
      <c r="K224" s="38"/>
      <c r="L224" s="41"/>
      <c r="M224" s="209"/>
      <c r="N224" s="210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248</v>
      </c>
      <c r="AU224" s="19" t="s">
        <v>81</v>
      </c>
    </row>
    <row r="225" spans="1:65" s="13" customFormat="1" ht="11.25">
      <c r="B225" s="211"/>
      <c r="C225" s="212"/>
      <c r="D225" s="207" t="s">
        <v>250</v>
      </c>
      <c r="E225" s="213" t="s">
        <v>19</v>
      </c>
      <c r="F225" s="214" t="s">
        <v>3586</v>
      </c>
      <c r="G225" s="212"/>
      <c r="H225" s="215">
        <v>2.31</v>
      </c>
      <c r="I225" s="216"/>
      <c r="J225" s="212"/>
      <c r="K225" s="212"/>
      <c r="L225" s="217"/>
      <c r="M225" s="218"/>
      <c r="N225" s="219"/>
      <c r="O225" s="219"/>
      <c r="P225" s="219"/>
      <c r="Q225" s="219"/>
      <c r="R225" s="219"/>
      <c r="S225" s="219"/>
      <c r="T225" s="220"/>
      <c r="AT225" s="221" t="s">
        <v>250</v>
      </c>
      <c r="AU225" s="221" t="s">
        <v>81</v>
      </c>
      <c r="AV225" s="13" t="s">
        <v>81</v>
      </c>
      <c r="AW225" s="13" t="s">
        <v>33</v>
      </c>
      <c r="AX225" s="13" t="s">
        <v>72</v>
      </c>
      <c r="AY225" s="221" t="s">
        <v>239</v>
      </c>
    </row>
    <row r="226" spans="1:65" s="2" customFormat="1" ht="16.5" customHeight="1">
      <c r="A226" s="36"/>
      <c r="B226" s="37"/>
      <c r="C226" s="194" t="s">
        <v>503</v>
      </c>
      <c r="D226" s="194" t="s">
        <v>241</v>
      </c>
      <c r="E226" s="195" t="s">
        <v>3587</v>
      </c>
      <c r="F226" s="196" t="s">
        <v>3588</v>
      </c>
      <c r="G226" s="197" t="s">
        <v>244</v>
      </c>
      <c r="H226" s="198">
        <v>2.31</v>
      </c>
      <c r="I226" s="199"/>
      <c r="J226" s="200">
        <f>ROUND(I226*H226,2)</f>
        <v>0</v>
      </c>
      <c r="K226" s="196" t="s">
        <v>245</v>
      </c>
      <c r="L226" s="41"/>
      <c r="M226" s="201" t="s">
        <v>19</v>
      </c>
      <c r="N226" s="202" t="s">
        <v>43</v>
      </c>
      <c r="O226" s="66"/>
      <c r="P226" s="203">
        <f>O226*H226</f>
        <v>0</v>
      </c>
      <c r="Q226" s="203">
        <v>0</v>
      </c>
      <c r="R226" s="203">
        <f>Q226*H226</f>
        <v>0</v>
      </c>
      <c r="S226" s="203">
        <v>0</v>
      </c>
      <c r="T226" s="204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205" t="s">
        <v>246</v>
      </c>
      <c r="AT226" s="205" t="s">
        <v>241</v>
      </c>
      <c r="AU226" s="205" t="s">
        <v>81</v>
      </c>
      <c r="AY226" s="19" t="s">
        <v>239</v>
      </c>
      <c r="BE226" s="206">
        <f>IF(N226="základní",J226,0)</f>
        <v>0</v>
      </c>
      <c r="BF226" s="206">
        <f>IF(N226="snížená",J226,0)</f>
        <v>0</v>
      </c>
      <c r="BG226" s="206">
        <f>IF(N226="zákl. přenesená",J226,0)</f>
        <v>0</v>
      </c>
      <c r="BH226" s="206">
        <f>IF(N226="sníž. přenesená",J226,0)</f>
        <v>0</v>
      </c>
      <c r="BI226" s="206">
        <f>IF(N226="nulová",J226,0)</f>
        <v>0</v>
      </c>
      <c r="BJ226" s="19" t="s">
        <v>79</v>
      </c>
      <c r="BK226" s="206">
        <f>ROUND(I226*H226,2)</f>
        <v>0</v>
      </c>
      <c r="BL226" s="19" t="s">
        <v>246</v>
      </c>
      <c r="BM226" s="205" t="s">
        <v>3589</v>
      </c>
    </row>
    <row r="227" spans="1:65" s="2" customFormat="1" ht="11.25">
      <c r="A227" s="36"/>
      <c r="B227" s="37"/>
      <c r="C227" s="38"/>
      <c r="D227" s="207" t="s">
        <v>248</v>
      </c>
      <c r="E227" s="38"/>
      <c r="F227" s="208" t="s">
        <v>3590</v>
      </c>
      <c r="G227" s="38"/>
      <c r="H227" s="38"/>
      <c r="I227" s="117"/>
      <c r="J227" s="38"/>
      <c r="K227" s="38"/>
      <c r="L227" s="41"/>
      <c r="M227" s="209"/>
      <c r="N227" s="210"/>
      <c r="O227" s="66"/>
      <c r="P227" s="66"/>
      <c r="Q227" s="66"/>
      <c r="R227" s="66"/>
      <c r="S227" s="66"/>
      <c r="T227" s="67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T227" s="19" t="s">
        <v>248</v>
      </c>
      <c r="AU227" s="19" t="s">
        <v>81</v>
      </c>
    </row>
    <row r="228" spans="1:65" s="13" customFormat="1" ht="11.25">
      <c r="B228" s="211"/>
      <c r="C228" s="212"/>
      <c r="D228" s="207" t="s">
        <v>250</v>
      </c>
      <c r="E228" s="213" t="s">
        <v>19</v>
      </c>
      <c r="F228" s="214" t="s">
        <v>3586</v>
      </c>
      <c r="G228" s="212"/>
      <c r="H228" s="215">
        <v>2.31</v>
      </c>
      <c r="I228" s="216"/>
      <c r="J228" s="212"/>
      <c r="K228" s="212"/>
      <c r="L228" s="217"/>
      <c r="M228" s="218"/>
      <c r="N228" s="219"/>
      <c r="O228" s="219"/>
      <c r="P228" s="219"/>
      <c r="Q228" s="219"/>
      <c r="R228" s="219"/>
      <c r="S228" s="219"/>
      <c r="T228" s="220"/>
      <c r="AT228" s="221" t="s">
        <v>250</v>
      </c>
      <c r="AU228" s="221" t="s">
        <v>81</v>
      </c>
      <c r="AV228" s="13" t="s">
        <v>81</v>
      </c>
      <c r="AW228" s="13" t="s">
        <v>33</v>
      </c>
      <c r="AX228" s="13" t="s">
        <v>72</v>
      </c>
      <c r="AY228" s="221" t="s">
        <v>239</v>
      </c>
    </row>
    <row r="229" spans="1:65" s="2" customFormat="1" ht="16.5" customHeight="1">
      <c r="A229" s="36"/>
      <c r="B229" s="37"/>
      <c r="C229" s="194" t="s">
        <v>510</v>
      </c>
      <c r="D229" s="194" t="s">
        <v>241</v>
      </c>
      <c r="E229" s="195" t="s">
        <v>3591</v>
      </c>
      <c r="F229" s="196" t="s">
        <v>3592</v>
      </c>
      <c r="G229" s="197" t="s">
        <v>265</v>
      </c>
      <c r="H229" s="198">
        <v>8.4000000000000005E-2</v>
      </c>
      <c r="I229" s="199"/>
      <c r="J229" s="200">
        <f>ROUND(I229*H229,2)</f>
        <v>0</v>
      </c>
      <c r="K229" s="196" t="s">
        <v>245</v>
      </c>
      <c r="L229" s="41"/>
      <c r="M229" s="201" t="s">
        <v>19</v>
      </c>
      <c r="N229" s="202" t="s">
        <v>43</v>
      </c>
      <c r="O229" s="66"/>
      <c r="P229" s="203">
        <f>O229*H229</f>
        <v>0</v>
      </c>
      <c r="Q229" s="203">
        <v>1.0601700000000001</v>
      </c>
      <c r="R229" s="203">
        <f>Q229*H229</f>
        <v>8.9054280000000013E-2</v>
      </c>
      <c r="S229" s="203">
        <v>0</v>
      </c>
      <c r="T229" s="204">
        <f>S229*H229</f>
        <v>0</v>
      </c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R229" s="205" t="s">
        <v>246</v>
      </c>
      <c r="AT229" s="205" t="s">
        <v>241</v>
      </c>
      <c r="AU229" s="205" t="s">
        <v>81</v>
      </c>
      <c r="AY229" s="19" t="s">
        <v>239</v>
      </c>
      <c r="BE229" s="206">
        <f>IF(N229="základní",J229,0)</f>
        <v>0</v>
      </c>
      <c r="BF229" s="206">
        <f>IF(N229="snížená",J229,0)</f>
        <v>0</v>
      </c>
      <c r="BG229" s="206">
        <f>IF(N229="zákl. přenesená",J229,0)</f>
        <v>0</v>
      </c>
      <c r="BH229" s="206">
        <f>IF(N229="sníž. přenesená",J229,0)</f>
        <v>0</v>
      </c>
      <c r="BI229" s="206">
        <f>IF(N229="nulová",J229,0)</f>
        <v>0</v>
      </c>
      <c r="BJ229" s="19" t="s">
        <v>79</v>
      </c>
      <c r="BK229" s="206">
        <f>ROUND(I229*H229,2)</f>
        <v>0</v>
      </c>
      <c r="BL229" s="19" t="s">
        <v>246</v>
      </c>
      <c r="BM229" s="205" t="s">
        <v>3593</v>
      </c>
    </row>
    <row r="230" spans="1:65" s="2" customFormat="1" ht="11.25">
      <c r="A230" s="36"/>
      <c r="B230" s="37"/>
      <c r="C230" s="38"/>
      <c r="D230" s="207" t="s">
        <v>248</v>
      </c>
      <c r="E230" s="38"/>
      <c r="F230" s="208" t="s">
        <v>3594</v>
      </c>
      <c r="G230" s="38"/>
      <c r="H230" s="38"/>
      <c r="I230" s="117"/>
      <c r="J230" s="38"/>
      <c r="K230" s="38"/>
      <c r="L230" s="41"/>
      <c r="M230" s="209"/>
      <c r="N230" s="210"/>
      <c r="O230" s="66"/>
      <c r="P230" s="66"/>
      <c r="Q230" s="66"/>
      <c r="R230" s="66"/>
      <c r="S230" s="66"/>
      <c r="T230" s="67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T230" s="19" t="s">
        <v>248</v>
      </c>
      <c r="AU230" s="19" t="s">
        <v>81</v>
      </c>
    </row>
    <row r="231" spans="1:65" s="13" customFormat="1" ht="11.25">
      <c r="B231" s="211"/>
      <c r="C231" s="212"/>
      <c r="D231" s="207" t="s">
        <v>250</v>
      </c>
      <c r="E231" s="213" t="s">
        <v>19</v>
      </c>
      <c r="F231" s="214" t="s">
        <v>3595</v>
      </c>
      <c r="G231" s="212"/>
      <c r="H231" s="215">
        <v>8.4000000000000005E-2</v>
      </c>
      <c r="I231" s="216"/>
      <c r="J231" s="212"/>
      <c r="K231" s="212"/>
      <c r="L231" s="217"/>
      <c r="M231" s="218"/>
      <c r="N231" s="219"/>
      <c r="O231" s="219"/>
      <c r="P231" s="219"/>
      <c r="Q231" s="219"/>
      <c r="R231" s="219"/>
      <c r="S231" s="219"/>
      <c r="T231" s="220"/>
      <c r="AT231" s="221" t="s">
        <v>250</v>
      </c>
      <c r="AU231" s="221" t="s">
        <v>81</v>
      </c>
      <c r="AV231" s="13" t="s">
        <v>81</v>
      </c>
      <c r="AW231" s="13" t="s">
        <v>33</v>
      </c>
      <c r="AX231" s="13" t="s">
        <v>72</v>
      </c>
      <c r="AY231" s="221" t="s">
        <v>239</v>
      </c>
    </row>
    <row r="232" spans="1:65" s="2" customFormat="1" ht="16.5" customHeight="1">
      <c r="A232" s="36"/>
      <c r="B232" s="37"/>
      <c r="C232" s="194" t="s">
        <v>518</v>
      </c>
      <c r="D232" s="194" t="s">
        <v>241</v>
      </c>
      <c r="E232" s="195" t="s">
        <v>3596</v>
      </c>
      <c r="F232" s="196" t="s">
        <v>3597</v>
      </c>
      <c r="G232" s="197" t="s">
        <v>254</v>
      </c>
      <c r="H232" s="198">
        <v>3.3</v>
      </c>
      <c r="I232" s="199"/>
      <c r="J232" s="200">
        <f>ROUND(I232*H232,2)</f>
        <v>0</v>
      </c>
      <c r="K232" s="196" t="s">
        <v>245</v>
      </c>
      <c r="L232" s="41"/>
      <c r="M232" s="201" t="s">
        <v>19</v>
      </c>
      <c r="N232" s="202" t="s">
        <v>43</v>
      </c>
      <c r="O232" s="66"/>
      <c r="P232" s="203">
        <f>O232*H232</f>
        <v>0</v>
      </c>
      <c r="Q232" s="203">
        <v>2.45329</v>
      </c>
      <c r="R232" s="203">
        <f>Q232*H232</f>
        <v>8.0958569999999987</v>
      </c>
      <c r="S232" s="203">
        <v>0</v>
      </c>
      <c r="T232" s="204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205" t="s">
        <v>246</v>
      </c>
      <c r="AT232" s="205" t="s">
        <v>241</v>
      </c>
      <c r="AU232" s="205" t="s">
        <v>81</v>
      </c>
      <c r="AY232" s="19" t="s">
        <v>239</v>
      </c>
      <c r="BE232" s="206">
        <f>IF(N232="základní",J232,0)</f>
        <v>0</v>
      </c>
      <c r="BF232" s="206">
        <f>IF(N232="snížená",J232,0)</f>
        <v>0</v>
      </c>
      <c r="BG232" s="206">
        <f>IF(N232="zákl. přenesená",J232,0)</f>
        <v>0</v>
      </c>
      <c r="BH232" s="206">
        <f>IF(N232="sníž. přenesená",J232,0)</f>
        <v>0</v>
      </c>
      <c r="BI232" s="206">
        <f>IF(N232="nulová",J232,0)</f>
        <v>0</v>
      </c>
      <c r="BJ232" s="19" t="s">
        <v>79</v>
      </c>
      <c r="BK232" s="206">
        <f>ROUND(I232*H232,2)</f>
        <v>0</v>
      </c>
      <c r="BL232" s="19" t="s">
        <v>246</v>
      </c>
      <c r="BM232" s="205" t="s">
        <v>3598</v>
      </c>
    </row>
    <row r="233" spans="1:65" s="2" customFormat="1" ht="11.25">
      <c r="A233" s="36"/>
      <c r="B233" s="37"/>
      <c r="C233" s="38"/>
      <c r="D233" s="207" t="s">
        <v>248</v>
      </c>
      <c r="E233" s="38"/>
      <c r="F233" s="208" t="s">
        <v>3599</v>
      </c>
      <c r="G233" s="38"/>
      <c r="H233" s="38"/>
      <c r="I233" s="117"/>
      <c r="J233" s="38"/>
      <c r="K233" s="38"/>
      <c r="L233" s="41"/>
      <c r="M233" s="209"/>
      <c r="N233" s="210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248</v>
      </c>
      <c r="AU233" s="19" t="s">
        <v>81</v>
      </c>
    </row>
    <row r="234" spans="1:65" s="2" customFormat="1" ht="19.5">
      <c r="A234" s="36"/>
      <c r="B234" s="37"/>
      <c r="C234" s="38"/>
      <c r="D234" s="207" t="s">
        <v>275</v>
      </c>
      <c r="E234" s="38"/>
      <c r="F234" s="225" t="s">
        <v>3600</v>
      </c>
      <c r="G234" s="38"/>
      <c r="H234" s="38"/>
      <c r="I234" s="117"/>
      <c r="J234" s="38"/>
      <c r="K234" s="38"/>
      <c r="L234" s="41"/>
      <c r="M234" s="209"/>
      <c r="N234" s="210"/>
      <c r="O234" s="66"/>
      <c r="P234" s="66"/>
      <c r="Q234" s="66"/>
      <c r="R234" s="66"/>
      <c r="S234" s="66"/>
      <c r="T234" s="67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T234" s="19" t="s">
        <v>275</v>
      </c>
      <c r="AU234" s="19" t="s">
        <v>81</v>
      </c>
    </row>
    <row r="235" spans="1:65" s="13" customFormat="1" ht="11.25">
      <c r="B235" s="211"/>
      <c r="C235" s="212"/>
      <c r="D235" s="207" t="s">
        <v>250</v>
      </c>
      <c r="E235" s="213" t="s">
        <v>19</v>
      </c>
      <c r="F235" s="214" t="s">
        <v>3601</v>
      </c>
      <c r="G235" s="212"/>
      <c r="H235" s="215">
        <v>3.3</v>
      </c>
      <c r="I235" s="216"/>
      <c r="J235" s="212"/>
      <c r="K235" s="212"/>
      <c r="L235" s="217"/>
      <c r="M235" s="218"/>
      <c r="N235" s="219"/>
      <c r="O235" s="219"/>
      <c r="P235" s="219"/>
      <c r="Q235" s="219"/>
      <c r="R235" s="219"/>
      <c r="S235" s="219"/>
      <c r="T235" s="220"/>
      <c r="AT235" s="221" t="s">
        <v>250</v>
      </c>
      <c r="AU235" s="221" t="s">
        <v>81</v>
      </c>
      <c r="AV235" s="13" t="s">
        <v>81</v>
      </c>
      <c r="AW235" s="13" t="s">
        <v>33</v>
      </c>
      <c r="AX235" s="13" t="s">
        <v>72</v>
      </c>
      <c r="AY235" s="221" t="s">
        <v>239</v>
      </c>
    </row>
    <row r="236" spans="1:65" s="12" customFormat="1" ht="22.9" customHeight="1">
      <c r="B236" s="178"/>
      <c r="C236" s="179"/>
      <c r="D236" s="180" t="s">
        <v>71</v>
      </c>
      <c r="E236" s="192" t="s">
        <v>101</v>
      </c>
      <c r="F236" s="192" t="s">
        <v>2253</v>
      </c>
      <c r="G236" s="179"/>
      <c r="H236" s="179"/>
      <c r="I236" s="182"/>
      <c r="J236" s="193">
        <f>BK236</f>
        <v>0</v>
      </c>
      <c r="K236" s="179"/>
      <c r="L236" s="184"/>
      <c r="M236" s="185"/>
      <c r="N236" s="186"/>
      <c r="O236" s="186"/>
      <c r="P236" s="187">
        <f>SUM(P237:P276)</f>
        <v>0</v>
      </c>
      <c r="Q236" s="186"/>
      <c r="R236" s="187">
        <f>SUM(R237:R276)</f>
        <v>14.290618159999999</v>
      </c>
      <c r="S236" s="186"/>
      <c r="T236" s="188">
        <f>SUM(T237:T276)</f>
        <v>0</v>
      </c>
      <c r="AR236" s="189" t="s">
        <v>79</v>
      </c>
      <c r="AT236" s="190" t="s">
        <v>71</v>
      </c>
      <c r="AU236" s="190" t="s">
        <v>79</v>
      </c>
      <c r="AY236" s="189" t="s">
        <v>239</v>
      </c>
      <c r="BK236" s="191">
        <f>SUM(BK237:BK276)</f>
        <v>0</v>
      </c>
    </row>
    <row r="237" spans="1:65" s="2" customFormat="1" ht="16.5" customHeight="1">
      <c r="A237" s="36"/>
      <c r="B237" s="37"/>
      <c r="C237" s="194" t="s">
        <v>524</v>
      </c>
      <c r="D237" s="194" t="s">
        <v>241</v>
      </c>
      <c r="E237" s="195" t="s">
        <v>3602</v>
      </c>
      <c r="F237" s="196" t="s">
        <v>3603</v>
      </c>
      <c r="G237" s="197" t="s">
        <v>285</v>
      </c>
      <c r="H237" s="198">
        <v>2</v>
      </c>
      <c r="I237" s="199"/>
      <c r="J237" s="200">
        <f>ROUND(I237*H237,2)</f>
        <v>0</v>
      </c>
      <c r="K237" s="196" t="s">
        <v>19</v>
      </c>
      <c r="L237" s="41"/>
      <c r="M237" s="201" t="s">
        <v>19</v>
      </c>
      <c r="N237" s="202" t="s">
        <v>43</v>
      </c>
      <c r="O237" s="66"/>
      <c r="P237" s="203">
        <f>O237*H237</f>
        <v>0</v>
      </c>
      <c r="Q237" s="203">
        <v>0</v>
      </c>
      <c r="R237" s="203">
        <f>Q237*H237</f>
        <v>0</v>
      </c>
      <c r="S237" s="203">
        <v>0</v>
      </c>
      <c r="T237" s="204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205" t="s">
        <v>246</v>
      </c>
      <c r="AT237" s="205" t="s">
        <v>241</v>
      </c>
      <c r="AU237" s="205" t="s">
        <v>81</v>
      </c>
      <c r="AY237" s="19" t="s">
        <v>239</v>
      </c>
      <c r="BE237" s="206">
        <f>IF(N237="základní",J237,0)</f>
        <v>0</v>
      </c>
      <c r="BF237" s="206">
        <f>IF(N237="snížená",J237,0)</f>
        <v>0</v>
      </c>
      <c r="BG237" s="206">
        <f>IF(N237="zákl. přenesená",J237,0)</f>
        <v>0</v>
      </c>
      <c r="BH237" s="206">
        <f>IF(N237="sníž. přenesená",J237,0)</f>
        <v>0</v>
      </c>
      <c r="BI237" s="206">
        <f>IF(N237="nulová",J237,0)</f>
        <v>0</v>
      </c>
      <c r="BJ237" s="19" t="s">
        <v>79</v>
      </c>
      <c r="BK237" s="206">
        <f>ROUND(I237*H237,2)</f>
        <v>0</v>
      </c>
      <c r="BL237" s="19" t="s">
        <v>246</v>
      </c>
      <c r="BM237" s="205" t="s">
        <v>3604</v>
      </c>
    </row>
    <row r="238" spans="1:65" s="2" customFormat="1" ht="29.25">
      <c r="A238" s="36"/>
      <c r="B238" s="37"/>
      <c r="C238" s="38"/>
      <c r="D238" s="207" t="s">
        <v>248</v>
      </c>
      <c r="E238" s="38"/>
      <c r="F238" s="208" t="s">
        <v>3605</v>
      </c>
      <c r="G238" s="38"/>
      <c r="H238" s="38"/>
      <c r="I238" s="117"/>
      <c r="J238" s="38"/>
      <c r="K238" s="38"/>
      <c r="L238" s="41"/>
      <c r="M238" s="209"/>
      <c r="N238" s="210"/>
      <c r="O238" s="66"/>
      <c r="P238" s="66"/>
      <c r="Q238" s="66"/>
      <c r="R238" s="66"/>
      <c r="S238" s="66"/>
      <c r="T238" s="67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T238" s="19" t="s">
        <v>248</v>
      </c>
      <c r="AU238" s="19" t="s">
        <v>81</v>
      </c>
    </row>
    <row r="239" spans="1:65" s="13" customFormat="1" ht="11.25">
      <c r="B239" s="211"/>
      <c r="C239" s="212"/>
      <c r="D239" s="207" t="s">
        <v>250</v>
      </c>
      <c r="E239" s="213" t="s">
        <v>19</v>
      </c>
      <c r="F239" s="214" t="s">
        <v>3606</v>
      </c>
      <c r="G239" s="212"/>
      <c r="H239" s="215">
        <v>1</v>
      </c>
      <c r="I239" s="216"/>
      <c r="J239" s="212"/>
      <c r="K239" s="212"/>
      <c r="L239" s="217"/>
      <c r="M239" s="218"/>
      <c r="N239" s="219"/>
      <c r="O239" s="219"/>
      <c r="P239" s="219"/>
      <c r="Q239" s="219"/>
      <c r="R239" s="219"/>
      <c r="S239" s="219"/>
      <c r="T239" s="220"/>
      <c r="AT239" s="221" t="s">
        <v>250</v>
      </c>
      <c r="AU239" s="221" t="s">
        <v>81</v>
      </c>
      <c r="AV239" s="13" t="s">
        <v>81</v>
      </c>
      <c r="AW239" s="13" t="s">
        <v>33</v>
      </c>
      <c r="AX239" s="13" t="s">
        <v>72</v>
      </c>
      <c r="AY239" s="221" t="s">
        <v>239</v>
      </c>
    </row>
    <row r="240" spans="1:65" s="13" customFormat="1" ht="11.25">
      <c r="B240" s="211"/>
      <c r="C240" s="212"/>
      <c r="D240" s="207" t="s">
        <v>250</v>
      </c>
      <c r="E240" s="213" t="s">
        <v>19</v>
      </c>
      <c r="F240" s="214" t="s">
        <v>3607</v>
      </c>
      <c r="G240" s="212"/>
      <c r="H240" s="215">
        <v>1</v>
      </c>
      <c r="I240" s="216"/>
      <c r="J240" s="212"/>
      <c r="K240" s="212"/>
      <c r="L240" s="217"/>
      <c r="M240" s="218"/>
      <c r="N240" s="219"/>
      <c r="O240" s="219"/>
      <c r="P240" s="219"/>
      <c r="Q240" s="219"/>
      <c r="R240" s="219"/>
      <c r="S240" s="219"/>
      <c r="T240" s="220"/>
      <c r="AT240" s="221" t="s">
        <v>250</v>
      </c>
      <c r="AU240" s="221" t="s">
        <v>81</v>
      </c>
      <c r="AV240" s="13" t="s">
        <v>81</v>
      </c>
      <c r="AW240" s="13" t="s">
        <v>33</v>
      </c>
      <c r="AX240" s="13" t="s">
        <v>72</v>
      </c>
      <c r="AY240" s="221" t="s">
        <v>239</v>
      </c>
    </row>
    <row r="241" spans="1:65" s="2" customFormat="1" ht="16.5" customHeight="1">
      <c r="A241" s="36"/>
      <c r="B241" s="37"/>
      <c r="C241" s="194" t="s">
        <v>530</v>
      </c>
      <c r="D241" s="194" t="s">
        <v>241</v>
      </c>
      <c r="E241" s="195" t="s">
        <v>3608</v>
      </c>
      <c r="F241" s="196" t="s">
        <v>3609</v>
      </c>
      <c r="G241" s="197" t="s">
        <v>254</v>
      </c>
      <c r="H241" s="198">
        <v>2.016</v>
      </c>
      <c r="I241" s="199"/>
      <c r="J241" s="200">
        <f>ROUND(I241*H241,2)</f>
        <v>0</v>
      </c>
      <c r="K241" s="196" t="s">
        <v>245</v>
      </c>
      <c r="L241" s="41"/>
      <c r="M241" s="201" t="s">
        <v>19</v>
      </c>
      <c r="N241" s="202" t="s">
        <v>43</v>
      </c>
      <c r="O241" s="66"/>
      <c r="P241" s="203">
        <f>O241*H241</f>
        <v>0</v>
      </c>
      <c r="Q241" s="203">
        <v>2.45329</v>
      </c>
      <c r="R241" s="203">
        <f>Q241*H241</f>
        <v>4.9458326399999999</v>
      </c>
      <c r="S241" s="203">
        <v>0</v>
      </c>
      <c r="T241" s="204">
        <f>S241*H241</f>
        <v>0</v>
      </c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R241" s="205" t="s">
        <v>246</v>
      </c>
      <c r="AT241" s="205" t="s">
        <v>241</v>
      </c>
      <c r="AU241" s="205" t="s">
        <v>81</v>
      </c>
      <c r="AY241" s="19" t="s">
        <v>239</v>
      </c>
      <c r="BE241" s="206">
        <f>IF(N241="základní",J241,0)</f>
        <v>0</v>
      </c>
      <c r="BF241" s="206">
        <f>IF(N241="snížená",J241,0)</f>
        <v>0</v>
      </c>
      <c r="BG241" s="206">
        <f>IF(N241="zákl. přenesená",J241,0)</f>
        <v>0</v>
      </c>
      <c r="BH241" s="206">
        <f>IF(N241="sníž. přenesená",J241,0)</f>
        <v>0</v>
      </c>
      <c r="BI241" s="206">
        <f>IF(N241="nulová",J241,0)</f>
        <v>0</v>
      </c>
      <c r="BJ241" s="19" t="s">
        <v>79</v>
      </c>
      <c r="BK241" s="206">
        <f>ROUND(I241*H241,2)</f>
        <v>0</v>
      </c>
      <c r="BL241" s="19" t="s">
        <v>246</v>
      </c>
      <c r="BM241" s="205" t="s">
        <v>3610</v>
      </c>
    </row>
    <row r="242" spans="1:65" s="2" customFormat="1" ht="11.25">
      <c r="A242" s="36"/>
      <c r="B242" s="37"/>
      <c r="C242" s="38"/>
      <c r="D242" s="207" t="s">
        <v>248</v>
      </c>
      <c r="E242" s="38"/>
      <c r="F242" s="208" t="s">
        <v>3611</v>
      </c>
      <c r="G242" s="38"/>
      <c r="H242" s="38"/>
      <c r="I242" s="117"/>
      <c r="J242" s="38"/>
      <c r="K242" s="38"/>
      <c r="L242" s="41"/>
      <c r="M242" s="209"/>
      <c r="N242" s="210"/>
      <c r="O242" s="66"/>
      <c r="P242" s="66"/>
      <c r="Q242" s="66"/>
      <c r="R242" s="66"/>
      <c r="S242" s="66"/>
      <c r="T242" s="67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T242" s="19" t="s">
        <v>248</v>
      </c>
      <c r="AU242" s="19" t="s">
        <v>81</v>
      </c>
    </row>
    <row r="243" spans="1:65" s="13" customFormat="1" ht="11.25">
      <c r="B243" s="211"/>
      <c r="C243" s="212"/>
      <c r="D243" s="207" t="s">
        <v>250</v>
      </c>
      <c r="E243" s="213" t="s">
        <v>19</v>
      </c>
      <c r="F243" s="214" t="s">
        <v>3612</v>
      </c>
      <c r="G243" s="212"/>
      <c r="H243" s="215">
        <v>0.72</v>
      </c>
      <c r="I243" s="216"/>
      <c r="J243" s="212"/>
      <c r="K243" s="212"/>
      <c r="L243" s="217"/>
      <c r="M243" s="218"/>
      <c r="N243" s="219"/>
      <c r="O243" s="219"/>
      <c r="P243" s="219"/>
      <c r="Q243" s="219"/>
      <c r="R243" s="219"/>
      <c r="S243" s="219"/>
      <c r="T243" s="220"/>
      <c r="AT243" s="221" t="s">
        <v>250</v>
      </c>
      <c r="AU243" s="221" t="s">
        <v>81</v>
      </c>
      <c r="AV243" s="13" t="s">
        <v>81</v>
      </c>
      <c r="AW243" s="13" t="s">
        <v>33</v>
      </c>
      <c r="AX243" s="13" t="s">
        <v>72</v>
      </c>
      <c r="AY243" s="221" t="s">
        <v>239</v>
      </c>
    </row>
    <row r="244" spans="1:65" s="13" customFormat="1" ht="11.25">
      <c r="B244" s="211"/>
      <c r="C244" s="212"/>
      <c r="D244" s="207" t="s">
        <v>250</v>
      </c>
      <c r="E244" s="213" t="s">
        <v>19</v>
      </c>
      <c r="F244" s="214" t="s">
        <v>3613</v>
      </c>
      <c r="G244" s="212"/>
      <c r="H244" s="215">
        <v>1.296</v>
      </c>
      <c r="I244" s="216"/>
      <c r="J244" s="212"/>
      <c r="K244" s="212"/>
      <c r="L244" s="217"/>
      <c r="M244" s="218"/>
      <c r="N244" s="219"/>
      <c r="O244" s="219"/>
      <c r="P244" s="219"/>
      <c r="Q244" s="219"/>
      <c r="R244" s="219"/>
      <c r="S244" s="219"/>
      <c r="T244" s="220"/>
      <c r="AT244" s="221" t="s">
        <v>250</v>
      </c>
      <c r="AU244" s="221" t="s">
        <v>81</v>
      </c>
      <c r="AV244" s="13" t="s">
        <v>81</v>
      </c>
      <c r="AW244" s="13" t="s">
        <v>33</v>
      </c>
      <c r="AX244" s="13" t="s">
        <v>72</v>
      </c>
      <c r="AY244" s="221" t="s">
        <v>239</v>
      </c>
    </row>
    <row r="245" spans="1:65" s="2" customFormat="1" ht="16.5" customHeight="1">
      <c r="A245" s="36"/>
      <c r="B245" s="37"/>
      <c r="C245" s="194" t="s">
        <v>536</v>
      </c>
      <c r="D245" s="194" t="s">
        <v>241</v>
      </c>
      <c r="E245" s="195" t="s">
        <v>3614</v>
      </c>
      <c r="F245" s="196" t="s">
        <v>3615</v>
      </c>
      <c r="G245" s="197" t="s">
        <v>244</v>
      </c>
      <c r="H245" s="198">
        <v>15</v>
      </c>
      <c r="I245" s="199"/>
      <c r="J245" s="200">
        <f>ROUND(I245*H245,2)</f>
        <v>0</v>
      </c>
      <c r="K245" s="196" t="s">
        <v>245</v>
      </c>
      <c r="L245" s="41"/>
      <c r="M245" s="201" t="s">
        <v>19</v>
      </c>
      <c r="N245" s="202" t="s">
        <v>43</v>
      </c>
      <c r="O245" s="66"/>
      <c r="P245" s="203">
        <f>O245*H245</f>
        <v>0</v>
      </c>
      <c r="Q245" s="203">
        <v>2.7499999999999998E-3</v>
      </c>
      <c r="R245" s="203">
        <f>Q245*H245</f>
        <v>4.1249999999999995E-2</v>
      </c>
      <c r="S245" s="203">
        <v>0</v>
      </c>
      <c r="T245" s="204">
        <f>S245*H245</f>
        <v>0</v>
      </c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R245" s="205" t="s">
        <v>246</v>
      </c>
      <c r="AT245" s="205" t="s">
        <v>241</v>
      </c>
      <c r="AU245" s="205" t="s">
        <v>81</v>
      </c>
      <c r="AY245" s="19" t="s">
        <v>239</v>
      </c>
      <c r="BE245" s="206">
        <f>IF(N245="základní",J245,0)</f>
        <v>0</v>
      </c>
      <c r="BF245" s="206">
        <f>IF(N245="snížená",J245,0)</f>
        <v>0</v>
      </c>
      <c r="BG245" s="206">
        <f>IF(N245="zákl. přenesená",J245,0)</f>
        <v>0</v>
      </c>
      <c r="BH245" s="206">
        <f>IF(N245="sníž. přenesená",J245,0)</f>
        <v>0</v>
      </c>
      <c r="BI245" s="206">
        <f>IF(N245="nulová",J245,0)</f>
        <v>0</v>
      </c>
      <c r="BJ245" s="19" t="s">
        <v>79</v>
      </c>
      <c r="BK245" s="206">
        <f>ROUND(I245*H245,2)</f>
        <v>0</v>
      </c>
      <c r="BL245" s="19" t="s">
        <v>246</v>
      </c>
      <c r="BM245" s="205" t="s">
        <v>3616</v>
      </c>
    </row>
    <row r="246" spans="1:65" s="2" customFormat="1" ht="11.25">
      <c r="A246" s="36"/>
      <c r="B246" s="37"/>
      <c r="C246" s="38"/>
      <c r="D246" s="207" t="s">
        <v>248</v>
      </c>
      <c r="E246" s="38"/>
      <c r="F246" s="208" t="s">
        <v>3617</v>
      </c>
      <c r="G246" s="38"/>
      <c r="H246" s="38"/>
      <c r="I246" s="117"/>
      <c r="J246" s="38"/>
      <c r="K246" s="38"/>
      <c r="L246" s="41"/>
      <c r="M246" s="209"/>
      <c r="N246" s="210"/>
      <c r="O246" s="66"/>
      <c r="P246" s="66"/>
      <c r="Q246" s="66"/>
      <c r="R246" s="66"/>
      <c r="S246" s="66"/>
      <c r="T246" s="67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T246" s="19" t="s">
        <v>248</v>
      </c>
      <c r="AU246" s="19" t="s">
        <v>81</v>
      </c>
    </row>
    <row r="247" spans="1:65" s="13" customFormat="1" ht="11.25">
      <c r="B247" s="211"/>
      <c r="C247" s="212"/>
      <c r="D247" s="207" t="s">
        <v>250</v>
      </c>
      <c r="E247" s="213" t="s">
        <v>19</v>
      </c>
      <c r="F247" s="214" t="s">
        <v>3618</v>
      </c>
      <c r="G247" s="212"/>
      <c r="H247" s="215">
        <v>5.4</v>
      </c>
      <c r="I247" s="216"/>
      <c r="J247" s="212"/>
      <c r="K247" s="212"/>
      <c r="L247" s="217"/>
      <c r="M247" s="218"/>
      <c r="N247" s="219"/>
      <c r="O247" s="219"/>
      <c r="P247" s="219"/>
      <c r="Q247" s="219"/>
      <c r="R247" s="219"/>
      <c r="S247" s="219"/>
      <c r="T247" s="220"/>
      <c r="AT247" s="221" t="s">
        <v>250</v>
      </c>
      <c r="AU247" s="221" t="s">
        <v>81</v>
      </c>
      <c r="AV247" s="13" t="s">
        <v>81</v>
      </c>
      <c r="AW247" s="13" t="s">
        <v>33</v>
      </c>
      <c r="AX247" s="13" t="s">
        <v>72</v>
      </c>
      <c r="AY247" s="221" t="s">
        <v>239</v>
      </c>
    </row>
    <row r="248" spans="1:65" s="13" customFormat="1" ht="11.25">
      <c r="B248" s="211"/>
      <c r="C248" s="212"/>
      <c r="D248" s="207" t="s">
        <v>250</v>
      </c>
      <c r="E248" s="213" t="s">
        <v>19</v>
      </c>
      <c r="F248" s="214" t="s">
        <v>3619</v>
      </c>
      <c r="G248" s="212"/>
      <c r="H248" s="215">
        <v>9.6</v>
      </c>
      <c r="I248" s="216"/>
      <c r="J248" s="212"/>
      <c r="K248" s="212"/>
      <c r="L248" s="217"/>
      <c r="M248" s="218"/>
      <c r="N248" s="219"/>
      <c r="O248" s="219"/>
      <c r="P248" s="219"/>
      <c r="Q248" s="219"/>
      <c r="R248" s="219"/>
      <c r="S248" s="219"/>
      <c r="T248" s="220"/>
      <c r="AT248" s="221" t="s">
        <v>250</v>
      </c>
      <c r="AU248" s="221" t="s">
        <v>81</v>
      </c>
      <c r="AV248" s="13" t="s">
        <v>81</v>
      </c>
      <c r="AW248" s="13" t="s">
        <v>33</v>
      </c>
      <c r="AX248" s="13" t="s">
        <v>72</v>
      </c>
      <c r="AY248" s="221" t="s">
        <v>239</v>
      </c>
    </row>
    <row r="249" spans="1:65" s="2" customFormat="1" ht="16.5" customHeight="1">
      <c r="A249" s="36"/>
      <c r="B249" s="37"/>
      <c r="C249" s="194" t="s">
        <v>543</v>
      </c>
      <c r="D249" s="194" t="s">
        <v>241</v>
      </c>
      <c r="E249" s="195" t="s">
        <v>3620</v>
      </c>
      <c r="F249" s="196" t="s">
        <v>3621</v>
      </c>
      <c r="G249" s="197" t="s">
        <v>244</v>
      </c>
      <c r="H249" s="198">
        <v>15</v>
      </c>
      <c r="I249" s="199"/>
      <c r="J249" s="200">
        <f>ROUND(I249*H249,2)</f>
        <v>0</v>
      </c>
      <c r="K249" s="196" t="s">
        <v>245</v>
      </c>
      <c r="L249" s="41"/>
      <c r="M249" s="201" t="s">
        <v>19</v>
      </c>
      <c r="N249" s="202" t="s">
        <v>43</v>
      </c>
      <c r="O249" s="66"/>
      <c r="P249" s="203">
        <f>O249*H249</f>
        <v>0</v>
      </c>
      <c r="Q249" s="203">
        <v>0</v>
      </c>
      <c r="R249" s="203">
        <f>Q249*H249</f>
        <v>0</v>
      </c>
      <c r="S249" s="203">
        <v>0</v>
      </c>
      <c r="T249" s="204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205" t="s">
        <v>246</v>
      </c>
      <c r="AT249" s="205" t="s">
        <v>241</v>
      </c>
      <c r="AU249" s="205" t="s">
        <v>81</v>
      </c>
      <c r="AY249" s="19" t="s">
        <v>239</v>
      </c>
      <c r="BE249" s="206">
        <f>IF(N249="základní",J249,0)</f>
        <v>0</v>
      </c>
      <c r="BF249" s="206">
        <f>IF(N249="snížená",J249,0)</f>
        <v>0</v>
      </c>
      <c r="BG249" s="206">
        <f>IF(N249="zákl. přenesená",J249,0)</f>
        <v>0</v>
      </c>
      <c r="BH249" s="206">
        <f>IF(N249="sníž. přenesená",J249,0)</f>
        <v>0</v>
      </c>
      <c r="BI249" s="206">
        <f>IF(N249="nulová",J249,0)</f>
        <v>0</v>
      </c>
      <c r="BJ249" s="19" t="s">
        <v>79</v>
      </c>
      <c r="BK249" s="206">
        <f>ROUND(I249*H249,2)</f>
        <v>0</v>
      </c>
      <c r="BL249" s="19" t="s">
        <v>246</v>
      </c>
      <c r="BM249" s="205" t="s">
        <v>3622</v>
      </c>
    </row>
    <row r="250" spans="1:65" s="2" customFormat="1" ht="11.25">
      <c r="A250" s="36"/>
      <c r="B250" s="37"/>
      <c r="C250" s="38"/>
      <c r="D250" s="207" t="s">
        <v>248</v>
      </c>
      <c r="E250" s="38"/>
      <c r="F250" s="208" t="s">
        <v>3623</v>
      </c>
      <c r="G250" s="38"/>
      <c r="H250" s="38"/>
      <c r="I250" s="117"/>
      <c r="J250" s="38"/>
      <c r="K250" s="38"/>
      <c r="L250" s="41"/>
      <c r="M250" s="209"/>
      <c r="N250" s="210"/>
      <c r="O250" s="66"/>
      <c r="P250" s="66"/>
      <c r="Q250" s="66"/>
      <c r="R250" s="66"/>
      <c r="S250" s="66"/>
      <c r="T250" s="67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T250" s="19" t="s">
        <v>248</v>
      </c>
      <c r="AU250" s="19" t="s">
        <v>81</v>
      </c>
    </row>
    <row r="251" spans="1:65" s="13" customFormat="1" ht="11.25">
      <c r="B251" s="211"/>
      <c r="C251" s="212"/>
      <c r="D251" s="207" t="s">
        <v>250</v>
      </c>
      <c r="E251" s="213" t="s">
        <v>19</v>
      </c>
      <c r="F251" s="214" t="s">
        <v>3618</v>
      </c>
      <c r="G251" s="212"/>
      <c r="H251" s="215">
        <v>5.4</v>
      </c>
      <c r="I251" s="216"/>
      <c r="J251" s="212"/>
      <c r="K251" s="212"/>
      <c r="L251" s="217"/>
      <c r="M251" s="218"/>
      <c r="N251" s="219"/>
      <c r="O251" s="219"/>
      <c r="P251" s="219"/>
      <c r="Q251" s="219"/>
      <c r="R251" s="219"/>
      <c r="S251" s="219"/>
      <c r="T251" s="220"/>
      <c r="AT251" s="221" t="s">
        <v>250</v>
      </c>
      <c r="AU251" s="221" t="s">
        <v>81</v>
      </c>
      <c r="AV251" s="13" t="s">
        <v>81</v>
      </c>
      <c r="AW251" s="13" t="s">
        <v>33</v>
      </c>
      <c r="AX251" s="13" t="s">
        <v>72</v>
      </c>
      <c r="AY251" s="221" t="s">
        <v>239</v>
      </c>
    </row>
    <row r="252" spans="1:65" s="13" customFormat="1" ht="11.25">
      <c r="B252" s="211"/>
      <c r="C252" s="212"/>
      <c r="D252" s="207" t="s">
        <v>250</v>
      </c>
      <c r="E252" s="213" t="s">
        <v>19</v>
      </c>
      <c r="F252" s="214" t="s">
        <v>3619</v>
      </c>
      <c r="G252" s="212"/>
      <c r="H252" s="215">
        <v>9.6</v>
      </c>
      <c r="I252" s="216"/>
      <c r="J252" s="212"/>
      <c r="K252" s="212"/>
      <c r="L252" s="217"/>
      <c r="M252" s="218"/>
      <c r="N252" s="219"/>
      <c r="O252" s="219"/>
      <c r="P252" s="219"/>
      <c r="Q252" s="219"/>
      <c r="R252" s="219"/>
      <c r="S252" s="219"/>
      <c r="T252" s="220"/>
      <c r="AT252" s="221" t="s">
        <v>250</v>
      </c>
      <c r="AU252" s="221" t="s">
        <v>81</v>
      </c>
      <c r="AV252" s="13" t="s">
        <v>81</v>
      </c>
      <c r="AW252" s="13" t="s">
        <v>33</v>
      </c>
      <c r="AX252" s="13" t="s">
        <v>72</v>
      </c>
      <c r="AY252" s="221" t="s">
        <v>239</v>
      </c>
    </row>
    <row r="253" spans="1:65" s="2" customFormat="1" ht="16.5" customHeight="1">
      <c r="A253" s="36"/>
      <c r="B253" s="37"/>
      <c r="C253" s="194" t="s">
        <v>549</v>
      </c>
      <c r="D253" s="194" t="s">
        <v>241</v>
      </c>
      <c r="E253" s="195" t="s">
        <v>3624</v>
      </c>
      <c r="F253" s="196" t="s">
        <v>3625</v>
      </c>
      <c r="G253" s="197" t="s">
        <v>265</v>
      </c>
      <c r="H253" s="198">
        <v>0.182</v>
      </c>
      <c r="I253" s="199"/>
      <c r="J253" s="200">
        <f>ROUND(I253*H253,2)</f>
        <v>0</v>
      </c>
      <c r="K253" s="196" t="s">
        <v>245</v>
      </c>
      <c r="L253" s="41"/>
      <c r="M253" s="201" t="s">
        <v>19</v>
      </c>
      <c r="N253" s="202" t="s">
        <v>43</v>
      </c>
      <c r="O253" s="66"/>
      <c r="P253" s="203">
        <f>O253*H253</f>
        <v>0</v>
      </c>
      <c r="Q253" s="203">
        <v>1.04881</v>
      </c>
      <c r="R253" s="203">
        <f>Q253*H253</f>
        <v>0.19088342</v>
      </c>
      <c r="S253" s="203">
        <v>0</v>
      </c>
      <c r="T253" s="204">
        <f>S253*H253</f>
        <v>0</v>
      </c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R253" s="205" t="s">
        <v>246</v>
      </c>
      <c r="AT253" s="205" t="s">
        <v>241</v>
      </c>
      <c r="AU253" s="205" t="s">
        <v>81</v>
      </c>
      <c r="AY253" s="19" t="s">
        <v>239</v>
      </c>
      <c r="BE253" s="206">
        <f>IF(N253="základní",J253,0)</f>
        <v>0</v>
      </c>
      <c r="BF253" s="206">
        <f>IF(N253="snížená",J253,0)</f>
        <v>0</v>
      </c>
      <c r="BG253" s="206">
        <f>IF(N253="zákl. přenesená",J253,0)</f>
        <v>0</v>
      </c>
      <c r="BH253" s="206">
        <f>IF(N253="sníž. přenesená",J253,0)</f>
        <v>0</v>
      </c>
      <c r="BI253" s="206">
        <f>IF(N253="nulová",J253,0)</f>
        <v>0</v>
      </c>
      <c r="BJ253" s="19" t="s">
        <v>79</v>
      </c>
      <c r="BK253" s="206">
        <f>ROUND(I253*H253,2)</f>
        <v>0</v>
      </c>
      <c r="BL253" s="19" t="s">
        <v>246</v>
      </c>
      <c r="BM253" s="205" t="s">
        <v>3626</v>
      </c>
    </row>
    <row r="254" spans="1:65" s="2" customFormat="1" ht="19.5">
      <c r="A254" s="36"/>
      <c r="B254" s="37"/>
      <c r="C254" s="38"/>
      <c r="D254" s="207" t="s">
        <v>248</v>
      </c>
      <c r="E254" s="38"/>
      <c r="F254" s="208" t="s">
        <v>3627</v>
      </c>
      <c r="G254" s="38"/>
      <c r="H254" s="38"/>
      <c r="I254" s="117"/>
      <c r="J254" s="38"/>
      <c r="K254" s="38"/>
      <c r="L254" s="41"/>
      <c r="M254" s="209"/>
      <c r="N254" s="210"/>
      <c r="O254" s="66"/>
      <c r="P254" s="66"/>
      <c r="Q254" s="66"/>
      <c r="R254" s="66"/>
      <c r="S254" s="66"/>
      <c r="T254" s="67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T254" s="19" t="s">
        <v>248</v>
      </c>
      <c r="AU254" s="19" t="s">
        <v>81</v>
      </c>
    </row>
    <row r="255" spans="1:65" s="13" customFormat="1" ht="11.25">
      <c r="B255" s="211"/>
      <c r="C255" s="212"/>
      <c r="D255" s="207" t="s">
        <v>250</v>
      </c>
      <c r="E255" s="213" t="s">
        <v>19</v>
      </c>
      <c r="F255" s="214" t="s">
        <v>3628</v>
      </c>
      <c r="G255" s="212"/>
      <c r="H255" s="215">
        <v>6.5000000000000002E-2</v>
      </c>
      <c r="I255" s="216"/>
      <c r="J255" s="212"/>
      <c r="K255" s="212"/>
      <c r="L255" s="217"/>
      <c r="M255" s="218"/>
      <c r="N255" s="219"/>
      <c r="O255" s="219"/>
      <c r="P255" s="219"/>
      <c r="Q255" s="219"/>
      <c r="R255" s="219"/>
      <c r="S255" s="219"/>
      <c r="T255" s="220"/>
      <c r="AT255" s="221" t="s">
        <v>250</v>
      </c>
      <c r="AU255" s="221" t="s">
        <v>81</v>
      </c>
      <c r="AV255" s="13" t="s">
        <v>81</v>
      </c>
      <c r="AW255" s="13" t="s">
        <v>33</v>
      </c>
      <c r="AX255" s="13" t="s">
        <v>72</v>
      </c>
      <c r="AY255" s="221" t="s">
        <v>239</v>
      </c>
    </row>
    <row r="256" spans="1:65" s="13" customFormat="1" ht="11.25">
      <c r="B256" s="211"/>
      <c r="C256" s="212"/>
      <c r="D256" s="207" t="s">
        <v>250</v>
      </c>
      <c r="E256" s="213" t="s">
        <v>19</v>
      </c>
      <c r="F256" s="214" t="s">
        <v>3629</v>
      </c>
      <c r="G256" s="212"/>
      <c r="H256" s="215">
        <v>0.11700000000000001</v>
      </c>
      <c r="I256" s="216"/>
      <c r="J256" s="212"/>
      <c r="K256" s="212"/>
      <c r="L256" s="217"/>
      <c r="M256" s="218"/>
      <c r="N256" s="219"/>
      <c r="O256" s="219"/>
      <c r="P256" s="219"/>
      <c r="Q256" s="219"/>
      <c r="R256" s="219"/>
      <c r="S256" s="219"/>
      <c r="T256" s="220"/>
      <c r="AT256" s="221" t="s">
        <v>250</v>
      </c>
      <c r="AU256" s="221" t="s">
        <v>81</v>
      </c>
      <c r="AV256" s="13" t="s">
        <v>81</v>
      </c>
      <c r="AW256" s="13" t="s">
        <v>33</v>
      </c>
      <c r="AX256" s="13" t="s">
        <v>72</v>
      </c>
      <c r="AY256" s="221" t="s">
        <v>239</v>
      </c>
    </row>
    <row r="257" spans="1:65" s="2" customFormat="1" ht="16.5" customHeight="1">
      <c r="A257" s="36"/>
      <c r="B257" s="37"/>
      <c r="C257" s="194" t="s">
        <v>558</v>
      </c>
      <c r="D257" s="194" t="s">
        <v>241</v>
      </c>
      <c r="E257" s="195" t="s">
        <v>3630</v>
      </c>
      <c r="F257" s="196" t="s">
        <v>3631</v>
      </c>
      <c r="G257" s="197" t="s">
        <v>327</v>
      </c>
      <c r="H257" s="198">
        <v>3.63</v>
      </c>
      <c r="I257" s="199"/>
      <c r="J257" s="200">
        <f>ROUND(I257*H257,2)</f>
        <v>0</v>
      </c>
      <c r="K257" s="196" t="s">
        <v>245</v>
      </c>
      <c r="L257" s="41"/>
      <c r="M257" s="201" t="s">
        <v>19</v>
      </c>
      <c r="N257" s="202" t="s">
        <v>43</v>
      </c>
      <c r="O257" s="66"/>
      <c r="P257" s="203">
        <f>O257*H257</f>
        <v>0</v>
      </c>
      <c r="Q257" s="203">
        <v>0.24127000000000001</v>
      </c>
      <c r="R257" s="203">
        <f>Q257*H257</f>
        <v>0.87581010000000004</v>
      </c>
      <c r="S257" s="203">
        <v>0</v>
      </c>
      <c r="T257" s="204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205" t="s">
        <v>246</v>
      </c>
      <c r="AT257" s="205" t="s">
        <v>241</v>
      </c>
      <c r="AU257" s="205" t="s">
        <v>81</v>
      </c>
      <c r="AY257" s="19" t="s">
        <v>239</v>
      </c>
      <c r="BE257" s="206">
        <f>IF(N257="základní",J257,0)</f>
        <v>0</v>
      </c>
      <c r="BF257" s="206">
        <f>IF(N257="snížená",J257,0)</f>
        <v>0</v>
      </c>
      <c r="BG257" s="206">
        <f>IF(N257="zákl. přenesená",J257,0)</f>
        <v>0</v>
      </c>
      <c r="BH257" s="206">
        <f>IF(N257="sníž. přenesená",J257,0)</f>
        <v>0</v>
      </c>
      <c r="BI257" s="206">
        <f>IF(N257="nulová",J257,0)</f>
        <v>0</v>
      </c>
      <c r="BJ257" s="19" t="s">
        <v>79</v>
      </c>
      <c r="BK257" s="206">
        <f>ROUND(I257*H257,2)</f>
        <v>0</v>
      </c>
      <c r="BL257" s="19" t="s">
        <v>246</v>
      </c>
      <c r="BM257" s="205" t="s">
        <v>3632</v>
      </c>
    </row>
    <row r="258" spans="1:65" s="2" customFormat="1" ht="11.25">
      <c r="A258" s="36"/>
      <c r="B258" s="37"/>
      <c r="C258" s="38"/>
      <c r="D258" s="207" t="s">
        <v>248</v>
      </c>
      <c r="E258" s="38"/>
      <c r="F258" s="208" t="s">
        <v>3633</v>
      </c>
      <c r="G258" s="38"/>
      <c r="H258" s="38"/>
      <c r="I258" s="117"/>
      <c r="J258" s="38"/>
      <c r="K258" s="38"/>
      <c r="L258" s="41"/>
      <c r="M258" s="209"/>
      <c r="N258" s="210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248</v>
      </c>
      <c r="AU258" s="19" t="s">
        <v>81</v>
      </c>
    </row>
    <row r="259" spans="1:65" s="13" customFormat="1" ht="11.25">
      <c r="B259" s="211"/>
      <c r="C259" s="212"/>
      <c r="D259" s="207" t="s">
        <v>250</v>
      </c>
      <c r="E259" s="213" t="s">
        <v>19</v>
      </c>
      <c r="F259" s="214" t="s">
        <v>3634</v>
      </c>
      <c r="G259" s="212"/>
      <c r="H259" s="215">
        <v>3.63</v>
      </c>
      <c r="I259" s="216"/>
      <c r="J259" s="212"/>
      <c r="K259" s="212"/>
      <c r="L259" s="217"/>
      <c r="M259" s="218"/>
      <c r="N259" s="219"/>
      <c r="O259" s="219"/>
      <c r="P259" s="219"/>
      <c r="Q259" s="219"/>
      <c r="R259" s="219"/>
      <c r="S259" s="219"/>
      <c r="T259" s="220"/>
      <c r="AT259" s="221" t="s">
        <v>250</v>
      </c>
      <c r="AU259" s="221" t="s">
        <v>81</v>
      </c>
      <c r="AV259" s="13" t="s">
        <v>81</v>
      </c>
      <c r="AW259" s="13" t="s">
        <v>33</v>
      </c>
      <c r="AX259" s="13" t="s">
        <v>72</v>
      </c>
      <c r="AY259" s="221" t="s">
        <v>239</v>
      </c>
    </row>
    <row r="260" spans="1:65" s="2" customFormat="1" ht="16.5" customHeight="1">
      <c r="A260" s="36"/>
      <c r="B260" s="37"/>
      <c r="C260" s="240" t="s">
        <v>566</v>
      </c>
      <c r="D260" s="240" t="s">
        <v>653</v>
      </c>
      <c r="E260" s="241" t="s">
        <v>3635</v>
      </c>
      <c r="F260" s="242" t="s">
        <v>3636</v>
      </c>
      <c r="G260" s="243" t="s">
        <v>285</v>
      </c>
      <c r="H260" s="244">
        <v>33</v>
      </c>
      <c r="I260" s="245"/>
      <c r="J260" s="246">
        <f>ROUND(I260*H260,2)</f>
        <v>0</v>
      </c>
      <c r="K260" s="242" t="s">
        <v>245</v>
      </c>
      <c r="L260" s="247"/>
      <c r="M260" s="248" t="s">
        <v>19</v>
      </c>
      <c r="N260" s="249" t="s">
        <v>43</v>
      </c>
      <c r="O260" s="66"/>
      <c r="P260" s="203">
        <f>O260*H260</f>
        <v>0</v>
      </c>
      <c r="Q260" s="203">
        <v>1.2E-2</v>
      </c>
      <c r="R260" s="203">
        <f>Q260*H260</f>
        <v>0.39600000000000002</v>
      </c>
      <c r="S260" s="203">
        <v>0</v>
      </c>
      <c r="T260" s="204">
        <f>S260*H260</f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205" t="s">
        <v>314</v>
      </c>
      <c r="AT260" s="205" t="s">
        <v>653</v>
      </c>
      <c r="AU260" s="205" t="s">
        <v>81</v>
      </c>
      <c r="AY260" s="19" t="s">
        <v>239</v>
      </c>
      <c r="BE260" s="206">
        <f>IF(N260="základní",J260,0)</f>
        <v>0</v>
      </c>
      <c r="BF260" s="206">
        <f>IF(N260="snížená",J260,0)</f>
        <v>0</v>
      </c>
      <c r="BG260" s="206">
        <f>IF(N260="zákl. přenesená",J260,0)</f>
        <v>0</v>
      </c>
      <c r="BH260" s="206">
        <f>IF(N260="sníž. přenesená",J260,0)</f>
        <v>0</v>
      </c>
      <c r="BI260" s="206">
        <f>IF(N260="nulová",J260,0)</f>
        <v>0</v>
      </c>
      <c r="BJ260" s="19" t="s">
        <v>79</v>
      </c>
      <c r="BK260" s="206">
        <f>ROUND(I260*H260,2)</f>
        <v>0</v>
      </c>
      <c r="BL260" s="19" t="s">
        <v>246</v>
      </c>
      <c r="BM260" s="205" t="s">
        <v>3637</v>
      </c>
    </row>
    <row r="261" spans="1:65" s="2" customFormat="1" ht="11.25">
      <c r="A261" s="36"/>
      <c r="B261" s="37"/>
      <c r="C261" s="38"/>
      <c r="D261" s="207" t="s">
        <v>248</v>
      </c>
      <c r="E261" s="38"/>
      <c r="F261" s="208" t="s">
        <v>3636</v>
      </c>
      <c r="G261" s="38"/>
      <c r="H261" s="38"/>
      <c r="I261" s="117"/>
      <c r="J261" s="38"/>
      <c r="K261" s="38"/>
      <c r="L261" s="41"/>
      <c r="M261" s="209"/>
      <c r="N261" s="210"/>
      <c r="O261" s="66"/>
      <c r="P261" s="66"/>
      <c r="Q261" s="66"/>
      <c r="R261" s="66"/>
      <c r="S261" s="66"/>
      <c r="T261" s="67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T261" s="19" t="s">
        <v>248</v>
      </c>
      <c r="AU261" s="19" t="s">
        <v>81</v>
      </c>
    </row>
    <row r="262" spans="1:65" s="13" customFormat="1" ht="11.25">
      <c r="B262" s="211"/>
      <c r="C262" s="212"/>
      <c r="D262" s="207" t="s">
        <v>250</v>
      </c>
      <c r="E262" s="213" t="s">
        <v>19</v>
      </c>
      <c r="F262" s="214" t="s">
        <v>3638</v>
      </c>
      <c r="G262" s="212"/>
      <c r="H262" s="215">
        <v>33</v>
      </c>
      <c r="I262" s="216"/>
      <c r="J262" s="212"/>
      <c r="K262" s="212"/>
      <c r="L262" s="217"/>
      <c r="M262" s="218"/>
      <c r="N262" s="219"/>
      <c r="O262" s="219"/>
      <c r="P262" s="219"/>
      <c r="Q262" s="219"/>
      <c r="R262" s="219"/>
      <c r="S262" s="219"/>
      <c r="T262" s="220"/>
      <c r="AT262" s="221" t="s">
        <v>250</v>
      </c>
      <c r="AU262" s="221" t="s">
        <v>81</v>
      </c>
      <c r="AV262" s="13" t="s">
        <v>81</v>
      </c>
      <c r="AW262" s="13" t="s">
        <v>33</v>
      </c>
      <c r="AX262" s="13" t="s">
        <v>72</v>
      </c>
      <c r="AY262" s="221" t="s">
        <v>239</v>
      </c>
    </row>
    <row r="263" spans="1:65" s="2" customFormat="1" ht="16.5" customHeight="1">
      <c r="A263" s="36"/>
      <c r="B263" s="37"/>
      <c r="C263" s="194" t="s">
        <v>571</v>
      </c>
      <c r="D263" s="194" t="s">
        <v>241</v>
      </c>
      <c r="E263" s="195" t="s">
        <v>3639</v>
      </c>
      <c r="F263" s="196" t="s">
        <v>3640</v>
      </c>
      <c r="G263" s="197" t="s">
        <v>327</v>
      </c>
      <c r="H263" s="198">
        <v>7.6</v>
      </c>
      <c r="I263" s="199"/>
      <c r="J263" s="200">
        <f>ROUND(I263*H263,2)</f>
        <v>0</v>
      </c>
      <c r="K263" s="196" t="s">
        <v>245</v>
      </c>
      <c r="L263" s="41"/>
      <c r="M263" s="201" t="s">
        <v>19</v>
      </c>
      <c r="N263" s="202" t="s">
        <v>43</v>
      </c>
      <c r="O263" s="66"/>
      <c r="P263" s="203">
        <f>O263*H263</f>
        <v>0</v>
      </c>
      <c r="Q263" s="203">
        <v>0.32169999999999999</v>
      </c>
      <c r="R263" s="203">
        <f>Q263*H263</f>
        <v>2.4449199999999998</v>
      </c>
      <c r="S263" s="203">
        <v>0</v>
      </c>
      <c r="T263" s="204">
        <f>S263*H263</f>
        <v>0</v>
      </c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R263" s="205" t="s">
        <v>246</v>
      </c>
      <c r="AT263" s="205" t="s">
        <v>241</v>
      </c>
      <c r="AU263" s="205" t="s">
        <v>81</v>
      </c>
      <c r="AY263" s="19" t="s">
        <v>239</v>
      </c>
      <c r="BE263" s="206">
        <f>IF(N263="základní",J263,0)</f>
        <v>0</v>
      </c>
      <c r="BF263" s="206">
        <f>IF(N263="snížená",J263,0)</f>
        <v>0</v>
      </c>
      <c r="BG263" s="206">
        <f>IF(N263="zákl. přenesená",J263,0)</f>
        <v>0</v>
      </c>
      <c r="BH263" s="206">
        <f>IF(N263="sníž. přenesená",J263,0)</f>
        <v>0</v>
      </c>
      <c r="BI263" s="206">
        <f>IF(N263="nulová",J263,0)</f>
        <v>0</v>
      </c>
      <c r="BJ263" s="19" t="s">
        <v>79</v>
      </c>
      <c r="BK263" s="206">
        <f>ROUND(I263*H263,2)</f>
        <v>0</v>
      </c>
      <c r="BL263" s="19" t="s">
        <v>246</v>
      </c>
      <c r="BM263" s="205" t="s">
        <v>3641</v>
      </c>
    </row>
    <row r="264" spans="1:65" s="2" customFormat="1" ht="11.25">
      <c r="A264" s="36"/>
      <c r="B264" s="37"/>
      <c r="C264" s="38"/>
      <c r="D264" s="207" t="s">
        <v>248</v>
      </c>
      <c r="E264" s="38"/>
      <c r="F264" s="208" t="s">
        <v>3642</v>
      </c>
      <c r="G264" s="38"/>
      <c r="H264" s="38"/>
      <c r="I264" s="117"/>
      <c r="J264" s="38"/>
      <c r="K264" s="38"/>
      <c r="L264" s="41"/>
      <c r="M264" s="209"/>
      <c r="N264" s="210"/>
      <c r="O264" s="66"/>
      <c r="P264" s="66"/>
      <c r="Q264" s="66"/>
      <c r="R264" s="66"/>
      <c r="S264" s="66"/>
      <c r="T264" s="67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T264" s="19" t="s">
        <v>248</v>
      </c>
      <c r="AU264" s="19" t="s">
        <v>81</v>
      </c>
    </row>
    <row r="265" spans="1:65" s="13" customFormat="1" ht="11.25">
      <c r="B265" s="211"/>
      <c r="C265" s="212"/>
      <c r="D265" s="207" t="s">
        <v>250</v>
      </c>
      <c r="E265" s="213" t="s">
        <v>19</v>
      </c>
      <c r="F265" s="214" t="s">
        <v>3643</v>
      </c>
      <c r="G265" s="212"/>
      <c r="H265" s="215">
        <v>7.6</v>
      </c>
      <c r="I265" s="216"/>
      <c r="J265" s="212"/>
      <c r="K265" s="212"/>
      <c r="L265" s="217"/>
      <c r="M265" s="218"/>
      <c r="N265" s="219"/>
      <c r="O265" s="219"/>
      <c r="P265" s="219"/>
      <c r="Q265" s="219"/>
      <c r="R265" s="219"/>
      <c r="S265" s="219"/>
      <c r="T265" s="220"/>
      <c r="AT265" s="221" t="s">
        <v>250</v>
      </c>
      <c r="AU265" s="221" t="s">
        <v>81</v>
      </c>
      <c r="AV265" s="13" t="s">
        <v>81</v>
      </c>
      <c r="AW265" s="13" t="s">
        <v>33</v>
      </c>
      <c r="AX265" s="13" t="s">
        <v>72</v>
      </c>
      <c r="AY265" s="221" t="s">
        <v>239</v>
      </c>
    </row>
    <row r="266" spans="1:65" s="2" customFormat="1" ht="16.5" customHeight="1">
      <c r="A266" s="36"/>
      <c r="B266" s="37"/>
      <c r="C266" s="240" t="s">
        <v>575</v>
      </c>
      <c r="D266" s="240" t="s">
        <v>653</v>
      </c>
      <c r="E266" s="241" t="s">
        <v>3644</v>
      </c>
      <c r="F266" s="242" t="s">
        <v>3645</v>
      </c>
      <c r="G266" s="243" t="s">
        <v>285</v>
      </c>
      <c r="H266" s="244">
        <v>43.429000000000002</v>
      </c>
      <c r="I266" s="245"/>
      <c r="J266" s="246">
        <f>ROUND(I266*H266,2)</f>
        <v>0</v>
      </c>
      <c r="K266" s="242" t="s">
        <v>245</v>
      </c>
      <c r="L266" s="247"/>
      <c r="M266" s="248" t="s">
        <v>19</v>
      </c>
      <c r="N266" s="249" t="s">
        <v>43</v>
      </c>
      <c r="O266" s="66"/>
      <c r="P266" s="203">
        <f>O266*H266</f>
        <v>0</v>
      </c>
      <c r="Q266" s="203">
        <v>0.122</v>
      </c>
      <c r="R266" s="203">
        <f>Q266*H266</f>
        <v>5.2983380000000002</v>
      </c>
      <c r="S266" s="203">
        <v>0</v>
      </c>
      <c r="T266" s="204">
        <f>S266*H266</f>
        <v>0</v>
      </c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R266" s="205" t="s">
        <v>314</v>
      </c>
      <c r="AT266" s="205" t="s">
        <v>653</v>
      </c>
      <c r="AU266" s="205" t="s">
        <v>81</v>
      </c>
      <c r="AY266" s="19" t="s">
        <v>239</v>
      </c>
      <c r="BE266" s="206">
        <f>IF(N266="základní",J266,0)</f>
        <v>0</v>
      </c>
      <c r="BF266" s="206">
        <f>IF(N266="snížená",J266,0)</f>
        <v>0</v>
      </c>
      <c r="BG266" s="206">
        <f>IF(N266="zákl. přenesená",J266,0)</f>
        <v>0</v>
      </c>
      <c r="BH266" s="206">
        <f>IF(N266="sníž. přenesená",J266,0)</f>
        <v>0</v>
      </c>
      <c r="BI266" s="206">
        <f>IF(N266="nulová",J266,0)</f>
        <v>0</v>
      </c>
      <c r="BJ266" s="19" t="s">
        <v>79</v>
      </c>
      <c r="BK266" s="206">
        <f>ROUND(I266*H266,2)</f>
        <v>0</v>
      </c>
      <c r="BL266" s="19" t="s">
        <v>246</v>
      </c>
      <c r="BM266" s="205" t="s">
        <v>3646</v>
      </c>
    </row>
    <row r="267" spans="1:65" s="2" customFormat="1" ht="11.25">
      <c r="A267" s="36"/>
      <c r="B267" s="37"/>
      <c r="C267" s="38"/>
      <c r="D267" s="207" t="s">
        <v>248</v>
      </c>
      <c r="E267" s="38"/>
      <c r="F267" s="208" t="s">
        <v>3645</v>
      </c>
      <c r="G267" s="38"/>
      <c r="H267" s="38"/>
      <c r="I267" s="117"/>
      <c r="J267" s="38"/>
      <c r="K267" s="38"/>
      <c r="L267" s="41"/>
      <c r="M267" s="209"/>
      <c r="N267" s="210"/>
      <c r="O267" s="66"/>
      <c r="P267" s="66"/>
      <c r="Q267" s="66"/>
      <c r="R267" s="66"/>
      <c r="S267" s="66"/>
      <c r="T267" s="67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T267" s="19" t="s">
        <v>248</v>
      </c>
      <c r="AU267" s="19" t="s">
        <v>81</v>
      </c>
    </row>
    <row r="268" spans="1:65" s="13" customFormat="1" ht="11.25">
      <c r="B268" s="211"/>
      <c r="C268" s="212"/>
      <c r="D268" s="207" t="s">
        <v>250</v>
      </c>
      <c r="E268" s="213" t="s">
        <v>19</v>
      </c>
      <c r="F268" s="214" t="s">
        <v>3647</v>
      </c>
      <c r="G268" s="212"/>
      <c r="H268" s="215">
        <v>43.429000000000002</v>
      </c>
      <c r="I268" s="216"/>
      <c r="J268" s="212"/>
      <c r="K268" s="212"/>
      <c r="L268" s="217"/>
      <c r="M268" s="218"/>
      <c r="N268" s="219"/>
      <c r="O268" s="219"/>
      <c r="P268" s="219"/>
      <c r="Q268" s="219"/>
      <c r="R268" s="219"/>
      <c r="S268" s="219"/>
      <c r="T268" s="220"/>
      <c r="AT268" s="221" t="s">
        <v>250</v>
      </c>
      <c r="AU268" s="221" t="s">
        <v>81</v>
      </c>
      <c r="AV268" s="13" t="s">
        <v>81</v>
      </c>
      <c r="AW268" s="13" t="s">
        <v>33</v>
      </c>
      <c r="AX268" s="13" t="s">
        <v>72</v>
      </c>
      <c r="AY268" s="221" t="s">
        <v>239</v>
      </c>
    </row>
    <row r="269" spans="1:65" s="2" customFormat="1" ht="16.5" customHeight="1">
      <c r="A269" s="36"/>
      <c r="B269" s="37"/>
      <c r="C269" s="194" t="s">
        <v>581</v>
      </c>
      <c r="D269" s="194" t="s">
        <v>241</v>
      </c>
      <c r="E269" s="195" t="s">
        <v>3648</v>
      </c>
      <c r="F269" s="196" t="s">
        <v>3649</v>
      </c>
      <c r="G269" s="197" t="s">
        <v>327</v>
      </c>
      <c r="H269" s="198">
        <v>3.3</v>
      </c>
      <c r="I269" s="199"/>
      <c r="J269" s="200">
        <f>ROUND(I269*H269,2)</f>
        <v>0</v>
      </c>
      <c r="K269" s="196" t="s">
        <v>19</v>
      </c>
      <c r="L269" s="41"/>
      <c r="M269" s="201" t="s">
        <v>19</v>
      </c>
      <c r="N269" s="202" t="s">
        <v>43</v>
      </c>
      <c r="O269" s="66"/>
      <c r="P269" s="203">
        <f>O269*H269</f>
        <v>0</v>
      </c>
      <c r="Q269" s="203">
        <v>0</v>
      </c>
      <c r="R269" s="203">
        <f>Q269*H269</f>
        <v>0</v>
      </c>
      <c r="S269" s="203">
        <v>0</v>
      </c>
      <c r="T269" s="204">
        <f>S269*H269</f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205" t="s">
        <v>246</v>
      </c>
      <c r="AT269" s="205" t="s">
        <v>241</v>
      </c>
      <c r="AU269" s="205" t="s">
        <v>81</v>
      </c>
      <c r="AY269" s="19" t="s">
        <v>239</v>
      </c>
      <c r="BE269" s="206">
        <f>IF(N269="základní",J269,0)</f>
        <v>0</v>
      </c>
      <c r="BF269" s="206">
        <f>IF(N269="snížená",J269,0)</f>
        <v>0</v>
      </c>
      <c r="BG269" s="206">
        <f>IF(N269="zákl. přenesená",J269,0)</f>
        <v>0</v>
      </c>
      <c r="BH269" s="206">
        <f>IF(N269="sníž. přenesená",J269,0)</f>
        <v>0</v>
      </c>
      <c r="BI269" s="206">
        <f>IF(N269="nulová",J269,0)</f>
        <v>0</v>
      </c>
      <c r="BJ269" s="19" t="s">
        <v>79</v>
      </c>
      <c r="BK269" s="206">
        <f>ROUND(I269*H269,2)</f>
        <v>0</v>
      </c>
      <c r="BL269" s="19" t="s">
        <v>246</v>
      </c>
      <c r="BM269" s="205" t="s">
        <v>3650</v>
      </c>
    </row>
    <row r="270" spans="1:65" s="2" customFormat="1" ht="11.25">
      <c r="A270" s="36"/>
      <c r="B270" s="37"/>
      <c r="C270" s="38"/>
      <c r="D270" s="207" t="s">
        <v>248</v>
      </c>
      <c r="E270" s="38"/>
      <c r="F270" s="208" t="s">
        <v>3649</v>
      </c>
      <c r="G270" s="38"/>
      <c r="H270" s="38"/>
      <c r="I270" s="117"/>
      <c r="J270" s="38"/>
      <c r="K270" s="38"/>
      <c r="L270" s="41"/>
      <c r="M270" s="209"/>
      <c r="N270" s="210"/>
      <c r="O270" s="66"/>
      <c r="P270" s="66"/>
      <c r="Q270" s="66"/>
      <c r="R270" s="66"/>
      <c r="S270" s="66"/>
      <c r="T270" s="67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T270" s="19" t="s">
        <v>248</v>
      </c>
      <c r="AU270" s="19" t="s">
        <v>81</v>
      </c>
    </row>
    <row r="271" spans="1:65" s="13" customFormat="1" ht="11.25">
      <c r="B271" s="211"/>
      <c r="C271" s="212"/>
      <c r="D271" s="207" t="s">
        <v>250</v>
      </c>
      <c r="E271" s="213" t="s">
        <v>19</v>
      </c>
      <c r="F271" s="214" t="s">
        <v>3651</v>
      </c>
      <c r="G271" s="212"/>
      <c r="H271" s="215">
        <v>3.3</v>
      </c>
      <c r="I271" s="216"/>
      <c r="J271" s="212"/>
      <c r="K271" s="212"/>
      <c r="L271" s="217"/>
      <c r="M271" s="218"/>
      <c r="N271" s="219"/>
      <c r="O271" s="219"/>
      <c r="P271" s="219"/>
      <c r="Q271" s="219"/>
      <c r="R271" s="219"/>
      <c r="S271" s="219"/>
      <c r="T271" s="220"/>
      <c r="AT271" s="221" t="s">
        <v>250</v>
      </c>
      <c r="AU271" s="221" t="s">
        <v>81</v>
      </c>
      <c r="AV271" s="13" t="s">
        <v>81</v>
      </c>
      <c r="AW271" s="13" t="s">
        <v>33</v>
      </c>
      <c r="AX271" s="13" t="s">
        <v>72</v>
      </c>
      <c r="AY271" s="221" t="s">
        <v>239</v>
      </c>
    </row>
    <row r="272" spans="1:65" s="2" customFormat="1" ht="16.5" customHeight="1">
      <c r="A272" s="36"/>
      <c r="B272" s="37"/>
      <c r="C272" s="194" t="s">
        <v>587</v>
      </c>
      <c r="D272" s="194" t="s">
        <v>241</v>
      </c>
      <c r="E272" s="195" t="s">
        <v>3652</v>
      </c>
      <c r="F272" s="196" t="s">
        <v>3653</v>
      </c>
      <c r="G272" s="197" t="s">
        <v>327</v>
      </c>
      <c r="H272" s="198">
        <v>91.2</v>
      </c>
      <c r="I272" s="199"/>
      <c r="J272" s="200">
        <f>ROUND(I272*H272,2)</f>
        <v>0</v>
      </c>
      <c r="K272" s="196" t="s">
        <v>19</v>
      </c>
      <c r="L272" s="41"/>
      <c r="M272" s="201" t="s">
        <v>19</v>
      </c>
      <c r="N272" s="202" t="s">
        <v>43</v>
      </c>
      <c r="O272" s="66"/>
      <c r="P272" s="203">
        <f>O272*H272</f>
        <v>0</v>
      </c>
      <c r="Q272" s="203">
        <v>1.07E-3</v>
      </c>
      <c r="R272" s="203">
        <f>Q272*H272</f>
        <v>9.7584000000000004E-2</v>
      </c>
      <c r="S272" s="203">
        <v>0</v>
      </c>
      <c r="T272" s="204">
        <f>S272*H272</f>
        <v>0</v>
      </c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R272" s="205" t="s">
        <v>246</v>
      </c>
      <c r="AT272" s="205" t="s">
        <v>241</v>
      </c>
      <c r="AU272" s="205" t="s">
        <v>81</v>
      </c>
      <c r="AY272" s="19" t="s">
        <v>239</v>
      </c>
      <c r="BE272" s="206">
        <f>IF(N272="základní",J272,0)</f>
        <v>0</v>
      </c>
      <c r="BF272" s="206">
        <f>IF(N272="snížená",J272,0)</f>
        <v>0</v>
      </c>
      <c r="BG272" s="206">
        <f>IF(N272="zákl. přenesená",J272,0)</f>
        <v>0</v>
      </c>
      <c r="BH272" s="206">
        <f>IF(N272="sníž. přenesená",J272,0)</f>
        <v>0</v>
      </c>
      <c r="BI272" s="206">
        <f>IF(N272="nulová",J272,0)</f>
        <v>0</v>
      </c>
      <c r="BJ272" s="19" t="s">
        <v>79</v>
      </c>
      <c r="BK272" s="206">
        <f>ROUND(I272*H272,2)</f>
        <v>0</v>
      </c>
      <c r="BL272" s="19" t="s">
        <v>246</v>
      </c>
      <c r="BM272" s="205" t="s">
        <v>3654</v>
      </c>
    </row>
    <row r="273" spans="1:65" s="2" customFormat="1" ht="11.25">
      <c r="A273" s="36"/>
      <c r="B273" s="37"/>
      <c r="C273" s="38"/>
      <c r="D273" s="207" t="s">
        <v>248</v>
      </c>
      <c r="E273" s="38"/>
      <c r="F273" s="208" t="s">
        <v>3655</v>
      </c>
      <c r="G273" s="38"/>
      <c r="H273" s="38"/>
      <c r="I273" s="117"/>
      <c r="J273" s="38"/>
      <c r="K273" s="38"/>
      <c r="L273" s="41"/>
      <c r="M273" s="209"/>
      <c r="N273" s="210"/>
      <c r="O273" s="66"/>
      <c r="P273" s="66"/>
      <c r="Q273" s="66"/>
      <c r="R273" s="66"/>
      <c r="S273" s="66"/>
      <c r="T273" s="67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T273" s="19" t="s">
        <v>248</v>
      </c>
      <c r="AU273" s="19" t="s">
        <v>81</v>
      </c>
    </row>
    <row r="274" spans="1:65" s="13" customFormat="1" ht="11.25">
      <c r="B274" s="211"/>
      <c r="C274" s="212"/>
      <c r="D274" s="207" t="s">
        <v>250</v>
      </c>
      <c r="E274" s="213" t="s">
        <v>19</v>
      </c>
      <c r="F274" s="214" t="s">
        <v>3656</v>
      </c>
      <c r="G274" s="212"/>
      <c r="H274" s="215">
        <v>51</v>
      </c>
      <c r="I274" s="216"/>
      <c r="J274" s="212"/>
      <c r="K274" s="212"/>
      <c r="L274" s="217"/>
      <c r="M274" s="218"/>
      <c r="N274" s="219"/>
      <c r="O274" s="219"/>
      <c r="P274" s="219"/>
      <c r="Q274" s="219"/>
      <c r="R274" s="219"/>
      <c r="S274" s="219"/>
      <c r="T274" s="220"/>
      <c r="AT274" s="221" t="s">
        <v>250</v>
      </c>
      <c r="AU274" s="221" t="s">
        <v>81</v>
      </c>
      <c r="AV274" s="13" t="s">
        <v>81</v>
      </c>
      <c r="AW274" s="13" t="s">
        <v>33</v>
      </c>
      <c r="AX274" s="13" t="s">
        <v>72</v>
      </c>
      <c r="AY274" s="221" t="s">
        <v>239</v>
      </c>
    </row>
    <row r="275" spans="1:65" s="14" customFormat="1" ht="11.25">
      <c r="B275" s="230"/>
      <c r="C275" s="231"/>
      <c r="D275" s="207" t="s">
        <v>250</v>
      </c>
      <c r="E275" s="232" t="s">
        <v>19</v>
      </c>
      <c r="F275" s="233" t="s">
        <v>3503</v>
      </c>
      <c r="G275" s="231"/>
      <c r="H275" s="232" t="s">
        <v>19</v>
      </c>
      <c r="I275" s="234"/>
      <c r="J275" s="231"/>
      <c r="K275" s="231"/>
      <c r="L275" s="235"/>
      <c r="M275" s="236"/>
      <c r="N275" s="237"/>
      <c r="O275" s="237"/>
      <c r="P275" s="237"/>
      <c r="Q275" s="237"/>
      <c r="R275" s="237"/>
      <c r="S275" s="237"/>
      <c r="T275" s="238"/>
      <c r="AT275" s="239" t="s">
        <v>250</v>
      </c>
      <c r="AU275" s="239" t="s">
        <v>81</v>
      </c>
      <c r="AV275" s="14" t="s">
        <v>79</v>
      </c>
      <c r="AW275" s="14" t="s">
        <v>33</v>
      </c>
      <c r="AX275" s="14" t="s">
        <v>72</v>
      </c>
      <c r="AY275" s="239" t="s">
        <v>239</v>
      </c>
    </row>
    <row r="276" spans="1:65" s="13" customFormat="1" ht="11.25">
      <c r="B276" s="211"/>
      <c r="C276" s="212"/>
      <c r="D276" s="207" t="s">
        <v>250</v>
      </c>
      <c r="E276" s="213" t="s">
        <v>19</v>
      </c>
      <c r="F276" s="214" t="s">
        <v>3657</v>
      </c>
      <c r="G276" s="212"/>
      <c r="H276" s="215">
        <v>40.200000000000003</v>
      </c>
      <c r="I276" s="216"/>
      <c r="J276" s="212"/>
      <c r="K276" s="212"/>
      <c r="L276" s="217"/>
      <c r="M276" s="218"/>
      <c r="N276" s="219"/>
      <c r="O276" s="219"/>
      <c r="P276" s="219"/>
      <c r="Q276" s="219"/>
      <c r="R276" s="219"/>
      <c r="S276" s="219"/>
      <c r="T276" s="220"/>
      <c r="AT276" s="221" t="s">
        <v>250</v>
      </c>
      <c r="AU276" s="221" t="s">
        <v>81</v>
      </c>
      <c r="AV276" s="13" t="s">
        <v>81</v>
      </c>
      <c r="AW276" s="13" t="s">
        <v>33</v>
      </c>
      <c r="AX276" s="13" t="s">
        <v>72</v>
      </c>
      <c r="AY276" s="221" t="s">
        <v>239</v>
      </c>
    </row>
    <row r="277" spans="1:65" s="12" customFormat="1" ht="22.9" customHeight="1">
      <c r="B277" s="178"/>
      <c r="C277" s="179"/>
      <c r="D277" s="180" t="s">
        <v>71</v>
      </c>
      <c r="E277" s="192" t="s">
        <v>246</v>
      </c>
      <c r="F277" s="192" t="s">
        <v>1618</v>
      </c>
      <c r="G277" s="179"/>
      <c r="H277" s="179"/>
      <c r="I277" s="182"/>
      <c r="J277" s="193">
        <f>BK277</f>
        <v>0</v>
      </c>
      <c r="K277" s="179"/>
      <c r="L277" s="184"/>
      <c r="M277" s="185"/>
      <c r="N277" s="186"/>
      <c r="O277" s="186"/>
      <c r="P277" s="187">
        <f>SUM(P278:P287)</f>
        <v>0</v>
      </c>
      <c r="Q277" s="186"/>
      <c r="R277" s="187">
        <f>SUM(R278:R287)</f>
        <v>1.8</v>
      </c>
      <c r="S277" s="186"/>
      <c r="T277" s="188">
        <f>SUM(T278:T287)</f>
        <v>0</v>
      </c>
      <c r="AR277" s="189" t="s">
        <v>79</v>
      </c>
      <c r="AT277" s="190" t="s">
        <v>71</v>
      </c>
      <c r="AU277" s="190" t="s">
        <v>79</v>
      </c>
      <c r="AY277" s="189" t="s">
        <v>239</v>
      </c>
      <c r="BK277" s="191">
        <f>SUM(BK278:BK287)</f>
        <v>0</v>
      </c>
    </row>
    <row r="278" spans="1:65" s="2" customFormat="1" ht="16.5" customHeight="1">
      <c r="A278" s="36"/>
      <c r="B278" s="37"/>
      <c r="C278" s="194" t="s">
        <v>596</v>
      </c>
      <c r="D278" s="194" t="s">
        <v>241</v>
      </c>
      <c r="E278" s="195" t="s">
        <v>3658</v>
      </c>
      <c r="F278" s="196" t="s">
        <v>3659</v>
      </c>
      <c r="G278" s="197" t="s">
        <v>244</v>
      </c>
      <c r="H278" s="198">
        <v>4.05</v>
      </c>
      <c r="I278" s="199"/>
      <c r="J278" s="200">
        <f>ROUND(I278*H278,2)</f>
        <v>0</v>
      </c>
      <c r="K278" s="196" t="s">
        <v>19</v>
      </c>
      <c r="L278" s="41"/>
      <c r="M278" s="201" t="s">
        <v>19</v>
      </c>
      <c r="N278" s="202" t="s">
        <v>43</v>
      </c>
      <c r="O278" s="66"/>
      <c r="P278" s="203">
        <f>O278*H278</f>
        <v>0</v>
      </c>
      <c r="Q278" s="203">
        <v>0</v>
      </c>
      <c r="R278" s="203">
        <f>Q278*H278</f>
        <v>0</v>
      </c>
      <c r="S278" s="203">
        <v>0</v>
      </c>
      <c r="T278" s="204">
        <f>S278*H278</f>
        <v>0</v>
      </c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R278" s="205" t="s">
        <v>246</v>
      </c>
      <c r="AT278" s="205" t="s">
        <v>241</v>
      </c>
      <c r="AU278" s="205" t="s">
        <v>81</v>
      </c>
      <c r="AY278" s="19" t="s">
        <v>239</v>
      </c>
      <c r="BE278" s="206">
        <f>IF(N278="základní",J278,0)</f>
        <v>0</v>
      </c>
      <c r="BF278" s="206">
        <f>IF(N278="snížená",J278,0)</f>
        <v>0</v>
      </c>
      <c r="BG278" s="206">
        <f>IF(N278="zákl. přenesená",J278,0)</f>
        <v>0</v>
      </c>
      <c r="BH278" s="206">
        <f>IF(N278="sníž. přenesená",J278,0)</f>
        <v>0</v>
      </c>
      <c r="BI278" s="206">
        <f>IF(N278="nulová",J278,0)</f>
        <v>0</v>
      </c>
      <c r="BJ278" s="19" t="s">
        <v>79</v>
      </c>
      <c r="BK278" s="206">
        <f>ROUND(I278*H278,2)</f>
        <v>0</v>
      </c>
      <c r="BL278" s="19" t="s">
        <v>246</v>
      </c>
      <c r="BM278" s="205" t="s">
        <v>3660</v>
      </c>
    </row>
    <row r="279" spans="1:65" s="2" customFormat="1" ht="11.25">
      <c r="A279" s="36"/>
      <c r="B279" s="37"/>
      <c r="C279" s="38"/>
      <c r="D279" s="207" t="s">
        <v>248</v>
      </c>
      <c r="E279" s="38"/>
      <c r="F279" s="208" t="s">
        <v>3661</v>
      </c>
      <c r="G279" s="38"/>
      <c r="H279" s="38"/>
      <c r="I279" s="117"/>
      <c r="J279" s="38"/>
      <c r="K279" s="38"/>
      <c r="L279" s="41"/>
      <c r="M279" s="209"/>
      <c r="N279" s="210"/>
      <c r="O279" s="66"/>
      <c r="P279" s="66"/>
      <c r="Q279" s="66"/>
      <c r="R279" s="66"/>
      <c r="S279" s="66"/>
      <c r="T279" s="67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T279" s="19" t="s">
        <v>248</v>
      </c>
      <c r="AU279" s="19" t="s">
        <v>81</v>
      </c>
    </row>
    <row r="280" spans="1:65" s="13" customFormat="1" ht="11.25">
      <c r="B280" s="211"/>
      <c r="C280" s="212"/>
      <c r="D280" s="207" t="s">
        <v>250</v>
      </c>
      <c r="E280" s="213" t="s">
        <v>19</v>
      </c>
      <c r="F280" s="214" t="s">
        <v>3662</v>
      </c>
      <c r="G280" s="212"/>
      <c r="H280" s="215">
        <v>3.105</v>
      </c>
      <c r="I280" s="216"/>
      <c r="J280" s="212"/>
      <c r="K280" s="212"/>
      <c r="L280" s="217"/>
      <c r="M280" s="218"/>
      <c r="N280" s="219"/>
      <c r="O280" s="219"/>
      <c r="P280" s="219"/>
      <c r="Q280" s="219"/>
      <c r="R280" s="219"/>
      <c r="S280" s="219"/>
      <c r="T280" s="220"/>
      <c r="AT280" s="221" t="s">
        <v>250</v>
      </c>
      <c r="AU280" s="221" t="s">
        <v>81</v>
      </c>
      <c r="AV280" s="13" t="s">
        <v>81</v>
      </c>
      <c r="AW280" s="13" t="s">
        <v>33</v>
      </c>
      <c r="AX280" s="13" t="s">
        <v>72</v>
      </c>
      <c r="AY280" s="221" t="s">
        <v>239</v>
      </c>
    </row>
    <row r="281" spans="1:65" s="13" customFormat="1" ht="11.25">
      <c r="B281" s="211"/>
      <c r="C281" s="212"/>
      <c r="D281" s="207" t="s">
        <v>250</v>
      </c>
      <c r="E281" s="213" t="s">
        <v>19</v>
      </c>
      <c r="F281" s="214" t="s">
        <v>3663</v>
      </c>
      <c r="G281" s="212"/>
      <c r="H281" s="215">
        <v>0.94499999999999995</v>
      </c>
      <c r="I281" s="216"/>
      <c r="J281" s="212"/>
      <c r="K281" s="212"/>
      <c r="L281" s="217"/>
      <c r="M281" s="218"/>
      <c r="N281" s="219"/>
      <c r="O281" s="219"/>
      <c r="P281" s="219"/>
      <c r="Q281" s="219"/>
      <c r="R281" s="219"/>
      <c r="S281" s="219"/>
      <c r="T281" s="220"/>
      <c r="AT281" s="221" t="s">
        <v>250</v>
      </c>
      <c r="AU281" s="221" t="s">
        <v>81</v>
      </c>
      <c r="AV281" s="13" t="s">
        <v>81</v>
      </c>
      <c r="AW281" s="13" t="s">
        <v>33</v>
      </c>
      <c r="AX281" s="13" t="s">
        <v>72</v>
      </c>
      <c r="AY281" s="221" t="s">
        <v>239</v>
      </c>
    </row>
    <row r="282" spans="1:65" s="2" customFormat="1" ht="16.5" customHeight="1">
      <c r="A282" s="36"/>
      <c r="B282" s="37"/>
      <c r="C282" s="194" t="s">
        <v>602</v>
      </c>
      <c r="D282" s="194" t="s">
        <v>241</v>
      </c>
      <c r="E282" s="195" t="s">
        <v>2449</v>
      </c>
      <c r="F282" s="196" t="s">
        <v>2450</v>
      </c>
      <c r="G282" s="197" t="s">
        <v>254</v>
      </c>
      <c r="H282" s="198">
        <v>1</v>
      </c>
      <c r="I282" s="199"/>
      <c r="J282" s="200">
        <f>ROUND(I282*H282,2)</f>
        <v>0</v>
      </c>
      <c r="K282" s="196" t="s">
        <v>245</v>
      </c>
      <c r="L282" s="41"/>
      <c r="M282" s="201" t="s">
        <v>19</v>
      </c>
      <c r="N282" s="202" t="s">
        <v>43</v>
      </c>
      <c r="O282" s="66"/>
      <c r="P282" s="203">
        <f>O282*H282</f>
        <v>0</v>
      </c>
      <c r="Q282" s="203">
        <v>0</v>
      </c>
      <c r="R282" s="203">
        <f>Q282*H282</f>
        <v>0</v>
      </c>
      <c r="S282" s="203">
        <v>0</v>
      </c>
      <c r="T282" s="204">
        <f>S282*H282</f>
        <v>0</v>
      </c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R282" s="205" t="s">
        <v>246</v>
      </c>
      <c r="AT282" s="205" t="s">
        <v>241</v>
      </c>
      <c r="AU282" s="205" t="s">
        <v>81</v>
      </c>
      <c r="AY282" s="19" t="s">
        <v>239</v>
      </c>
      <c r="BE282" s="206">
        <f>IF(N282="základní",J282,0)</f>
        <v>0</v>
      </c>
      <c r="BF282" s="206">
        <f>IF(N282="snížená",J282,0)</f>
        <v>0</v>
      </c>
      <c r="BG282" s="206">
        <f>IF(N282="zákl. přenesená",J282,0)</f>
        <v>0</v>
      </c>
      <c r="BH282" s="206">
        <f>IF(N282="sníž. přenesená",J282,0)</f>
        <v>0</v>
      </c>
      <c r="BI282" s="206">
        <f>IF(N282="nulová",J282,0)</f>
        <v>0</v>
      </c>
      <c r="BJ282" s="19" t="s">
        <v>79</v>
      </c>
      <c r="BK282" s="206">
        <f>ROUND(I282*H282,2)</f>
        <v>0</v>
      </c>
      <c r="BL282" s="19" t="s">
        <v>246</v>
      </c>
      <c r="BM282" s="205" t="s">
        <v>3664</v>
      </c>
    </row>
    <row r="283" spans="1:65" s="2" customFormat="1" ht="11.25">
      <c r="A283" s="36"/>
      <c r="B283" s="37"/>
      <c r="C283" s="38"/>
      <c r="D283" s="207" t="s">
        <v>248</v>
      </c>
      <c r="E283" s="38"/>
      <c r="F283" s="208" t="s">
        <v>2452</v>
      </c>
      <c r="G283" s="38"/>
      <c r="H283" s="38"/>
      <c r="I283" s="117"/>
      <c r="J283" s="38"/>
      <c r="K283" s="38"/>
      <c r="L283" s="41"/>
      <c r="M283" s="209"/>
      <c r="N283" s="210"/>
      <c r="O283" s="66"/>
      <c r="P283" s="66"/>
      <c r="Q283" s="66"/>
      <c r="R283" s="66"/>
      <c r="S283" s="66"/>
      <c r="T283" s="67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T283" s="19" t="s">
        <v>248</v>
      </c>
      <c r="AU283" s="19" t="s">
        <v>81</v>
      </c>
    </row>
    <row r="284" spans="1:65" s="13" customFormat="1" ht="11.25">
      <c r="B284" s="211"/>
      <c r="C284" s="212"/>
      <c r="D284" s="207" t="s">
        <v>250</v>
      </c>
      <c r="E284" s="213" t="s">
        <v>19</v>
      </c>
      <c r="F284" s="214" t="s">
        <v>3665</v>
      </c>
      <c r="G284" s="212"/>
      <c r="H284" s="215">
        <v>1</v>
      </c>
      <c r="I284" s="216"/>
      <c r="J284" s="212"/>
      <c r="K284" s="212"/>
      <c r="L284" s="217"/>
      <c r="M284" s="218"/>
      <c r="N284" s="219"/>
      <c r="O284" s="219"/>
      <c r="P284" s="219"/>
      <c r="Q284" s="219"/>
      <c r="R284" s="219"/>
      <c r="S284" s="219"/>
      <c r="T284" s="220"/>
      <c r="AT284" s="221" t="s">
        <v>250</v>
      </c>
      <c r="AU284" s="221" t="s">
        <v>81</v>
      </c>
      <c r="AV284" s="13" t="s">
        <v>81</v>
      </c>
      <c r="AW284" s="13" t="s">
        <v>33</v>
      </c>
      <c r="AX284" s="13" t="s">
        <v>72</v>
      </c>
      <c r="AY284" s="221" t="s">
        <v>239</v>
      </c>
    </row>
    <row r="285" spans="1:65" s="2" customFormat="1" ht="16.5" customHeight="1">
      <c r="A285" s="36"/>
      <c r="B285" s="37"/>
      <c r="C285" s="240" t="s">
        <v>610</v>
      </c>
      <c r="D285" s="240" t="s">
        <v>653</v>
      </c>
      <c r="E285" s="241" t="s">
        <v>2456</v>
      </c>
      <c r="F285" s="242" t="s">
        <v>2457</v>
      </c>
      <c r="G285" s="243" t="s">
        <v>265</v>
      </c>
      <c r="H285" s="244">
        <v>1.8</v>
      </c>
      <c r="I285" s="245"/>
      <c r="J285" s="246">
        <f>ROUND(I285*H285,2)</f>
        <v>0</v>
      </c>
      <c r="K285" s="242" t="s">
        <v>245</v>
      </c>
      <c r="L285" s="247"/>
      <c r="M285" s="248" t="s">
        <v>19</v>
      </c>
      <c r="N285" s="249" t="s">
        <v>43</v>
      </c>
      <c r="O285" s="66"/>
      <c r="P285" s="203">
        <f>O285*H285</f>
        <v>0</v>
      </c>
      <c r="Q285" s="203">
        <v>1</v>
      </c>
      <c r="R285" s="203">
        <f>Q285*H285</f>
        <v>1.8</v>
      </c>
      <c r="S285" s="203">
        <v>0</v>
      </c>
      <c r="T285" s="204">
        <f>S285*H285</f>
        <v>0</v>
      </c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R285" s="205" t="s">
        <v>314</v>
      </c>
      <c r="AT285" s="205" t="s">
        <v>653</v>
      </c>
      <c r="AU285" s="205" t="s">
        <v>81</v>
      </c>
      <c r="AY285" s="19" t="s">
        <v>239</v>
      </c>
      <c r="BE285" s="206">
        <f>IF(N285="základní",J285,0)</f>
        <v>0</v>
      </c>
      <c r="BF285" s="206">
        <f>IF(N285="snížená",J285,0)</f>
        <v>0</v>
      </c>
      <c r="BG285" s="206">
        <f>IF(N285="zákl. přenesená",J285,0)</f>
        <v>0</v>
      </c>
      <c r="BH285" s="206">
        <f>IF(N285="sníž. přenesená",J285,0)</f>
        <v>0</v>
      </c>
      <c r="BI285" s="206">
        <f>IF(N285="nulová",J285,0)</f>
        <v>0</v>
      </c>
      <c r="BJ285" s="19" t="s">
        <v>79</v>
      </c>
      <c r="BK285" s="206">
        <f>ROUND(I285*H285,2)</f>
        <v>0</v>
      </c>
      <c r="BL285" s="19" t="s">
        <v>246</v>
      </c>
      <c r="BM285" s="205" t="s">
        <v>3666</v>
      </c>
    </row>
    <row r="286" spans="1:65" s="2" customFormat="1" ht="11.25">
      <c r="A286" s="36"/>
      <c r="B286" s="37"/>
      <c r="C286" s="38"/>
      <c r="D286" s="207" t="s">
        <v>248</v>
      </c>
      <c r="E286" s="38"/>
      <c r="F286" s="208" t="s">
        <v>2457</v>
      </c>
      <c r="G286" s="38"/>
      <c r="H286" s="38"/>
      <c r="I286" s="117"/>
      <c r="J286" s="38"/>
      <c r="K286" s="38"/>
      <c r="L286" s="41"/>
      <c r="M286" s="209"/>
      <c r="N286" s="210"/>
      <c r="O286" s="66"/>
      <c r="P286" s="66"/>
      <c r="Q286" s="66"/>
      <c r="R286" s="66"/>
      <c r="S286" s="66"/>
      <c r="T286" s="67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T286" s="19" t="s">
        <v>248</v>
      </c>
      <c r="AU286" s="19" t="s">
        <v>81</v>
      </c>
    </row>
    <row r="287" spans="1:65" s="13" customFormat="1" ht="11.25">
      <c r="B287" s="211"/>
      <c r="C287" s="212"/>
      <c r="D287" s="207" t="s">
        <v>250</v>
      </c>
      <c r="E287" s="212"/>
      <c r="F287" s="214" t="s">
        <v>3667</v>
      </c>
      <c r="G287" s="212"/>
      <c r="H287" s="215">
        <v>1.8</v>
      </c>
      <c r="I287" s="216"/>
      <c r="J287" s="212"/>
      <c r="K287" s="212"/>
      <c r="L287" s="217"/>
      <c r="M287" s="218"/>
      <c r="N287" s="219"/>
      <c r="O287" s="219"/>
      <c r="P287" s="219"/>
      <c r="Q287" s="219"/>
      <c r="R287" s="219"/>
      <c r="S287" s="219"/>
      <c r="T287" s="220"/>
      <c r="AT287" s="221" t="s">
        <v>250</v>
      </c>
      <c r="AU287" s="221" t="s">
        <v>81</v>
      </c>
      <c r="AV287" s="13" t="s">
        <v>81</v>
      </c>
      <c r="AW287" s="13" t="s">
        <v>4</v>
      </c>
      <c r="AX287" s="13" t="s">
        <v>79</v>
      </c>
      <c r="AY287" s="221" t="s">
        <v>239</v>
      </c>
    </row>
    <row r="288" spans="1:65" s="12" customFormat="1" ht="22.9" customHeight="1">
      <c r="B288" s="178"/>
      <c r="C288" s="179"/>
      <c r="D288" s="180" t="s">
        <v>71</v>
      </c>
      <c r="E288" s="192" t="s">
        <v>295</v>
      </c>
      <c r="F288" s="192" t="s">
        <v>1913</v>
      </c>
      <c r="G288" s="179"/>
      <c r="H288" s="179"/>
      <c r="I288" s="182"/>
      <c r="J288" s="193">
        <f>BK288</f>
        <v>0</v>
      </c>
      <c r="K288" s="179"/>
      <c r="L288" s="184"/>
      <c r="M288" s="185"/>
      <c r="N288" s="186"/>
      <c r="O288" s="186"/>
      <c r="P288" s="187">
        <f>SUM(P289:P461)</f>
        <v>0</v>
      </c>
      <c r="Q288" s="186"/>
      <c r="R288" s="187">
        <f>SUM(R289:R461)</f>
        <v>85.214680999999999</v>
      </c>
      <c r="S288" s="186"/>
      <c r="T288" s="188">
        <f>SUM(T289:T461)</f>
        <v>0</v>
      </c>
      <c r="AR288" s="189" t="s">
        <v>79</v>
      </c>
      <c r="AT288" s="190" t="s">
        <v>71</v>
      </c>
      <c r="AU288" s="190" t="s">
        <v>79</v>
      </c>
      <c r="AY288" s="189" t="s">
        <v>239</v>
      </c>
      <c r="BK288" s="191">
        <f>SUM(BK289:BK461)</f>
        <v>0</v>
      </c>
    </row>
    <row r="289" spans="1:65" s="2" customFormat="1" ht="16.5" customHeight="1">
      <c r="A289" s="36"/>
      <c r="B289" s="37"/>
      <c r="C289" s="194" t="s">
        <v>615</v>
      </c>
      <c r="D289" s="194" t="s">
        <v>241</v>
      </c>
      <c r="E289" s="195" t="s">
        <v>3668</v>
      </c>
      <c r="F289" s="196" t="s">
        <v>3669</v>
      </c>
      <c r="G289" s="197" t="s">
        <v>244</v>
      </c>
      <c r="H289" s="198">
        <v>90.3</v>
      </c>
      <c r="I289" s="199"/>
      <c r="J289" s="200">
        <f>ROUND(I289*H289,2)</f>
        <v>0</v>
      </c>
      <c r="K289" s="196" t="s">
        <v>245</v>
      </c>
      <c r="L289" s="41"/>
      <c r="M289" s="201" t="s">
        <v>19</v>
      </c>
      <c r="N289" s="202" t="s">
        <v>43</v>
      </c>
      <c r="O289" s="66"/>
      <c r="P289" s="203">
        <f>O289*H289</f>
        <v>0</v>
      </c>
      <c r="Q289" s="203">
        <v>0</v>
      </c>
      <c r="R289" s="203">
        <f>Q289*H289</f>
        <v>0</v>
      </c>
      <c r="S289" s="203">
        <v>0</v>
      </c>
      <c r="T289" s="204">
        <f>S289*H289</f>
        <v>0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R289" s="205" t="s">
        <v>246</v>
      </c>
      <c r="AT289" s="205" t="s">
        <v>241</v>
      </c>
      <c r="AU289" s="205" t="s">
        <v>81</v>
      </c>
      <c r="AY289" s="19" t="s">
        <v>239</v>
      </c>
      <c r="BE289" s="206">
        <f>IF(N289="základní",J289,0)</f>
        <v>0</v>
      </c>
      <c r="BF289" s="206">
        <f>IF(N289="snížená",J289,0)</f>
        <v>0</v>
      </c>
      <c r="BG289" s="206">
        <f>IF(N289="zákl. přenesená",J289,0)</f>
        <v>0</v>
      </c>
      <c r="BH289" s="206">
        <f>IF(N289="sníž. přenesená",J289,0)</f>
        <v>0</v>
      </c>
      <c r="BI289" s="206">
        <f>IF(N289="nulová",J289,0)</f>
        <v>0</v>
      </c>
      <c r="BJ289" s="19" t="s">
        <v>79</v>
      </c>
      <c r="BK289" s="206">
        <f>ROUND(I289*H289,2)</f>
        <v>0</v>
      </c>
      <c r="BL289" s="19" t="s">
        <v>246</v>
      </c>
      <c r="BM289" s="205" t="s">
        <v>3670</v>
      </c>
    </row>
    <row r="290" spans="1:65" s="2" customFormat="1" ht="11.25">
      <c r="A290" s="36"/>
      <c r="B290" s="37"/>
      <c r="C290" s="38"/>
      <c r="D290" s="207" t="s">
        <v>248</v>
      </c>
      <c r="E290" s="38"/>
      <c r="F290" s="208" t="s">
        <v>3671</v>
      </c>
      <c r="G290" s="38"/>
      <c r="H290" s="38"/>
      <c r="I290" s="117"/>
      <c r="J290" s="38"/>
      <c r="K290" s="38"/>
      <c r="L290" s="41"/>
      <c r="M290" s="209"/>
      <c r="N290" s="210"/>
      <c r="O290" s="66"/>
      <c r="P290" s="66"/>
      <c r="Q290" s="66"/>
      <c r="R290" s="66"/>
      <c r="S290" s="66"/>
      <c r="T290" s="67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T290" s="19" t="s">
        <v>248</v>
      </c>
      <c r="AU290" s="19" t="s">
        <v>81</v>
      </c>
    </row>
    <row r="291" spans="1:65" s="14" customFormat="1" ht="11.25">
      <c r="B291" s="230"/>
      <c r="C291" s="231"/>
      <c r="D291" s="207" t="s">
        <v>250</v>
      </c>
      <c r="E291" s="232" t="s">
        <v>19</v>
      </c>
      <c r="F291" s="233" t="s">
        <v>3672</v>
      </c>
      <c r="G291" s="231"/>
      <c r="H291" s="232" t="s">
        <v>19</v>
      </c>
      <c r="I291" s="234"/>
      <c r="J291" s="231"/>
      <c r="K291" s="231"/>
      <c r="L291" s="235"/>
      <c r="M291" s="236"/>
      <c r="N291" s="237"/>
      <c r="O291" s="237"/>
      <c r="P291" s="237"/>
      <c r="Q291" s="237"/>
      <c r="R291" s="237"/>
      <c r="S291" s="237"/>
      <c r="T291" s="238"/>
      <c r="AT291" s="239" t="s">
        <v>250</v>
      </c>
      <c r="AU291" s="239" t="s">
        <v>81</v>
      </c>
      <c r="AV291" s="14" t="s">
        <v>79</v>
      </c>
      <c r="AW291" s="14" t="s">
        <v>33</v>
      </c>
      <c r="AX291" s="14" t="s">
        <v>72</v>
      </c>
      <c r="AY291" s="239" t="s">
        <v>239</v>
      </c>
    </row>
    <row r="292" spans="1:65" s="13" customFormat="1" ht="11.25">
      <c r="B292" s="211"/>
      <c r="C292" s="212"/>
      <c r="D292" s="207" t="s">
        <v>250</v>
      </c>
      <c r="E292" s="213" t="s">
        <v>19</v>
      </c>
      <c r="F292" s="214" t="s">
        <v>3673</v>
      </c>
      <c r="G292" s="212"/>
      <c r="H292" s="215">
        <v>89.1</v>
      </c>
      <c r="I292" s="216"/>
      <c r="J292" s="212"/>
      <c r="K292" s="212"/>
      <c r="L292" s="217"/>
      <c r="M292" s="218"/>
      <c r="N292" s="219"/>
      <c r="O292" s="219"/>
      <c r="P292" s="219"/>
      <c r="Q292" s="219"/>
      <c r="R292" s="219"/>
      <c r="S292" s="219"/>
      <c r="T292" s="220"/>
      <c r="AT292" s="221" t="s">
        <v>250</v>
      </c>
      <c r="AU292" s="221" t="s">
        <v>81</v>
      </c>
      <c r="AV292" s="13" t="s">
        <v>81</v>
      </c>
      <c r="AW292" s="13" t="s">
        <v>33</v>
      </c>
      <c r="AX292" s="13" t="s">
        <v>72</v>
      </c>
      <c r="AY292" s="221" t="s">
        <v>239</v>
      </c>
    </row>
    <row r="293" spans="1:65" s="14" customFormat="1" ht="11.25">
      <c r="B293" s="230"/>
      <c r="C293" s="231"/>
      <c r="D293" s="207" t="s">
        <v>250</v>
      </c>
      <c r="E293" s="232" t="s">
        <v>19</v>
      </c>
      <c r="F293" s="233" t="s">
        <v>3674</v>
      </c>
      <c r="G293" s="231"/>
      <c r="H293" s="232" t="s">
        <v>19</v>
      </c>
      <c r="I293" s="234"/>
      <c r="J293" s="231"/>
      <c r="K293" s="231"/>
      <c r="L293" s="235"/>
      <c r="M293" s="236"/>
      <c r="N293" s="237"/>
      <c r="O293" s="237"/>
      <c r="P293" s="237"/>
      <c r="Q293" s="237"/>
      <c r="R293" s="237"/>
      <c r="S293" s="237"/>
      <c r="T293" s="238"/>
      <c r="AT293" s="239" t="s">
        <v>250</v>
      </c>
      <c r="AU293" s="239" t="s">
        <v>81</v>
      </c>
      <c r="AV293" s="14" t="s">
        <v>79</v>
      </c>
      <c r="AW293" s="14" t="s">
        <v>33</v>
      </c>
      <c r="AX293" s="14" t="s">
        <v>72</v>
      </c>
      <c r="AY293" s="239" t="s">
        <v>239</v>
      </c>
    </row>
    <row r="294" spans="1:65" s="13" customFormat="1" ht="11.25">
      <c r="B294" s="211"/>
      <c r="C294" s="212"/>
      <c r="D294" s="207" t="s">
        <v>250</v>
      </c>
      <c r="E294" s="213" t="s">
        <v>19</v>
      </c>
      <c r="F294" s="214" t="s">
        <v>3675</v>
      </c>
      <c r="G294" s="212"/>
      <c r="H294" s="215">
        <v>1.2</v>
      </c>
      <c r="I294" s="216"/>
      <c r="J294" s="212"/>
      <c r="K294" s="212"/>
      <c r="L294" s="217"/>
      <c r="M294" s="218"/>
      <c r="N294" s="219"/>
      <c r="O294" s="219"/>
      <c r="P294" s="219"/>
      <c r="Q294" s="219"/>
      <c r="R294" s="219"/>
      <c r="S294" s="219"/>
      <c r="T294" s="220"/>
      <c r="AT294" s="221" t="s">
        <v>250</v>
      </c>
      <c r="AU294" s="221" t="s">
        <v>81</v>
      </c>
      <c r="AV294" s="13" t="s">
        <v>81</v>
      </c>
      <c r="AW294" s="13" t="s">
        <v>33</v>
      </c>
      <c r="AX294" s="13" t="s">
        <v>72</v>
      </c>
      <c r="AY294" s="221" t="s">
        <v>239</v>
      </c>
    </row>
    <row r="295" spans="1:65" s="2" customFormat="1" ht="16.5" customHeight="1">
      <c r="A295" s="36"/>
      <c r="B295" s="37"/>
      <c r="C295" s="194" t="s">
        <v>620</v>
      </c>
      <c r="D295" s="194" t="s">
        <v>241</v>
      </c>
      <c r="E295" s="195" t="s">
        <v>3676</v>
      </c>
      <c r="F295" s="196" t="s">
        <v>3677</v>
      </c>
      <c r="G295" s="197" t="s">
        <v>244</v>
      </c>
      <c r="H295" s="198">
        <v>79.900000000000006</v>
      </c>
      <c r="I295" s="199"/>
      <c r="J295" s="200">
        <f>ROUND(I295*H295,2)</f>
        <v>0</v>
      </c>
      <c r="K295" s="196" t="s">
        <v>245</v>
      </c>
      <c r="L295" s="41"/>
      <c r="M295" s="201" t="s">
        <v>19</v>
      </c>
      <c r="N295" s="202" t="s">
        <v>43</v>
      </c>
      <c r="O295" s="66"/>
      <c r="P295" s="203">
        <f>O295*H295</f>
        <v>0</v>
      </c>
      <c r="Q295" s="203">
        <v>0</v>
      </c>
      <c r="R295" s="203">
        <f>Q295*H295</f>
        <v>0</v>
      </c>
      <c r="S295" s="203">
        <v>0</v>
      </c>
      <c r="T295" s="204">
        <f>S295*H295</f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205" t="s">
        <v>246</v>
      </c>
      <c r="AT295" s="205" t="s">
        <v>241</v>
      </c>
      <c r="AU295" s="205" t="s">
        <v>81</v>
      </c>
      <c r="AY295" s="19" t="s">
        <v>239</v>
      </c>
      <c r="BE295" s="206">
        <f>IF(N295="základní",J295,0)</f>
        <v>0</v>
      </c>
      <c r="BF295" s="206">
        <f>IF(N295="snížená",J295,0)</f>
        <v>0</v>
      </c>
      <c r="BG295" s="206">
        <f>IF(N295="zákl. přenesená",J295,0)</f>
        <v>0</v>
      </c>
      <c r="BH295" s="206">
        <f>IF(N295="sníž. přenesená",J295,0)</f>
        <v>0</v>
      </c>
      <c r="BI295" s="206">
        <f>IF(N295="nulová",J295,0)</f>
        <v>0</v>
      </c>
      <c r="BJ295" s="19" t="s">
        <v>79</v>
      </c>
      <c r="BK295" s="206">
        <f>ROUND(I295*H295,2)</f>
        <v>0</v>
      </c>
      <c r="BL295" s="19" t="s">
        <v>246</v>
      </c>
      <c r="BM295" s="205" t="s">
        <v>3678</v>
      </c>
    </row>
    <row r="296" spans="1:65" s="2" customFormat="1" ht="11.25">
      <c r="A296" s="36"/>
      <c r="B296" s="37"/>
      <c r="C296" s="38"/>
      <c r="D296" s="207" t="s">
        <v>248</v>
      </c>
      <c r="E296" s="38"/>
      <c r="F296" s="208" t="s">
        <v>3679</v>
      </c>
      <c r="G296" s="38"/>
      <c r="H296" s="38"/>
      <c r="I296" s="117"/>
      <c r="J296" s="38"/>
      <c r="K296" s="38"/>
      <c r="L296" s="41"/>
      <c r="M296" s="209"/>
      <c r="N296" s="210"/>
      <c r="O296" s="66"/>
      <c r="P296" s="66"/>
      <c r="Q296" s="66"/>
      <c r="R296" s="66"/>
      <c r="S296" s="66"/>
      <c r="T296" s="67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T296" s="19" t="s">
        <v>248</v>
      </c>
      <c r="AU296" s="19" t="s">
        <v>81</v>
      </c>
    </row>
    <row r="297" spans="1:65" s="14" customFormat="1" ht="11.25">
      <c r="B297" s="230"/>
      <c r="C297" s="231"/>
      <c r="D297" s="207" t="s">
        <v>250</v>
      </c>
      <c r="E297" s="232" t="s">
        <v>19</v>
      </c>
      <c r="F297" s="233" t="s">
        <v>3680</v>
      </c>
      <c r="G297" s="231"/>
      <c r="H297" s="232" t="s">
        <v>19</v>
      </c>
      <c r="I297" s="234"/>
      <c r="J297" s="231"/>
      <c r="K297" s="231"/>
      <c r="L297" s="235"/>
      <c r="M297" s="236"/>
      <c r="N297" s="237"/>
      <c r="O297" s="237"/>
      <c r="P297" s="237"/>
      <c r="Q297" s="237"/>
      <c r="R297" s="237"/>
      <c r="S297" s="237"/>
      <c r="T297" s="238"/>
      <c r="AT297" s="239" t="s">
        <v>250</v>
      </c>
      <c r="AU297" s="239" t="s">
        <v>81</v>
      </c>
      <c r="AV297" s="14" t="s">
        <v>79</v>
      </c>
      <c r="AW297" s="14" t="s">
        <v>33</v>
      </c>
      <c r="AX297" s="14" t="s">
        <v>72</v>
      </c>
      <c r="AY297" s="239" t="s">
        <v>239</v>
      </c>
    </row>
    <row r="298" spans="1:65" s="13" customFormat="1" ht="11.25">
      <c r="B298" s="211"/>
      <c r="C298" s="212"/>
      <c r="D298" s="207" t="s">
        <v>250</v>
      </c>
      <c r="E298" s="213" t="s">
        <v>19</v>
      </c>
      <c r="F298" s="214" t="s">
        <v>3681</v>
      </c>
      <c r="G298" s="212"/>
      <c r="H298" s="215">
        <v>79.900000000000006</v>
      </c>
      <c r="I298" s="216"/>
      <c r="J298" s="212"/>
      <c r="K298" s="212"/>
      <c r="L298" s="217"/>
      <c r="M298" s="218"/>
      <c r="N298" s="219"/>
      <c r="O298" s="219"/>
      <c r="P298" s="219"/>
      <c r="Q298" s="219"/>
      <c r="R298" s="219"/>
      <c r="S298" s="219"/>
      <c r="T298" s="220"/>
      <c r="AT298" s="221" t="s">
        <v>250</v>
      </c>
      <c r="AU298" s="221" t="s">
        <v>81</v>
      </c>
      <c r="AV298" s="13" t="s">
        <v>81</v>
      </c>
      <c r="AW298" s="13" t="s">
        <v>33</v>
      </c>
      <c r="AX298" s="13" t="s">
        <v>72</v>
      </c>
      <c r="AY298" s="221" t="s">
        <v>239</v>
      </c>
    </row>
    <row r="299" spans="1:65" s="2" customFormat="1" ht="16.5" customHeight="1">
      <c r="A299" s="36"/>
      <c r="B299" s="37"/>
      <c r="C299" s="194" t="s">
        <v>624</v>
      </c>
      <c r="D299" s="194" t="s">
        <v>241</v>
      </c>
      <c r="E299" s="195" t="s">
        <v>3676</v>
      </c>
      <c r="F299" s="196" t="s">
        <v>3677</v>
      </c>
      <c r="G299" s="197" t="s">
        <v>244</v>
      </c>
      <c r="H299" s="198">
        <v>52.6</v>
      </c>
      <c r="I299" s="199"/>
      <c r="J299" s="200">
        <f>ROUND(I299*H299,2)</f>
        <v>0</v>
      </c>
      <c r="K299" s="196" t="s">
        <v>245</v>
      </c>
      <c r="L299" s="41"/>
      <c r="M299" s="201" t="s">
        <v>19</v>
      </c>
      <c r="N299" s="202" t="s">
        <v>43</v>
      </c>
      <c r="O299" s="66"/>
      <c r="P299" s="203">
        <f>O299*H299</f>
        <v>0</v>
      </c>
      <c r="Q299" s="203">
        <v>0</v>
      </c>
      <c r="R299" s="203">
        <f>Q299*H299</f>
        <v>0</v>
      </c>
      <c r="S299" s="203">
        <v>0</v>
      </c>
      <c r="T299" s="204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205" t="s">
        <v>246</v>
      </c>
      <c r="AT299" s="205" t="s">
        <v>241</v>
      </c>
      <c r="AU299" s="205" t="s">
        <v>81</v>
      </c>
      <c r="AY299" s="19" t="s">
        <v>239</v>
      </c>
      <c r="BE299" s="206">
        <f>IF(N299="základní",J299,0)</f>
        <v>0</v>
      </c>
      <c r="BF299" s="206">
        <f>IF(N299="snížená",J299,0)</f>
        <v>0</v>
      </c>
      <c r="BG299" s="206">
        <f>IF(N299="zákl. přenesená",J299,0)</f>
        <v>0</v>
      </c>
      <c r="BH299" s="206">
        <f>IF(N299="sníž. přenesená",J299,0)</f>
        <v>0</v>
      </c>
      <c r="BI299" s="206">
        <f>IF(N299="nulová",J299,0)</f>
        <v>0</v>
      </c>
      <c r="BJ299" s="19" t="s">
        <v>79</v>
      </c>
      <c r="BK299" s="206">
        <f>ROUND(I299*H299,2)</f>
        <v>0</v>
      </c>
      <c r="BL299" s="19" t="s">
        <v>246</v>
      </c>
      <c r="BM299" s="205" t="s">
        <v>3682</v>
      </c>
    </row>
    <row r="300" spans="1:65" s="2" customFormat="1" ht="11.25">
      <c r="A300" s="36"/>
      <c r="B300" s="37"/>
      <c r="C300" s="38"/>
      <c r="D300" s="207" t="s">
        <v>248</v>
      </c>
      <c r="E300" s="38"/>
      <c r="F300" s="208" t="s">
        <v>3679</v>
      </c>
      <c r="G300" s="38"/>
      <c r="H300" s="38"/>
      <c r="I300" s="117"/>
      <c r="J300" s="38"/>
      <c r="K300" s="38"/>
      <c r="L300" s="41"/>
      <c r="M300" s="209"/>
      <c r="N300" s="210"/>
      <c r="O300" s="66"/>
      <c r="P300" s="66"/>
      <c r="Q300" s="66"/>
      <c r="R300" s="66"/>
      <c r="S300" s="66"/>
      <c r="T300" s="67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T300" s="19" t="s">
        <v>248</v>
      </c>
      <c r="AU300" s="19" t="s">
        <v>81</v>
      </c>
    </row>
    <row r="301" spans="1:65" s="14" customFormat="1" ht="11.25">
      <c r="B301" s="230"/>
      <c r="C301" s="231"/>
      <c r="D301" s="207" t="s">
        <v>250</v>
      </c>
      <c r="E301" s="232" t="s">
        <v>19</v>
      </c>
      <c r="F301" s="233" t="s">
        <v>3683</v>
      </c>
      <c r="G301" s="231"/>
      <c r="H301" s="232" t="s">
        <v>19</v>
      </c>
      <c r="I301" s="234"/>
      <c r="J301" s="231"/>
      <c r="K301" s="231"/>
      <c r="L301" s="235"/>
      <c r="M301" s="236"/>
      <c r="N301" s="237"/>
      <c r="O301" s="237"/>
      <c r="P301" s="237"/>
      <c r="Q301" s="237"/>
      <c r="R301" s="237"/>
      <c r="S301" s="237"/>
      <c r="T301" s="238"/>
      <c r="AT301" s="239" t="s">
        <v>250</v>
      </c>
      <c r="AU301" s="239" t="s">
        <v>81</v>
      </c>
      <c r="AV301" s="14" t="s">
        <v>79</v>
      </c>
      <c r="AW301" s="14" t="s">
        <v>33</v>
      </c>
      <c r="AX301" s="14" t="s">
        <v>72</v>
      </c>
      <c r="AY301" s="239" t="s">
        <v>239</v>
      </c>
    </row>
    <row r="302" spans="1:65" s="13" customFormat="1" ht="11.25">
      <c r="B302" s="211"/>
      <c r="C302" s="212"/>
      <c r="D302" s="207" t="s">
        <v>250</v>
      </c>
      <c r="E302" s="213" t="s">
        <v>19</v>
      </c>
      <c r="F302" s="214" t="s">
        <v>3684</v>
      </c>
      <c r="G302" s="212"/>
      <c r="H302" s="215">
        <v>35</v>
      </c>
      <c r="I302" s="216"/>
      <c r="J302" s="212"/>
      <c r="K302" s="212"/>
      <c r="L302" s="217"/>
      <c r="M302" s="218"/>
      <c r="N302" s="219"/>
      <c r="O302" s="219"/>
      <c r="P302" s="219"/>
      <c r="Q302" s="219"/>
      <c r="R302" s="219"/>
      <c r="S302" s="219"/>
      <c r="T302" s="220"/>
      <c r="AT302" s="221" t="s">
        <v>250</v>
      </c>
      <c r="AU302" s="221" t="s">
        <v>81</v>
      </c>
      <c r="AV302" s="13" t="s">
        <v>81</v>
      </c>
      <c r="AW302" s="13" t="s">
        <v>33</v>
      </c>
      <c r="AX302" s="13" t="s">
        <v>72</v>
      </c>
      <c r="AY302" s="221" t="s">
        <v>239</v>
      </c>
    </row>
    <row r="303" spans="1:65" s="14" customFormat="1" ht="11.25">
      <c r="B303" s="230"/>
      <c r="C303" s="231"/>
      <c r="D303" s="207" t="s">
        <v>250</v>
      </c>
      <c r="E303" s="232" t="s">
        <v>19</v>
      </c>
      <c r="F303" s="233" t="s">
        <v>3680</v>
      </c>
      <c r="G303" s="231"/>
      <c r="H303" s="232" t="s">
        <v>19</v>
      </c>
      <c r="I303" s="234"/>
      <c r="J303" s="231"/>
      <c r="K303" s="231"/>
      <c r="L303" s="235"/>
      <c r="M303" s="236"/>
      <c r="N303" s="237"/>
      <c r="O303" s="237"/>
      <c r="P303" s="237"/>
      <c r="Q303" s="237"/>
      <c r="R303" s="237"/>
      <c r="S303" s="237"/>
      <c r="T303" s="238"/>
      <c r="AT303" s="239" t="s">
        <v>250</v>
      </c>
      <c r="AU303" s="239" t="s">
        <v>81</v>
      </c>
      <c r="AV303" s="14" t="s">
        <v>79</v>
      </c>
      <c r="AW303" s="14" t="s">
        <v>33</v>
      </c>
      <c r="AX303" s="14" t="s">
        <v>72</v>
      </c>
      <c r="AY303" s="239" t="s">
        <v>239</v>
      </c>
    </row>
    <row r="304" spans="1:65" s="13" customFormat="1" ht="11.25">
      <c r="B304" s="211"/>
      <c r="C304" s="212"/>
      <c r="D304" s="207" t="s">
        <v>250</v>
      </c>
      <c r="E304" s="213" t="s">
        <v>19</v>
      </c>
      <c r="F304" s="214" t="s">
        <v>3685</v>
      </c>
      <c r="G304" s="212"/>
      <c r="H304" s="215">
        <v>17.600000000000001</v>
      </c>
      <c r="I304" s="216"/>
      <c r="J304" s="212"/>
      <c r="K304" s="212"/>
      <c r="L304" s="217"/>
      <c r="M304" s="218"/>
      <c r="N304" s="219"/>
      <c r="O304" s="219"/>
      <c r="P304" s="219"/>
      <c r="Q304" s="219"/>
      <c r="R304" s="219"/>
      <c r="S304" s="219"/>
      <c r="T304" s="220"/>
      <c r="AT304" s="221" t="s">
        <v>250</v>
      </c>
      <c r="AU304" s="221" t="s">
        <v>81</v>
      </c>
      <c r="AV304" s="13" t="s">
        <v>81</v>
      </c>
      <c r="AW304" s="13" t="s">
        <v>33</v>
      </c>
      <c r="AX304" s="13" t="s">
        <v>72</v>
      </c>
      <c r="AY304" s="221" t="s">
        <v>239</v>
      </c>
    </row>
    <row r="305" spans="1:65" s="2" customFormat="1" ht="16.5" customHeight="1">
      <c r="A305" s="36"/>
      <c r="B305" s="37"/>
      <c r="C305" s="194" t="s">
        <v>626</v>
      </c>
      <c r="D305" s="194" t="s">
        <v>241</v>
      </c>
      <c r="E305" s="195" t="s">
        <v>3686</v>
      </c>
      <c r="F305" s="196" t="s">
        <v>3687</v>
      </c>
      <c r="G305" s="197" t="s">
        <v>244</v>
      </c>
      <c r="H305" s="198">
        <v>626.6</v>
      </c>
      <c r="I305" s="199"/>
      <c r="J305" s="200">
        <f>ROUND(I305*H305,2)</f>
        <v>0</v>
      </c>
      <c r="K305" s="196" t="s">
        <v>245</v>
      </c>
      <c r="L305" s="41"/>
      <c r="M305" s="201" t="s">
        <v>19</v>
      </c>
      <c r="N305" s="202" t="s">
        <v>43</v>
      </c>
      <c r="O305" s="66"/>
      <c r="P305" s="203">
        <f>O305*H305</f>
        <v>0</v>
      </c>
      <c r="Q305" s="203">
        <v>0</v>
      </c>
      <c r="R305" s="203">
        <f>Q305*H305</f>
        <v>0</v>
      </c>
      <c r="S305" s="203">
        <v>0</v>
      </c>
      <c r="T305" s="204">
        <f>S305*H305</f>
        <v>0</v>
      </c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R305" s="205" t="s">
        <v>246</v>
      </c>
      <c r="AT305" s="205" t="s">
        <v>241</v>
      </c>
      <c r="AU305" s="205" t="s">
        <v>81</v>
      </c>
      <c r="AY305" s="19" t="s">
        <v>239</v>
      </c>
      <c r="BE305" s="206">
        <f>IF(N305="základní",J305,0)</f>
        <v>0</v>
      </c>
      <c r="BF305" s="206">
        <f>IF(N305="snížená",J305,0)</f>
        <v>0</v>
      </c>
      <c r="BG305" s="206">
        <f>IF(N305="zákl. přenesená",J305,0)</f>
        <v>0</v>
      </c>
      <c r="BH305" s="206">
        <f>IF(N305="sníž. přenesená",J305,0)</f>
        <v>0</v>
      </c>
      <c r="BI305" s="206">
        <f>IF(N305="nulová",J305,0)</f>
        <v>0</v>
      </c>
      <c r="BJ305" s="19" t="s">
        <v>79</v>
      </c>
      <c r="BK305" s="206">
        <f>ROUND(I305*H305,2)</f>
        <v>0</v>
      </c>
      <c r="BL305" s="19" t="s">
        <v>246</v>
      </c>
      <c r="BM305" s="205" t="s">
        <v>3688</v>
      </c>
    </row>
    <row r="306" spans="1:65" s="2" customFormat="1" ht="11.25">
      <c r="A306" s="36"/>
      <c r="B306" s="37"/>
      <c r="C306" s="38"/>
      <c r="D306" s="207" t="s">
        <v>248</v>
      </c>
      <c r="E306" s="38"/>
      <c r="F306" s="208" t="s">
        <v>3689</v>
      </c>
      <c r="G306" s="38"/>
      <c r="H306" s="38"/>
      <c r="I306" s="117"/>
      <c r="J306" s="38"/>
      <c r="K306" s="38"/>
      <c r="L306" s="41"/>
      <c r="M306" s="209"/>
      <c r="N306" s="210"/>
      <c r="O306" s="66"/>
      <c r="P306" s="66"/>
      <c r="Q306" s="66"/>
      <c r="R306" s="66"/>
      <c r="S306" s="66"/>
      <c r="T306" s="67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T306" s="19" t="s">
        <v>248</v>
      </c>
      <c r="AU306" s="19" t="s">
        <v>81</v>
      </c>
    </row>
    <row r="307" spans="1:65" s="14" customFormat="1" ht="11.25">
      <c r="B307" s="230"/>
      <c r="C307" s="231"/>
      <c r="D307" s="207" t="s">
        <v>250</v>
      </c>
      <c r="E307" s="232" t="s">
        <v>19</v>
      </c>
      <c r="F307" s="233" t="s">
        <v>3690</v>
      </c>
      <c r="G307" s="231"/>
      <c r="H307" s="232" t="s">
        <v>19</v>
      </c>
      <c r="I307" s="234"/>
      <c r="J307" s="231"/>
      <c r="K307" s="231"/>
      <c r="L307" s="235"/>
      <c r="M307" s="236"/>
      <c r="N307" s="237"/>
      <c r="O307" s="237"/>
      <c r="P307" s="237"/>
      <c r="Q307" s="237"/>
      <c r="R307" s="237"/>
      <c r="S307" s="237"/>
      <c r="T307" s="238"/>
      <c r="AT307" s="239" t="s">
        <v>250</v>
      </c>
      <c r="AU307" s="239" t="s">
        <v>81</v>
      </c>
      <c r="AV307" s="14" t="s">
        <v>79</v>
      </c>
      <c r="AW307" s="14" t="s">
        <v>33</v>
      </c>
      <c r="AX307" s="14" t="s">
        <v>72</v>
      </c>
      <c r="AY307" s="239" t="s">
        <v>239</v>
      </c>
    </row>
    <row r="308" spans="1:65" s="13" customFormat="1" ht="11.25">
      <c r="B308" s="211"/>
      <c r="C308" s="212"/>
      <c r="D308" s="207" t="s">
        <v>250</v>
      </c>
      <c r="E308" s="213" t="s">
        <v>19</v>
      </c>
      <c r="F308" s="214" t="s">
        <v>3691</v>
      </c>
      <c r="G308" s="212"/>
      <c r="H308" s="215">
        <v>626.6</v>
      </c>
      <c r="I308" s="216"/>
      <c r="J308" s="212"/>
      <c r="K308" s="212"/>
      <c r="L308" s="217"/>
      <c r="M308" s="218"/>
      <c r="N308" s="219"/>
      <c r="O308" s="219"/>
      <c r="P308" s="219"/>
      <c r="Q308" s="219"/>
      <c r="R308" s="219"/>
      <c r="S308" s="219"/>
      <c r="T308" s="220"/>
      <c r="AT308" s="221" t="s">
        <v>250</v>
      </c>
      <c r="AU308" s="221" t="s">
        <v>81</v>
      </c>
      <c r="AV308" s="13" t="s">
        <v>81</v>
      </c>
      <c r="AW308" s="13" t="s">
        <v>33</v>
      </c>
      <c r="AX308" s="13" t="s">
        <v>72</v>
      </c>
      <c r="AY308" s="221" t="s">
        <v>239</v>
      </c>
    </row>
    <row r="309" spans="1:65" s="2" customFormat="1" ht="16.5" customHeight="1">
      <c r="A309" s="36"/>
      <c r="B309" s="37"/>
      <c r="C309" s="194" t="s">
        <v>629</v>
      </c>
      <c r="D309" s="194" t="s">
        <v>241</v>
      </c>
      <c r="E309" s="195" t="s">
        <v>3692</v>
      </c>
      <c r="F309" s="196" t="s">
        <v>3693</v>
      </c>
      <c r="G309" s="197" t="s">
        <v>244</v>
      </c>
      <c r="H309" s="198">
        <v>32.9</v>
      </c>
      <c r="I309" s="199"/>
      <c r="J309" s="200">
        <f>ROUND(I309*H309,2)</f>
        <v>0</v>
      </c>
      <c r="K309" s="196" t="s">
        <v>245</v>
      </c>
      <c r="L309" s="41"/>
      <c r="M309" s="201" t="s">
        <v>19</v>
      </c>
      <c r="N309" s="202" t="s">
        <v>43</v>
      </c>
      <c r="O309" s="66"/>
      <c r="P309" s="203">
        <f>O309*H309</f>
        <v>0</v>
      </c>
      <c r="Q309" s="203">
        <v>0</v>
      </c>
      <c r="R309" s="203">
        <f>Q309*H309</f>
        <v>0</v>
      </c>
      <c r="S309" s="203">
        <v>0</v>
      </c>
      <c r="T309" s="204">
        <f>S309*H309</f>
        <v>0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R309" s="205" t="s">
        <v>246</v>
      </c>
      <c r="AT309" s="205" t="s">
        <v>241</v>
      </c>
      <c r="AU309" s="205" t="s">
        <v>81</v>
      </c>
      <c r="AY309" s="19" t="s">
        <v>239</v>
      </c>
      <c r="BE309" s="206">
        <f>IF(N309="základní",J309,0)</f>
        <v>0</v>
      </c>
      <c r="BF309" s="206">
        <f>IF(N309="snížená",J309,0)</f>
        <v>0</v>
      </c>
      <c r="BG309" s="206">
        <f>IF(N309="zákl. přenesená",J309,0)</f>
        <v>0</v>
      </c>
      <c r="BH309" s="206">
        <f>IF(N309="sníž. přenesená",J309,0)</f>
        <v>0</v>
      </c>
      <c r="BI309" s="206">
        <f>IF(N309="nulová",J309,0)</f>
        <v>0</v>
      </c>
      <c r="BJ309" s="19" t="s">
        <v>79</v>
      </c>
      <c r="BK309" s="206">
        <f>ROUND(I309*H309,2)</f>
        <v>0</v>
      </c>
      <c r="BL309" s="19" t="s">
        <v>246</v>
      </c>
      <c r="BM309" s="205" t="s">
        <v>3694</v>
      </c>
    </row>
    <row r="310" spans="1:65" s="2" customFormat="1" ht="11.25">
      <c r="A310" s="36"/>
      <c r="B310" s="37"/>
      <c r="C310" s="38"/>
      <c r="D310" s="207" t="s">
        <v>248</v>
      </c>
      <c r="E310" s="38"/>
      <c r="F310" s="208" t="s">
        <v>3695</v>
      </c>
      <c r="G310" s="38"/>
      <c r="H310" s="38"/>
      <c r="I310" s="117"/>
      <c r="J310" s="38"/>
      <c r="K310" s="38"/>
      <c r="L310" s="41"/>
      <c r="M310" s="209"/>
      <c r="N310" s="210"/>
      <c r="O310" s="66"/>
      <c r="P310" s="66"/>
      <c r="Q310" s="66"/>
      <c r="R310" s="66"/>
      <c r="S310" s="66"/>
      <c r="T310" s="67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T310" s="19" t="s">
        <v>248</v>
      </c>
      <c r="AU310" s="19" t="s">
        <v>81</v>
      </c>
    </row>
    <row r="311" spans="1:65" s="14" customFormat="1" ht="11.25">
      <c r="B311" s="230"/>
      <c r="C311" s="231"/>
      <c r="D311" s="207" t="s">
        <v>250</v>
      </c>
      <c r="E311" s="232" t="s">
        <v>19</v>
      </c>
      <c r="F311" s="233" t="s">
        <v>3696</v>
      </c>
      <c r="G311" s="231"/>
      <c r="H311" s="232" t="s">
        <v>19</v>
      </c>
      <c r="I311" s="234"/>
      <c r="J311" s="231"/>
      <c r="K311" s="231"/>
      <c r="L311" s="235"/>
      <c r="M311" s="236"/>
      <c r="N311" s="237"/>
      <c r="O311" s="237"/>
      <c r="P311" s="237"/>
      <c r="Q311" s="237"/>
      <c r="R311" s="237"/>
      <c r="S311" s="237"/>
      <c r="T311" s="238"/>
      <c r="AT311" s="239" t="s">
        <v>250</v>
      </c>
      <c r="AU311" s="239" t="s">
        <v>81</v>
      </c>
      <c r="AV311" s="14" t="s">
        <v>79</v>
      </c>
      <c r="AW311" s="14" t="s">
        <v>33</v>
      </c>
      <c r="AX311" s="14" t="s">
        <v>72</v>
      </c>
      <c r="AY311" s="239" t="s">
        <v>239</v>
      </c>
    </row>
    <row r="312" spans="1:65" s="13" customFormat="1" ht="11.25">
      <c r="B312" s="211"/>
      <c r="C312" s="212"/>
      <c r="D312" s="207" t="s">
        <v>250</v>
      </c>
      <c r="E312" s="213" t="s">
        <v>19</v>
      </c>
      <c r="F312" s="214" t="s">
        <v>3697</v>
      </c>
      <c r="G312" s="212"/>
      <c r="H312" s="215">
        <v>32.9</v>
      </c>
      <c r="I312" s="216"/>
      <c r="J312" s="212"/>
      <c r="K312" s="212"/>
      <c r="L312" s="217"/>
      <c r="M312" s="218"/>
      <c r="N312" s="219"/>
      <c r="O312" s="219"/>
      <c r="P312" s="219"/>
      <c r="Q312" s="219"/>
      <c r="R312" s="219"/>
      <c r="S312" s="219"/>
      <c r="T312" s="220"/>
      <c r="AT312" s="221" t="s">
        <v>250</v>
      </c>
      <c r="AU312" s="221" t="s">
        <v>81</v>
      </c>
      <c r="AV312" s="13" t="s">
        <v>81</v>
      </c>
      <c r="AW312" s="13" t="s">
        <v>33</v>
      </c>
      <c r="AX312" s="13" t="s">
        <v>72</v>
      </c>
      <c r="AY312" s="221" t="s">
        <v>239</v>
      </c>
    </row>
    <row r="313" spans="1:65" s="2" customFormat="1" ht="16.5" customHeight="1">
      <c r="A313" s="36"/>
      <c r="B313" s="37"/>
      <c r="C313" s="194" t="s">
        <v>638</v>
      </c>
      <c r="D313" s="194" t="s">
        <v>241</v>
      </c>
      <c r="E313" s="195" t="s">
        <v>3698</v>
      </c>
      <c r="F313" s="196" t="s">
        <v>3699</v>
      </c>
      <c r="G313" s="197" t="s">
        <v>244</v>
      </c>
      <c r="H313" s="198">
        <v>210.67500000000001</v>
      </c>
      <c r="I313" s="199"/>
      <c r="J313" s="200">
        <f>ROUND(I313*H313,2)</f>
        <v>0</v>
      </c>
      <c r="K313" s="196" t="s">
        <v>245</v>
      </c>
      <c r="L313" s="41"/>
      <c r="M313" s="201" t="s">
        <v>19</v>
      </c>
      <c r="N313" s="202" t="s">
        <v>43</v>
      </c>
      <c r="O313" s="66"/>
      <c r="P313" s="203">
        <f>O313*H313</f>
        <v>0</v>
      </c>
      <c r="Q313" s="203">
        <v>0</v>
      </c>
      <c r="R313" s="203">
        <f>Q313*H313</f>
        <v>0</v>
      </c>
      <c r="S313" s="203">
        <v>0</v>
      </c>
      <c r="T313" s="204">
        <f>S313*H313</f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205" t="s">
        <v>246</v>
      </c>
      <c r="AT313" s="205" t="s">
        <v>241</v>
      </c>
      <c r="AU313" s="205" t="s">
        <v>81</v>
      </c>
      <c r="AY313" s="19" t="s">
        <v>239</v>
      </c>
      <c r="BE313" s="206">
        <f>IF(N313="základní",J313,0)</f>
        <v>0</v>
      </c>
      <c r="BF313" s="206">
        <f>IF(N313="snížená",J313,0)</f>
        <v>0</v>
      </c>
      <c r="BG313" s="206">
        <f>IF(N313="zákl. přenesená",J313,0)</f>
        <v>0</v>
      </c>
      <c r="BH313" s="206">
        <f>IF(N313="sníž. přenesená",J313,0)</f>
        <v>0</v>
      </c>
      <c r="BI313" s="206">
        <f>IF(N313="nulová",J313,0)</f>
        <v>0</v>
      </c>
      <c r="BJ313" s="19" t="s">
        <v>79</v>
      </c>
      <c r="BK313" s="206">
        <f>ROUND(I313*H313,2)</f>
        <v>0</v>
      </c>
      <c r="BL313" s="19" t="s">
        <v>246</v>
      </c>
      <c r="BM313" s="205" t="s">
        <v>3700</v>
      </c>
    </row>
    <row r="314" spans="1:65" s="2" customFormat="1" ht="19.5">
      <c r="A314" s="36"/>
      <c r="B314" s="37"/>
      <c r="C314" s="38"/>
      <c r="D314" s="207" t="s">
        <v>248</v>
      </c>
      <c r="E314" s="38"/>
      <c r="F314" s="208" t="s">
        <v>3701</v>
      </c>
      <c r="G314" s="38"/>
      <c r="H314" s="38"/>
      <c r="I314" s="117"/>
      <c r="J314" s="38"/>
      <c r="K314" s="38"/>
      <c r="L314" s="41"/>
      <c r="M314" s="209"/>
      <c r="N314" s="210"/>
      <c r="O314" s="66"/>
      <c r="P314" s="66"/>
      <c r="Q314" s="66"/>
      <c r="R314" s="66"/>
      <c r="S314" s="66"/>
      <c r="T314" s="67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T314" s="19" t="s">
        <v>248</v>
      </c>
      <c r="AU314" s="19" t="s">
        <v>81</v>
      </c>
    </row>
    <row r="315" spans="1:65" s="14" customFormat="1" ht="11.25">
      <c r="B315" s="230"/>
      <c r="C315" s="231"/>
      <c r="D315" s="207" t="s">
        <v>250</v>
      </c>
      <c r="E315" s="232" t="s">
        <v>19</v>
      </c>
      <c r="F315" s="233" t="s">
        <v>3680</v>
      </c>
      <c r="G315" s="231"/>
      <c r="H315" s="232" t="s">
        <v>19</v>
      </c>
      <c r="I315" s="234"/>
      <c r="J315" s="231"/>
      <c r="K315" s="231"/>
      <c r="L315" s="235"/>
      <c r="M315" s="236"/>
      <c r="N315" s="237"/>
      <c r="O315" s="237"/>
      <c r="P315" s="237"/>
      <c r="Q315" s="237"/>
      <c r="R315" s="237"/>
      <c r="S315" s="237"/>
      <c r="T315" s="238"/>
      <c r="AT315" s="239" t="s">
        <v>250</v>
      </c>
      <c r="AU315" s="239" t="s">
        <v>81</v>
      </c>
      <c r="AV315" s="14" t="s">
        <v>79</v>
      </c>
      <c r="AW315" s="14" t="s">
        <v>33</v>
      </c>
      <c r="AX315" s="14" t="s">
        <v>72</v>
      </c>
      <c r="AY315" s="239" t="s">
        <v>239</v>
      </c>
    </row>
    <row r="316" spans="1:65" s="13" customFormat="1" ht="11.25">
      <c r="B316" s="211"/>
      <c r="C316" s="212"/>
      <c r="D316" s="207" t="s">
        <v>250</v>
      </c>
      <c r="E316" s="213" t="s">
        <v>19</v>
      </c>
      <c r="F316" s="214" t="s">
        <v>3702</v>
      </c>
      <c r="G316" s="212"/>
      <c r="H316" s="215">
        <v>97.5</v>
      </c>
      <c r="I316" s="216"/>
      <c r="J316" s="212"/>
      <c r="K316" s="212"/>
      <c r="L316" s="217"/>
      <c r="M316" s="218"/>
      <c r="N316" s="219"/>
      <c r="O316" s="219"/>
      <c r="P316" s="219"/>
      <c r="Q316" s="219"/>
      <c r="R316" s="219"/>
      <c r="S316" s="219"/>
      <c r="T316" s="220"/>
      <c r="AT316" s="221" t="s">
        <v>250</v>
      </c>
      <c r="AU316" s="221" t="s">
        <v>81</v>
      </c>
      <c r="AV316" s="13" t="s">
        <v>81</v>
      </c>
      <c r="AW316" s="13" t="s">
        <v>33</v>
      </c>
      <c r="AX316" s="13" t="s">
        <v>72</v>
      </c>
      <c r="AY316" s="221" t="s">
        <v>239</v>
      </c>
    </row>
    <row r="317" spans="1:65" s="14" customFormat="1" ht="11.25">
      <c r="B317" s="230"/>
      <c r="C317" s="231"/>
      <c r="D317" s="207" t="s">
        <v>250</v>
      </c>
      <c r="E317" s="232" t="s">
        <v>19</v>
      </c>
      <c r="F317" s="233" t="s">
        <v>3703</v>
      </c>
      <c r="G317" s="231"/>
      <c r="H317" s="232" t="s">
        <v>19</v>
      </c>
      <c r="I317" s="234"/>
      <c r="J317" s="231"/>
      <c r="K317" s="231"/>
      <c r="L317" s="235"/>
      <c r="M317" s="236"/>
      <c r="N317" s="237"/>
      <c r="O317" s="237"/>
      <c r="P317" s="237"/>
      <c r="Q317" s="237"/>
      <c r="R317" s="237"/>
      <c r="S317" s="237"/>
      <c r="T317" s="238"/>
      <c r="AT317" s="239" t="s">
        <v>250</v>
      </c>
      <c r="AU317" s="239" t="s">
        <v>81</v>
      </c>
      <c r="AV317" s="14" t="s">
        <v>79</v>
      </c>
      <c r="AW317" s="14" t="s">
        <v>33</v>
      </c>
      <c r="AX317" s="14" t="s">
        <v>72</v>
      </c>
      <c r="AY317" s="239" t="s">
        <v>239</v>
      </c>
    </row>
    <row r="318" spans="1:65" s="13" customFormat="1" ht="11.25">
      <c r="B318" s="211"/>
      <c r="C318" s="212"/>
      <c r="D318" s="207" t="s">
        <v>250</v>
      </c>
      <c r="E318" s="213" t="s">
        <v>19</v>
      </c>
      <c r="F318" s="214" t="s">
        <v>3704</v>
      </c>
      <c r="G318" s="212"/>
      <c r="H318" s="215">
        <v>106.9</v>
      </c>
      <c r="I318" s="216"/>
      <c r="J318" s="212"/>
      <c r="K318" s="212"/>
      <c r="L318" s="217"/>
      <c r="M318" s="218"/>
      <c r="N318" s="219"/>
      <c r="O318" s="219"/>
      <c r="P318" s="219"/>
      <c r="Q318" s="219"/>
      <c r="R318" s="219"/>
      <c r="S318" s="219"/>
      <c r="T318" s="220"/>
      <c r="AT318" s="221" t="s">
        <v>250</v>
      </c>
      <c r="AU318" s="221" t="s">
        <v>81</v>
      </c>
      <c r="AV318" s="13" t="s">
        <v>81</v>
      </c>
      <c r="AW318" s="13" t="s">
        <v>33</v>
      </c>
      <c r="AX318" s="13" t="s">
        <v>72</v>
      </c>
      <c r="AY318" s="221" t="s">
        <v>239</v>
      </c>
    </row>
    <row r="319" spans="1:65" s="14" customFormat="1" ht="11.25">
      <c r="B319" s="230"/>
      <c r="C319" s="231"/>
      <c r="D319" s="207" t="s">
        <v>250</v>
      </c>
      <c r="E319" s="232" t="s">
        <v>19</v>
      </c>
      <c r="F319" s="233" t="s">
        <v>3471</v>
      </c>
      <c r="G319" s="231"/>
      <c r="H319" s="232" t="s">
        <v>19</v>
      </c>
      <c r="I319" s="234"/>
      <c r="J319" s="231"/>
      <c r="K319" s="231"/>
      <c r="L319" s="235"/>
      <c r="M319" s="236"/>
      <c r="N319" s="237"/>
      <c r="O319" s="237"/>
      <c r="P319" s="237"/>
      <c r="Q319" s="237"/>
      <c r="R319" s="237"/>
      <c r="S319" s="237"/>
      <c r="T319" s="238"/>
      <c r="AT319" s="239" t="s">
        <v>250</v>
      </c>
      <c r="AU319" s="239" t="s">
        <v>81</v>
      </c>
      <c r="AV319" s="14" t="s">
        <v>79</v>
      </c>
      <c r="AW319" s="14" t="s">
        <v>33</v>
      </c>
      <c r="AX319" s="14" t="s">
        <v>72</v>
      </c>
      <c r="AY319" s="239" t="s">
        <v>239</v>
      </c>
    </row>
    <row r="320" spans="1:65" s="13" customFormat="1" ht="11.25">
      <c r="B320" s="211"/>
      <c r="C320" s="212"/>
      <c r="D320" s="207" t="s">
        <v>250</v>
      </c>
      <c r="E320" s="213" t="s">
        <v>19</v>
      </c>
      <c r="F320" s="214" t="s">
        <v>3705</v>
      </c>
      <c r="G320" s="212"/>
      <c r="H320" s="215">
        <v>6.2750000000000004</v>
      </c>
      <c r="I320" s="216"/>
      <c r="J320" s="212"/>
      <c r="K320" s="212"/>
      <c r="L320" s="217"/>
      <c r="M320" s="218"/>
      <c r="N320" s="219"/>
      <c r="O320" s="219"/>
      <c r="P320" s="219"/>
      <c r="Q320" s="219"/>
      <c r="R320" s="219"/>
      <c r="S320" s="219"/>
      <c r="T320" s="220"/>
      <c r="AT320" s="221" t="s">
        <v>250</v>
      </c>
      <c r="AU320" s="221" t="s">
        <v>81</v>
      </c>
      <c r="AV320" s="13" t="s">
        <v>81</v>
      </c>
      <c r="AW320" s="13" t="s">
        <v>33</v>
      </c>
      <c r="AX320" s="13" t="s">
        <v>72</v>
      </c>
      <c r="AY320" s="221" t="s">
        <v>239</v>
      </c>
    </row>
    <row r="321" spans="1:65" s="2" customFormat="1" ht="16.5" customHeight="1">
      <c r="A321" s="36"/>
      <c r="B321" s="37"/>
      <c r="C321" s="194" t="s">
        <v>1066</v>
      </c>
      <c r="D321" s="194" t="s">
        <v>241</v>
      </c>
      <c r="E321" s="195" t="s">
        <v>3706</v>
      </c>
      <c r="F321" s="196" t="s">
        <v>3707</v>
      </c>
      <c r="G321" s="197" t="s">
        <v>244</v>
      </c>
      <c r="H321" s="198">
        <v>566.29999999999995</v>
      </c>
      <c r="I321" s="199"/>
      <c r="J321" s="200">
        <f>ROUND(I321*H321,2)</f>
        <v>0</v>
      </c>
      <c r="K321" s="196" t="s">
        <v>245</v>
      </c>
      <c r="L321" s="41"/>
      <c r="M321" s="201" t="s">
        <v>19</v>
      </c>
      <c r="N321" s="202" t="s">
        <v>43</v>
      </c>
      <c r="O321" s="66"/>
      <c r="P321" s="203">
        <f>O321*H321</f>
        <v>0</v>
      </c>
      <c r="Q321" s="203">
        <v>0</v>
      </c>
      <c r="R321" s="203">
        <f>Q321*H321</f>
        <v>0</v>
      </c>
      <c r="S321" s="203">
        <v>0</v>
      </c>
      <c r="T321" s="204">
        <f>S321*H321</f>
        <v>0</v>
      </c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R321" s="205" t="s">
        <v>246</v>
      </c>
      <c r="AT321" s="205" t="s">
        <v>241</v>
      </c>
      <c r="AU321" s="205" t="s">
        <v>81</v>
      </c>
      <c r="AY321" s="19" t="s">
        <v>239</v>
      </c>
      <c r="BE321" s="206">
        <f>IF(N321="základní",J321,0)</f>
        <v>0</v>
      </c>
      <c r="BF321" s="206">
        <f>IF(N321="snížená",J321,0)</f>
        <v>0</v>
      </c>
      <c r="BG321" s="206">
        <f>IF(N321="zákl. přenesená",J321,0)</f>
        <v>0</v>
      </c>
      <c r="BH321" s="206">
        <f>IF(N321="sníž. přenesená",J321,0)</f>
        <v>0</v>
      </c>
      <c r="BI321" s="206">
        <f>IF(N321="nulová",J321,0)</f>
        <v>0</v>
      </c>
      <c r="BJ321" s="19" t="s">
        <v>79</v>
      </c>
      <c r="BK321" s="206">
        <f>ROUND(I321*H321,2)</f>
        <v>0</v>
      </c>
      <c r="BL321" s="19" t="s">
        <v>246</v>
      </c>
      <c r="BM321" s="205" t="s">
        <v>3708</v>
      </c>
    </row>
    <row r="322" spans="1:65" s="2" customFormat="1" ht="19.5">
      <c r="A322" s="36"/>
      <c r="B322" s="37"/>
      <c r="C322" s="38"/>
      <c r="D322" s="207" t="s">
        <v>248</v>
      </c>
      <c r="E322" s="38"/>
      <c r="F322" s="208" t="s">
        <v>3709</v>
      </c>
      <c r="G322" s="38"/>
      <c r="H322" s="38"/>
      <c r="I322" s="117"/>
      <c r="J322" s="38"/>
      <c r="K322" s="38"/>
      <c r="L322" s="41"/>
      <c r="M322" s="209"/>
      <c r="N322" s="210"/>
      <c r="O322" s="66"/>
      <c r="P322" s="66"/>
      <c r="Q322" s="66"/>
      <c r="R322" s="66"/>
      <c r="S322" s="66"/>
      <c r="T322" s="67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T322" s="19" t="s">
        <v>248</v>
      </c>
      <c r="AU322" s="19" t="s">
        <v>81</v>
      </c>
    </row>
    <row r="323" spans="1:65" s="14" customFormat="1" ht="11.25">
      <c r="B323" s="230"/>
      <c r="C323" s="231"/>
      <c r="D323" s="207" t="s">
        <v>250</v>
      </c>
      <c r="E323" s="232" t="s">
        <v>19</v>
      </c>
      <c r="F323" s="233" t="s">
        <v>3690</v>
      </c>
      <c r="G323" s="231"/>
      <c r="H323" s="232" t="s">
        <v>19</v>
      </c>
      <c r="I323" s="234"/>
      <c r="J323" s="231"/>
      <c r="K323" s="231"/>
      <c r="L323" s="235"/>
      <c r="M323" s="236"/>
      <c r="N323" s="237"/>
      <c r="O323" s="237"/>
      <c r="P323" s="237"/>
      <c r="Q323" s="237"/>
      <c r="R323" s="237"/>
      <c r="S323" s="237"/>
      <c r="T323" s="238"/>
      <c r="AT323" s="239" t="s">
        <v>250</v>
      </c>
      <c r="AU323" s="239" t="s">
        <v>81</v>
      </c>
      <c r="AV323" s="14" t="s">
        <v>79</v>
      </c>
      <c r="AW323" s="14" t="s">
        <v>33</v>
      </c>
      <c r="AX323" s="14" t="s">
        <v>72</v>
      </c>
      <c r="AY323" s="239" t="s">
        <v>239</v>
      </c>
    </row>
    <row r="324" spans="1:65" s="13" customFormat="1" ht="11.25">
      <c r="B324" s="211"/>
      <c r="C324" s="212"/>
      <c r="D324" s="207" t="s">
        <v>250</v>
      </c>
      <c r="E324" s="213" t="s">
        <v>19</v>
      </c>
      <c r="F324" s="214" t="s">
        <v>3710</v>
      </c>
      <c r="G324" s="212"/>
      <c r="H324" s="215">
        <v>566.29999999999995</v>
      </c>
      <c r="I324" s="216"/>
      <c r="J324" s="212"/>
      <c r="K324" s="212"/>
      <c r="L324" s="217"/>
      <c r="M324" s="218"/>
      <c r="N324" s="219"/>
      <c r="O324" s="219"/>
      <c r="P324" s="219"/>
      <c r="Q324" s="219"/>
      <c r="R324" s="219"/>
      <c r="S324" s="219"/>
      <c r="T324" s="220"/>
      <c r="AT324" s="221" t="s">
        <v>250</v>
      </c>
      <c r="AU324" s="221" t="s">
        <v>81</v>
      </c>
      <c r="AV324" s="13" t="s">
        <v>81</v>
      </c>
      <c r="AW324" s="13" t="s">
        <v>33</v>
      </c>
      <c r="AX324" s="13" t="s">
        <v>72</v>
      </c>
      <c r="AY324" s="221" t="s">
        <v>239</v>
      </c>
    </row>
    <row r="325" spans="1:65" s="2" customFormat="1" ht="16.5" customHeight="1">
      <c r="A325" s="36"/>
      <c r="B325" s="37"/>
      <c r="C325" s="194" t="s">
        <v>985</v>
      </c>
      <c r="D325" s="194" t="s">
        <v>241</v>
      </c>
      <c r="E325" s="195" t="s">
        <v>3711</v>
      </c>
      <c r="F325" s="196" t="s">
        <v>3712</v>
      </c>
      <c r="G325" s="197" t="s">
        <v>244</v>
      </c>
      <c r="H325" s="198">
        <v>19.25</v>
      </c>
      <c r="I325" s="199"/>
      <c r="J325" s="200">
        <f>ROUND(I325*H325,2)</f>
        <v>0</v>
      </c>
      <c r="K325" s="196" t="s">
        <v>245</v>
      </c>
      <c r="L325" s="41"/>
      <c r="M325" s="201" t="s">
        <v>19</v>
      </c>
      <c r="N325" s="202" t="s">
        <v>43</v>
      </c>
      <c r="O325" s="66"/>
      <c r="P325" s="203">
        <f>O325*H325</f>
        <v>0</v>
      </c>
      <c r="Q325" s="203">
        <v>0.25008000000000002</v>
      </c>
      <c r="R325" s="203">
        <f>Q325*H325</f>
        <v>4.8140400000000003</v>
      </c>
      <c r="S325" s="203">
        <v>0</v>
      </c>
      <c r="T325" s="204">
        <f>S325*H325</f>
        <v>0</v>
      </c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R325" s="205" t="s">
        <v>246</v>
      </c>
      <c r="AT325" s="205" t="s">
        <v>241</v>
      </c>
      <c r="AU325" s="205" t="s">
        <v>81</v>
      </c>
      <c r="AY325" s="19" t="s">
        <v>239</v>
      </c>
      <c r="BE325" s="206">
        <f>IF(N325="základní",J325,0)</f>
        <v>0</v>
      </c>
      <c r="BF325" s="206">
        <f>IF(N325="snížená",J325,0)</f>
        <v>0</v>
      </c>
      <c r="BG325" s="206">
        <f>IF(N325="zákl. přenesená",J325,0)</f>
        <v>0</v>
      </c>
      <c r="BH325" s="206">
        <f>IF(N325="sníž. přenesená",J325,0)</f>
        <v>0</v>
      </c>
      <c r="BI325" s="206">
        <f>IF(N325="nulová",J325,0)</f>
        <v>0</v>
      </c>
      <c r="BJ325" s="19" t="s">
        <v>79</v>
      </c>
      <c r="BK325" s="206">
        <f>ROUND(I325*H325,2)</f>
        <v>0</v>
      </c>
      <c r="BL325" s="19" t="s">
        <v>246</v>
      </c>
      <c r="BM325" s="205" t="s">
        <v>3713</v>
      </c>
    </row>
    <row r="326" spans="1:65" s="2" customFormat="1" ht="19.5">
      <c r="A326" s="36"/>
      <c r="B326" s="37"/>
      <c r="C326" s="38"/>
      <c r="D326" s="207" t="s">
        <v>248</v>
      </c>
      <c r="E326" s="38"/>
      <c r="F326" s="208" t="s">
        <v>3714</v>
      </c>
      <c r="G326" s="38"/>
      <c r="H326" s="38"/>
      <c r="I326" s="117"/>
      <c r="J326" s="38"/>
      <c r="K326" s="38"/>
      <c r="L326" s="41"/>
      <c r="M326" s="209"/>
      <c r="N326" s="210"/>
      <c r="O326" s="66"/>
      <c r="P326" s="66"/>
      <c r="Q326" s="66"/>
      <c r="R326" s="66"/>
      <c r="S326" s="66"/>
      <c r="T326" s="67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T326" s="19" t="s">
        <v>248</v>
      </c>
      <c r="AU326" s="19" t="s">
        <v>81</v>
      </c>
    </row>
    <row r="327" spans="1:65" s="13" customFormat="1" ht="11.25">
      <c r="B327" s="211"/>
      <c r="C327" s="212"/>
      <c r="D327" s="207" t="s">
        <v>250</v>
      </c>
      <c r="E327" s="213" t="s">
        <v>19</v>
      </c>
      <c r="F327" s="214" t="s">
        <v>3715</v>
      </c>
      <c r="G327" s="212"/>
      <c r="H327" s="215">
        <v>18</v>
      </c>
      <c r="I327" s="216"/>
      <c r="J327" s="212"/>
      <c r="K327" s="212"/>
      <c r="L327" s="217"/>
      <c r="M327" s="218"/>
      <c r="N327" s="219"/>
      <c r="O327" s="219"/>
      <c r="P327" s="219"/>
      <c r="Q327" s="219"/>
      <c r="R327" s="219"/>
      <c r="S327" s="219"/>
      <c r="T327" s="220"/>
      <c r="AT327" s="221" t="s">
        <v>250</v>
      </c>
      <c r="AU327" s="221" t="s">
        <v>81</v>
      </c>
      <c r="AV327" s="13" t="s">
        <v>81</v>
      </c>
      <c r="AW327" s="13" t="s">
        <v>33</v>
      </c>
      <c r="AX327" s="13" t="s">
        <v>72</v>
      </c>
      <c r="AY327" s="221" t="s">
        <v>239</v>
      </c>
    </row>
    <row r="328" spans="1:65" s="13" customFormat="1" ht="11.25">
      <c r="B328" s="211"/>
      <c r="C328" s="212"/>
      <c r="D328" s="207" t="s">
        <v>250</v>
      </c>
      <c r="E328" s="213" t="s">
        <v>19</v>
      </c>
      <c r="F328" s="214" t="s">
        <v>3716</v>
      </c>
      <c r="G328" s="212"/>
      <c r="H328" s="215">
        <v>1.25</v>
      </c>
      <c r="I328" s="216"/>
      <c r="J328" s="212"/>
      <c r="K328" s="212"/>
      <c r="L328" s="217"/>
      <c r="M328" s="218"/>
      <c r="N328" s="219"/>
      <c r="O328" s="219"/>
      <c r="P328" s="219"/>
      <c r="Q328" s="219"/>
      <c r="R328" s="219"/>
      <c r="S328" s="219"/>
      <c r="T328" s="220"/>
      <c r="AT328" s="221" t="s">
        <v>250</v>
      </c>
      <c r="AU328" s="221" t="s">
        <v>81</v>
      </c>
      <c r="AV328" s="13" t="s">
        <v>81</v>
      </c>
      <c r="AW328" s="13" t="s">
        <v>33</v>
      </c>
      <c r="AX328" s="13" t="s">
        <v>72</v>
      </c>
      <c r="AY328" s="221" t="s">
        <v>239</v>
      </c>
    </row>
    <row r="329" spans="1:65" s="2" customFormat="1" ht="16.5" customHeight="1">
      <c r="A329" s="36"/>
      <c r="B329" s="37"/>
      <c r="C329" s="194" t="s">
        <v>1096</v>
      </c>
      <c r="D329" s="194" t="s">
        <v>241</v>
      </c>
      <c r="E329" s="195" t="s">
        <v>3717</v>
      </c>
      <c r="F329" s="196" t="s">
        <v>3718</v>
      </c>
      <c r="G329" s="197" t="s">
        <v>244</v>
      </c>
      <c r="H329" s="198">
        <v>97.5</v>
      </c>
      <c r="I329" s="199"/>
      <c r="J329" s="200">
        <f>ROUND(I329*H329,2)</f>
        <v>0</v>
      </c>
      <c r="K329" s="196" t="s">
        <v>245</v>
      </c>
      <c r="L329" s="41"/>
      <c r="M329" s="201" t="s">
        <v>19</v>
      </c>
      <c r="N329" s="202" t="s">
        <v>43</v>
      </c>
      <c r="O329" s="66"/>
      <c r="P329" s="203">
        <f>O329*H329</f>
        <v>0</v>
      </c>
      <c r="Q329" s="203">
        <v>0</v>
      </c>
      <c r="R329" s="203">
        <f>Q329*H329</f>
        <v>0</v>
      </c>
      <c r="S329" s="203">
        <v>0</v>
      </c>
      <c r="T329" s="204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205" t="s">
        <v>246</v>
      </c>
      <c r="AT329" s="205" t="s">
        <v>241</v>
      </c>
      <c r="AU329" s="205" t="s">
        <v>81</v>
      </c>
      <c r="AY329" s="19" t="s">
        <v>239</v>
      </c>
      <c r="BE329" s="206">
        <f>IF(N329="základní",J329,0)</f>
        <v>0</v>
      </c>
      <c r="BF329" s="206">
        <f>IF(N329="snížená",J329,0)</f>
        <v>0</v>
      </c>
      <c r="BG329" s="206">
        <f>IF(N329="zákl. přenesená",J329,0)</f>
        <v>0</v>
      </c>
      <c r="BH329" s="206">
        <f>IF(N329="sníž. přenesená",J329,0)</f>
        <v>0</v>
      </c>
      <c r="BI329" s="206">
        <f>IF(N329="nulová",J329,0)</f>
        <v>0</v>
      </c>
      <c r="BJ329" s="19" t="s">
        <v>79</v>
      </c>
      <c r="BK329" s="206">
        <f>ROUND(I329*H329,2)</f>
        <v>0</v>
      </c>
      <c r="BL329" s="19" t="s">
        <v>246</v>
      </c>
      <c r="BM329" s="205" t="s">
        <v>3719</v>
      </c>
    </row>
    <row r="330" spans="1:65" s="2" customFormat="1" ht="11.25">
      <c r="A330" s="36"/>
      <c r="B330" s="37"/>
      <c r="C330" s="38"/>
      <c r="D330" s="207" t="s">
        <v>248</v>
      </c>
      <c r="E330" s="38"/>
      <c r="F330" s="208" t="s">
        <v>3720</v>
      </c>
      <c r="G330" s="38"/>
      <c r="H330" s="38"/>
      <c r="I330" s="117"/>
      <c r="J330" s="38"/>
      <c r="K330" s="38"/>
      <c r="L330" s="41"/>
      <c r="M330" s="209"/>
      <c r="N330" s="210"/>
      <c r="O330" s="66"/>
      <c r="P330" s="66"/>
      <c r="Q330" s="66"/>
      <c r="R330" s="66"/>
      <c r="S330" s="66"/>
      <c r="T330" s="67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T330" s="19" t="s">
        <v>248</v>
      </c>
      <c r="AU330" s="19" t="s">
        <v>81</v>
      </c>
    </row>
    <row r="331" spans="1:65" s="14" customFormat="1" ht="11.25">
      <c r="B331" s="230"/>
      <c r="C331" s="231"/>
      <c r="D331" s="207" t="s">
        <v>250</v>
      </c>
      <c r="E331" s="232" t="s">
        <v>19</v>
      </c>
      <c r="F331" s="233" t="s">
        <v>3680</v>
      </c>
      <c r="G331" s="231"/>
      <c r="H331" s="232" t="s">
        <v>19</v>
      </c>
      <c r="I331" s="234"/>
      <c r="J331" s="231"/>
      <c r="K331" s="231"/>
      <c r="L331" s="235"/>
      <c r="M331" s="236"/>
      <c r="N331" s="237"/>
      <c r="O331" s="237"/>
      <c r="P331" s="237"/>
      <c r="Q331" s="237"/>
      <c r="R331" s="237"/>
      <c r="S331" s="237"/>
      <c r="T331" s="238"/>
      <c r="AT331" s="239" t="s">
        <v>250</v>
      </c>
      <c r="AU331" s="239" t="s">
        <v>81</v>
      </c>
      <c r="AV331" s="14" t="s">
        <v>79</v>
      </c>
      <c r="AW331" s="14" t="s">
        <v>33</v>
      </c>
      <c r="AX331" s="14" t="s">
        <v>72</v>
      </c>
      <c r="AY331" s="239" t="s">
        <v>239</v>
      </c>
    </row>
    <row r="332" spans="1:65" s="13" customFormat="1" ht="11.25">
      <c r="B332" s="211"/>
      <c r="C332" s="212"/>
      <c r="D332" s="207" t="s">
        <v>250</v>
      </c>
      <c r="E332" s="213" t="s">
        <v>19</v>
      </c>
      <c r="F332" s="214" t="s">
        <v>3721</v>
      </c>
      <c r="G332" s="212"/>
      <c r="H332" s="215">
        <v>97.5</v>
      </c>
      <c r="I332" s="216"/>
      <c r="J332" s="212"/>
      <c r="K332" s="212"/>
      <c r="L332" s="217"/>
      <c r="M332" s="218"/>
      <c r="N332" s="219"/>
      <c r="O332" s="219"/>
      <c r="P332" s="219"/>
      <c r="Q332" s="219"/>
      <c r="R332" s="219"/>
      <c r="S332" s="219"/>
      <c r="T332" s="220"/>
      <c r="AT332" s="221" t="s">
        <v>250</v>
      </c>
      <c r="AU332" s="221" t="s">
        <v>81</v>
      </c>
      <c r="AV332" s="13" t="s">
        <v>81</v>
      </c>
      <c r="AW332" s="13" t="s">
        <v>33</v>
      </c>
      <c r="AX332" s="13" t="s">
        <v>72</v>
      </c>
      <c r="AY332" s="221" t="s">
        <v>239</v>
      </c>
    </row>
    <row r="333" spans="1:65" s="2" customFormat="1" ht="16.5" customHeight="1">
      <c r="A333" s="36"/>
      <c r="B333" s="37"/>
      <c r="C333" s="194" t="s">
        <v>988</v>
      </c>
      <c r="D333" s="194" t="s">
        <v>241</v>
      </c>
      <c r="E333" s="195" t="s">
        <v>3722</v>
      </c>
      <c r="F333" s="196" t="s">
        <v>3723</v>
      </c>
      <c r="G333" s="197" t="s">
        <v>244</v>
      </c>
      <c r="H333" s="198">
        <v>566.29999999999995</v>
      </c>
      <c r="I333" s="199"/>
      <c r="J333" s="200">
        <f>ROUND(I333*H333,2)</f>
        <v>0</v>
      </c>
      <c r="K333" s="196" t="s">
        <v>245</v>
      </c>
      <c r="L333" s="41"/>
      <c r="M333" s="201" t="s">
        <v>19</v>
      </c>
      <c r="N333" s="202" t="s">
        <v>43</v>
      </c>
      <c r="O333" s="66"/>
      <c r="P333" s="203">
        <f>O333*H333</f>
        <v>0</v>
      </c>
      <c r="Q333" s="203">
        <v>0</v>
      </c>
      <c r="R333" s="203">
        <f>Q333*H333</f>
        <v>0</v>
      </c>
      <c r="S333" s="203">
        <v>0</v>
      </c>
      <c r="T333" s="204">
        <f>S333*H333</f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205" t="s">
        <v>246</v>
      </c>
      <c r="AT333" s="205" t="s">
        <v>241</v>
      </c>
      <c r="AU333" s="205" t="s">
        <v>81</v>
      </c>
      <c r="AY333" s="19" t="s">
        <v>239</v>
      </c>
      <c r="BE333" s="206">
        <f>IF(N333="základní",J333,0)</f>
        <v>0</v>
      </c>
      <c r="BF333" s="206">
        <f>IF(N333="snížená",J333,0)</f>
        <v>0</v>
      </c>
      <c r="BG333" s="206">
        <f>IF(N333="zákl. přenesená",J333,0)</f>
        <v>0</v>
      </c>
      <c r="BH333" s="206">
        <f>IF(N333="sníž. přenesená",J333,0)</f>
        <v>0</v>
      </c>
      <c r="BI333" s="206">
        <f>IF(N333="nulová",J333,0)</f>
        <v>0</v>
      </c>
      <c r="BJ333" s="19" t="s">
        <v>79</v>
      </c>
      <c r="BK333" s="206">
        <f>ROUND(I333*H333,2)</f>
        <v>0</v>
      </c>
      <c r="BL333" s="19" t="s">
        <v>246</v>
      </c>
      <c r="BM333" s="205" t="s">
        <v>3724</v>
      </c>
    </row>
    <row r="334" spans="1:65" s="2" customFormat="1" ht="11.25">
      <c r="A334" s="36"/>
      <c r="B334" s="37"/>
      <c r="C334" s="38"/>
      <c r="D334" s="207" t="s">
        <v>248</v>
      </c>
      <c r="E334" s="38"/>
      <c r="F334" s="208" t="s">
        <v>3725</v>
      </c>
      <c r="G334" s="38"/>
      <c r="H334" s="38"/>
      <c r="I334" s="117"/>
      <c r="J334" s="38"/>
      <c r="K334" s="38"/>
      <c r="L334" s="41"/>
      <c r="M334" s="209"/>
      <c r="N334" s="210"/>
      <c r="O334" s="66"/>
      <c r="P334" s="66"/>
      <c r="Q334" s="66"/>
      <c r="R334" s="66"/>
      <c r="S334" s="66"/>
      <c r="T334" s="67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T334" s="19" t="s">
        <v>248</v>
      </c>
      <c r="AU334" s="19" t="s">
        <v>81</v>
      </c>
    </row>
    <row r="335" spans="1:65" s="14" customFormat="1" ht="11.25">
      <c r="B335" s="230"/>
      <c r="C335" s="231"/>
      <c r="D335" s="207" t="s">
        <v>250</v>
      </c>
      <c r="E335" s="232" t="s">
        <v>19</v>
      </c>
      <c r="F335" s="233" t="s">
        <v>3690</v>
      </c>
      <c r="G335" s="231"/>
      <c r="H335" s="232" t="s">
        <v>19</v>
      </c>
      <c r="I335" s="234"/>
      <c r="J335" s="231"/>
      <c r="K335" s="231"/>
      <c r="L335" s="235"/>
      <c r="M335" s="236"/>
      <c r="N335" s="237"/>
      <c r="O335" s="237"/>
      <c r="P335" s="237"/>
      <c r="Q335" s="237"/>
      <c r="R335" s="237"/>
      <c r="S335" s="237"/>
      <c r="T335" s="238"/>
      <c r="AT335" s="239" t="s">
        <v>250</v>
      </c>
      <c r="AU335" s="239" t="s">
        <v>81</v>
      </c>
      <c r="AV335" s="14" t="s">
        <v>79</v>
      </c>
      <c r="AW335" s="14" t="s">
        <v>33</v>
      </c>
      <c r="AX335" s="14" t="s">
        <v>72</v>
      </c>
      <c r="AY335" s="239" t="s">
        <v>239</v>
      </c>
    </row>
    <row r="336" spans="1:65" s="13" customFormat="1" ht="11.25">
      <c r="B336" s="211"/>
      <c r="C336" s="212"/>
      <c r="D336" s="207" t="s">
        <v>250</v>
      </c>
      <c r="E336" s="213" t="s">
        <v>19</v>
      </c>
      <c r="F336" s="214" t="s">
        <v>3726</v>
      </c>
      <c r="G336" s="212"/>
      <c r="H336" s="215">
        <v>566.29999999999995</v>
      </c>
      <c r="I336" s="216"/>
      <c r="J336" s="212"/>
      <c r="K336" s="212"/>
      <c r="L336" s="217"/>
      <c r="M336" s="218"/>
      <c r="N336" s="219"/>
      <c r="O336" s="219"/>
      <c r="P336" s="219"/>
      <c r="Q336" s="219"/>
      <c r="R336" s="219"/>
      <c r="S336" s="219"/>
      <c r="T336" s="220"/>
      <c r="AT336" s="221" t="s">
        <v>250</v>
      </c>
      <c r="AU336" s="221" t="s">
        <v>81</v>
      </c>
      <c r="AV336" s="13" t="s">
        <v>81</v>
      </c>
      <c r="AW336" s="13" t="s">
        <v>33</v>
      </c>
      <c r="AX336" s="13" t="s">
        <v>72</v>
      </c>
      <c r="AY336" s="221" t="s">
        <v>239</v>
      </c>
    </row>
    <row r="337" spans="1:65" s="2" customFormat="1" ht="16.5" customHeight="1">
      <c r="A337" s="36"/>
      <c r="B337" s="37"/>
      <c r="C337" s="194" t="s">
        <v>1103</v>
      </c>
      <c r="D337" s="194" t="s">
        <v>241</v>
      </c>
      <c r="E337" s="195" t="s">
        <v>3727</v>
      </c>
      <c r="F337" s="196" t="s">
        <v>3728</v>
      </c>
      <c r="G337" s="197" t="s">
        <v>244</v>
      </c>
      <c r="H337" s="198">
        <v>32.9</v>
      </c>
      <c r="I337" s="199"/>
      <c r="J337" s="200">
        <f>ROUND(I337*H337,2)</f>
        <v>0</v>
      </c>
      <c r="K337" s="196" t="s">
        <v>245</v>
      </c>
      <c r="L337" s="41"/>
      <c r="M337" s="201" t="s">
        <v>19</v>
      </c>
      <c r="N337" s="202" t="s">
        <v>43</v>
      </c>
      <c r="O337" s="66"/>
      <c r="P337" s="203">
        <f>O337*H337</f>
        <v>0</v>
      </c>
      <c r="Q337" s="203">
        <v>0</v>
      </c>
      <c r="R337" s="203">
        <f>Q337*H337</f>
        <v>0</v>
      </c>
      <c r="S337" s="203">
        <v>0</v>
      </c>
      <c r="T337" s="204">
        <f>S337*H337</f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205" t="s">
        <v>246</v>
      </c>
      <c r="AT337" s="205" t="s">
        <v>241</v>
      </c>
      <c r="AU337" s="205" t="s">
        <v>81</v>
      </c>
      <c r="AY337" s="19" t="s">
        <v>239</v>
      </c>
      <c r="BE337" s="206">
        <f>IF(N337="základní",J337,0)</f>
        <v>0</v>
      </c>
      <c r="BF337" s="206">
        <f>IF(N337="snížená",J337,0)</f>
        <v>0</v>
      </c>
      <c r="BG337" s="206">
        <f>IF(N337="zákl. přenesená",J337,0)</f>
        <v>0</v>
      </c>
      <c r="BH337" s="206">
        <f>IF(N337="sníž. přenesená",J337,0)</f>
        <v>0</v>
      </c>
      <c r="BI337" s="206">
        <f>IF(N337="nulová",J337,0)</f>
        <v>0</v>
      </c>
      <c r="BJ337" s="19" t="s">
        <v>79</v>
      </c>
      <c r="BK337" s="206">
        <f>ROUND(I337*H337,2)</f>
        <v>0</v>
      </c>
      <c r="BL337" s="19" t="s">
        <v>246</v>
      </c>
      <c r="BM337" s="205" t="s">
        <v>3729</v>
      </c>
    </row>
    <row r="338" spans="1:65" s="2" customFormat="1" ht="11.25">
      <c r="A338" s="36"/>
      <c r="B338" s="37"/>
      <c r="C338" s="38"/>
      <c r="D338" s="207" t="s">
        <v>248</v>
      </c>
      <c r="E338" s="38"/>
      <c r="F338" s="208" t="s">
        <v>3730</v>
      </c>
      <c r="G338" s="38"/>
      <c r="H338" s="38"/>
      <c r="I338" s="117"/>
      <c r="J338" s="38"/>
      <c r="K338" s="38"/>
      <c r="L338" s="41"/>
      <c r="M338" s="209"/>
      <c r="N338" s="210"/>
      <c r="O338" s="66"/>
      <c r="P338" s="66"/>
      <c r="Q338" s="66"/>
      <c r="R338" s="66"/>
      <c r="S338" s="66"/>
      <c r="T338" s="67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T338" s="19" t="s">
        <v>248</v>
      </c>
      <c r="AU338" s="19" t="s">
        <v>81</v>
      </c>
    </row>
    <row r="339" spans="1:65" s="14" customFormat="1" ht="11.25">
      <c r="B339" s="230"/>
      <c r="C339" s="231"/>
      <c r="D339" s="207" t="s">
        <v>250</v>
      </c>
      <c r="E339" s="232" t="s">
        <v>19</v>
      </c>
      <c r="F339" s="233" t="s">
        <v>3696</v>
      </c>
      <c r="G339" s="231"/>
      <c r="H339" s="232" t="s">
        <v>19</v>
      </c>
      <c r="I339" s="234"/>
      <c r="J339" s="231"/>
      <c r="K339" s="231"/>
      <c r="L339" s="235"/>
      <c r="M339" s="236"/>
      <c r="N339" s="237"/>
      <c r="O339" s="237"/>
      <c r="P339" s="237"/>
      <c r="Q339" s="237"/>
      <c r="R339" s="237"/>
      <c r="S339" s="237"/>
      <c r="T339" s="238"/>
      <c r="AT339" s="239" t="s">
        <v>250</v>
      </c>
      <c r="AU339" s="239" t="s">
        <v>81</v>
      </c>
      <c r="AV339" s="14" t="s">
        <v>79</v>
      </c>
      <c r="AW339" s="14" t="s">
        <v>33</v>
      </c>
      <c r="AX339" s="14" t="s">
        <v>72</v>
      </c>
      <c r="AY339" s="239" t="s">
        <v>239</v>
      </c>
    </row>
    <row r="340" spans="1:65" s="13" customFormat="1" ht="11.25">
      <c r="B340" s="211"/>
      <c r="C340" s="212"/>
      <c r="D340" s="207" t="s">
        <v>250</v>
      </c>
      <c r="E340" s="213" t="s">
        <v>19</v>
      </c>
      <c r="F340" s="214" t="s">
        <v>3731</v>
      </c>
      <c r="G340" s="212"/>
      <c r="H340" s="215">
        <v>32.9</v>
      </c>
      <c r="I340" s="216"/>
      <c r="J340" s="212"/>
      <c r="K340" s="212"/>
      <c r="L340" s="217"/>
      <c r="M340" s="218"/>
      <c r="N340" s="219"/>
      <c r="O340" s="219"/>
      <c r="P340" s="219"/>
      <c r="Q340" s="219"/>
      <c r="R340" s="219"/>
      <c r="S340" s="219"/>
      <c r="T340" s="220"/>
      <c r="AT340" s="221" t="s">
        <v>250</v>
      </c>
      <c r="AU340" s="221" t="s">
        <v>81</v>
      </c>
      <c r="AV340" s="13" t="s">
        <v>81</v>
      </c>
      <c r="AW340" s="13" t="s">
        <v>33</v>
      </c>
      <c r="AX340" s="13" t="s">
        <v>72</v>
      </c>
      <c r="AY340" s="221" t="s">
        <v>239</v>
      </c>
    </row>
    <row r="341" spans="1:65" s="2" customFormat="1" ht="16.5" customHeight="1">
      <c r="A341" s="36"/>
      <c r="B341" s="37"/>
      <c r="C341" s="194" t="s">
        <v>992</v>
      </c>
      <c r="D341" s="194" t="s">
        <v>241</v>
      </c>
      <c r="E341" s="195" t="s">
        <v>2974</v>
      </c>
      <c r="F341" s="196" t="s">
        <v>2975</v>
      </c>
      <c r="G341" s="197" t="s">
        <v>244</v>
      </c>
      <c r="H341" s="198">
        <v>178.6</v>
      </c>
      <c r="I341" s="199"/>
      <c r="J341" s="200">
        <f>ROUND(I341*H341,2)</f>
        <v>0</v>
      </c>
      <c r="K341" s="196" t="s">
        <v>245</v>
      </c>
      <c r="L341" s="41"/>
      <c r="M341" s="201" t="s">
        <v>19</v>
      </c>
      <c r="N341" s="202" t="s">
        <v>43</v>
      </c>
      <c r="O341" s="66"/>
      <c r="P341" s="203">
        <f>O341*H341</f>
        <v>0</v>
      </c>
      <c r="Q341" s="203">
        <v>0.27799000000000001</v>
      </c>
      <c r="R341" s="203">
        <f>Q341*H341</f>
        <v>49.649014000000001</v>
      </c>
      <c r="S341" s="203">
        <v>0</v>
      </c>
      <c r="T341" s="204">
        <f>S341*H341</f>
        <v>0</v>
      </c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R341" s="205" t="s">
        <v>246</v>
      </c>
      <c r="AT341" s="205" t="s">
        <v>241</v>
      </c>
      <c r="AU341" s="205" t="s">
        <v>81</v>
      </c>
      <c r="AY341" s="19" t="s">
        <v>239</v>
      </c>
      <c r="BE341" s="206">
        <f>IF(N341="základní",J341,0)</f>
        <v>0</v>
      </c>
      <c r="BF341" s="206">
        <f>IF(N341="snížená",J341,0)</f>
        <v>0</v>
      </c>
      <c r="BG341" s="206">
        <f>IF(N341="zákl. přenesená",J341,0)</f>
        <v>0</v>
      </c>
      <c r="BH341" s="206">
        <f>IF(N341="sníž. přenesená",J341,0)</f>
        <v>0</v>
      </c>
      <c r="BI341" s="206">
        <f>IF(N341="nulová",J341,0)</f>
        <v>0</v>
      </c>
      <c r="BJ341" s="19" t="s">
        <v>79</v>
      </c>
      <c r="BK341" s="206">
        <f>ROUND(I341*H341,2)</f>
        <v>0</v>
      </c>
      <c r="BL341" s="19" t="s">
        <v>246</v>
      </c>
      <c r="BM341" s="205" t="s">
        <v>3732</v>
      </c>
    </row>
    <row r="342" spans="1:65" s="2" customFormat="1" ht="11.25">
      <c r="A342" s="36"/>
      <c r="B342" s="37"/>
      <c r="C342" s="38"/>
      <c r="D342" s="207" t="s">
        <v>248</v>
      </c>
      <c r="E342" s="38"/>
      <c r="F342" s="208" t="s">
        <v>2977</v>
      </c>
      <c r="G342" s="38"/>
      <c r="H342" s="38"/>
      <c r="I342" s="117"/>
      <c r="J342" s="38"/>
      <c r="K342" s="38"/>
      <c r="L342" s="41"/>
      <c r="M342" s="209"/>
      <c r="N342" s="210"/>
      <c r="O342" s="66"/>
      <c r="P342" s="66"/>
      <c r="Q342" s="66"/>
      <c r="R342" s="66"/>
      <c r="S342" s="66"/>
      <c r="T342" s="67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T342" s="19" t="s">
        <v>248</v>
      </c>
      <c r="AU342" s="19" t="s">
        <v>81</v>
      </c>
    </row>
    <row r="343" spans="1:65" s="13" customFormat="1" ht="11.25">
      <c r="B343" s="211"/>
      <c r="C343" s="212"/>
      <c r="D343" s="207" t="s">
        <v>250</v>
      </c>
      <c r="E343" s="213" t="s">
        <v>19</v>
      </c>
      <c r="F343" s="214" t="s">
        <v>3733</v>
      </c>
      <c r="G343" s="212"/>
      <c r="H343" s="215">
        <v>139.19999999999999</v>
      </c>
      <c r="I343" s="216"/>
      <c r="J343" s="212"/>
      <c r="K343" s="212"/>
      <c r="L343" s="217"/>
      <c r="M343" s="218"/>
      <c r="N343" s="219"/>
      <c r="O343" s="219"/>
      <c r="P343" s="219"/>
      <c r="Q343" s="219"/>
      <c r="R343" s="219"/>
      <c r="S343" s="219"/>
      <c r="T343" s="220"/>
      <c r="AT343" s="221" t="s">
        <v>250</v>
      </c>
      <c r="AU343" s="221" t="s">
        <v>81</v>
      </c>
      <c r="AV343" s="13" t="s">
        <v>81</v>
      </c>
      <c r="AW343" s="13" t="s">
        <v>33</v>
      </c>
      <c r="AX343" s="13" t="s">
        <v>72</v>
      </c>
      <c r="AY343" s="221" t="s">
        <v>239</v>
      </c>
    </row>
    <row r="344" spans="1:65" s="13" customFormat="1" ht="11.25">
      <c r="B344" s="211"/>
      <c r="C344" s="212"/>
      <c r="D344" s="207" t="s">
        <v>250</v>
      </c>
      <c r="E344" s="213" t="s">
        <v>19</v>
      </c>
      <c r="F344" s="214" t="s">
        <v>3734</v>
      </c>
      <c r="G344" s="212"/>
      <c r="H344" s="215">
        <v>39.4</v>
      </c>
      <c r="I344" s="216"/>
      <c r="J344" s="212"/>
      <c r="K344" s="212"/>
      <c r="L344" s="217"/>
      <c r="M344" s="218"/>
      <c r="N344" s="219"/>
      <c r="O344" s="219"/>
      <c r="P344" s="219"/>
      <c r="Q344" s="219"/>
      <c r="R344" s="219"/>
      <c r="S344" s="219"/>
      <c r="T344" s="220"/>
      <c r="AT344" s="221" t="s">
        <v>250</v>
      </c>
      <c r="AU344" s="221" t="s">
        <v>81</v>
      </c>
      <c r="AV344" s="13" t="s">
        <v>81</v>
      </c>
      <c r="AW344" s="13" t="s">
        <v>33</v>
      </c>
      <c r="AX344" s="13" t="s">
        <v>72</v>
      </c>
      <c r="AY344" s="221" t="s">
        <v>239</v>
      </c>
    </row>
    <row r="345" spans="1:65" s="2" customFormat="1" ht="16.5" customHeight="1">
      <c r="A345" s="36"/>
      <c r="B345" s="37"/>
      <c r="C345" s="194" t="s">
        <v>1108</v>
      </c>
      <c r="D345" s="194" t="s">
        <v>241</v>
      </c>
      <c r="E345" s="195" t="s">
        <v>3735</v>
      </c>
      <c r="F345" s="196" t="s">
        <v>3736</v>
      </c>
      <c r="G345" s="197" t="s">
        <v>244</v>
      </c>
      <c r="H345" s="198">
        <v>803.6</v>
      </c>
      <c r="I345" s="199"/>
      <c r="J345" s="200">
        <f>ROUND(I345*H345,2)</f>
        <v>0</v>
      </c>
      <c r="K345" s="196" t="s">
        <v>245</v>
      </c>
      <c r="L345" s="41"/>
      <c r="M345" s="201" t="s">
        <v>19</v>
      </c>
      <c r="N345" s="202" t="s">
        <v>43</v>
      </c>
      <c r="O345" s="66"/>
      <c r="P345" s="203">
        <f>O345*H345</f>
        <v>0</v>
      </c>
      <c r="Q345" s="203">
        <v>0</v>
      </c>
      <c r="R345" s="203">
        <f>Q345*H345</f>
        <v>0</v>
      </c>
      <c r="S345" s="203">
        <v>0</v>
      </c>
      <c r="T345" s="204">
        <f>S345*H345</f>
        <v>0</v>
      </c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R345" s="205" t="s">
        <v>246</v>
      </c>
      <c r="AT345" s="205" t="s">
        <v>241</v>
      </c>
      <c r="AU345" s="205" t="s">
        <v>81</v>
      </c>
      <c r="AY345" s="19" t="s">
        <v>239</v>
      </c>
      <c r="BE345" s="206">
        <f>IF(N345="základní",J345,0)</f>
        <v>0</v>
      </c>
      <c r="BF345" s="206">
        <f>IF(N345="snížená",J345,0)</f>
        <v>0</v>
      </c>
      <c r="BG345" s="206">
        <f>IF(N345="zákl. přenesená",J345,0)</f>
        <v>0</v>
      </c>
      <c r="BH345" s="206">
        <f>IF(N345="sníž. přenesená",J345,0)</f>
        <v>0</v>
      </c>
      <c r="BI345" s="206">
        <f>IF(N345="nulová",J345,0)</f>
        <v>0</v>
      </c>
      <c r="BJ345" s="19" t="s">
        <v>79</v>
      </c>
      <c r="BK345" s="206">
        <f>ROUND(I345*H345,2)</f>
        <v>0</v>
      </c>
      <c r="BL345" s="19" t="s">
        <v>246</v>
      </c>
      <c r="BM345" s="205" t="s">
        <v>3737</v>
      </c>
    </row>
    <row r="346" spans="1:65" s="2" customFormat="1" ht="11.25">
      <c r="A346" s="36"/>
      <c r="B346" s="37"/>
      <c r="C346" s="38"/>
      <c r="D346" s="207" t="s">
        <v>248</v>
      </c>
      <c r="E346" s="38"/>
      <c r="F346" s="208" t="s">
        <v>3738</v>
      </c>
      <c r="G346" s="38"/>
      <c r="H346" s="38"/>
      <c r="I346" s="117"/>
      <c r="J346" s="38"/>
      <c r="K346" s="38"/>
      <c r="L346" s="41"/>
      <c r="M346" s="209"/>
      <c r="N346" s="210"/>
      <c r="O346" s="66"/>
      <c r="P346" s="66"/>
      <c r="Q346" s="66"/>
      <c r="R346" s="66"/>
      <c r="S346" s="66"/>
      <c r="T346" s="67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T346" s="19" t="s">
        <v>248</v>
      </c>
      <c r="AU346" s="19" t="s">
        <v>81</v>
      </c>
    </row>
    <row r="347" spans="1:65" s="14" customFormat="1" ht="11.25">
      <c r="B347" s="230"/>
      <c r="C347" s="231"/>
      <c r="D347" s="207" t="s">
        <v>250</v>
      </c>
      <c r="E347" s="232" t="s">
        <v>19</v>
      </c>
      <c r="F347" s="233" t="s">
        <v>3690</v>
      </c>
      <c r="G347" s="231"/>
      <c r="H347" s="232" t="s">
        <v>19</v>
      </c>
      <c r="I347" s="234"/>
      <c r="J347" s="231"/>
      <c r="K347" s="231"/>
      <c r="L347" s="235"/>
      <c r="M347" s="236"/>
      <c r="N347" s="237"/>
      <c r="O347" s="237"/>
      <c r="P347" s="237"/>
      <c r="Q347" s="237"/>
      <c r="R347" s="237"/>
      <c r="S347" s="237"/>
      <c r="T347" s="238"/>
      <c r="AT347" s="239" t="s">
        <v>250</v>
      </c>
      <c r="AU347" s="239" t="s">
        <v>81</v>
      </c>
      <c r="AV347" s="14" t="s">
        <v>79</v>
      </c>
      <c r="AW347" s="14" t="s">
        <v>33</v>
      </c>
      <c r="AX347" s="14" t="s">
        <v>72</v>
      </c>
      <c r="AY347" s="239" t="s">
        <v>239</v>
      </c>
    </row>
    <row r="348" spans="1:65" s="13" customFormat="1" ht="11.25">
      <c r="B348" s="211"/>
      <c r="C348" s="212"/>
      <c r="D348" s="207" t="s">
        <v>250</v>
      </c>
      <c r="E348" s="213" t="s">
        <v>19</v>
      </c>
      <c r="F348" s="214" t="s">
        <v>3739</v>
      </c>
      <c r="G348" s="212"/>
      <c r="H348" s="215">
        <v>566.29999999999995</v>
      </c>
      <c r="I348" s="216"/>
      <c r="J348" s="212"/>
      <c r="K348" s="212"/>
      <c r="L348" s="217"/>
      <c r="M348" s="218"/>
      <c r="N348" s="219"/>
      <c r="O348" s="219"/>
      <c r="P348" s="219"/>
      <c r="Q348" s="219"/>
      <c r="R348" s="219"/>
      <c r="S348" s="219"/>
      <c r="T348" s="220"/>
      <c r="AT348" s="221" t="s">
        <v>250</v>
      </c>
      <c r="AU348" s="221" t="s">
        <v>81</v>
      </c>
      <c r="AV348" s="13" t="s">
        <v>81</v>
      </c>
      <c r="AW348" s="13" t="s">
        <v>33</v>
      </c>
      <c r="AX348" s="13" t="s">
        <v>72</v>
      </c>
      <c r="AY348" s="221" t="s">
        <v>239</v>
      </c>
    </row>
    <row r="349" spans="1:65" s="14" customFormat="1" ht="11.25">
      <c r="B349" s="230"/>
      <c r="C349" s="231"/>
      <c r="D349" s="207" t="s">
        <v>250</v>
      </c>
      <c r="E349" s="232" t="s">
        <v>19</v>
      </c>
      <c r="F349" s="233" t="s">
        <v>3680</v>
      </c>
      <c r="G349" s="231"/>
      <c r="H349" s="232" t="s">
        <v>19</v>
      </c>
      <c r="I349" s="234"/>
      <c r="J349" s="231"/>
      <c r="K349" s="231"/>
      <c r="L349" s="235"/>
      <c r="M349" s="236"/>
      <c r="N349" s="237"/>
      <c r="O349" s="237"/>
      <c r="P349" s="237"/>
      <c r="Q349" s="237"/>
      <c r="R349" s="237"/>
      <c r="S349" s="237"/>
      <c r="T349" s="238"/>
      <c r="AT349" s="239" t="s">
        <v>250</v>
      </c>
      <c r="AU349" s="239" t="s">
        <v>81</v>
      </c>
      <c r="AV349" s="14" t="s">
        <v>79</v>
      </c>
      <c r="AW349" s="14" t="s">
        <v>33</v>
      </c>
      <c r="AX349" s="14" t="s">
        <v>72</v>
      </c>
      <c r="AY349" s="239" t="s">
        <v>239</v>
      </c>
    </row>
    <row r="350" spans="1:65" s="13" customFormat="1" ht="11.25">
      <c r="B350" s="211"/>
      <c r="C350" s="212"/>
      <c r="D350" s="207" t="s">
        <v>250</v>
      </c>
      <c r="E350" s="213" t="s">
        <v>19</v>
      </c>
      <c r="F350" s="214" t="s">
        <v>3740</v>
      </c>
      <c r="G350" s="212"/>
      <c r="H350" s="215">
        <v>79.900000000000006</v>
      </c>
      <c r="I350" s="216"/>
      <c r="J350" s="212"/>
      <c r="K350" s="212"/>
      <c r="L350" s="217"/>
      <c r="M350" s="218"/>
      <c r="N350" s="219"/>
      <c r="O350" s="219"/>
      <c r="P350" s="219"/>
      <c r="Q350" s="219"/>
      <c r="R350" s="219"/>
      <c r="S350" s="219"/>
      <c r="T350" s="220"/>
      <c r="AT350" s="221" t="s">
        <v>250</v>
      </c>
      <c r="AU350" s="221" t="s">
        <v>81</v>
      </c>
      <c r="AV350" s="13" t="s">
        <v>81</v>
      </c>
      <c r="AW350" s="13" t="s">
        <v>33</v>
      </c>
      <c r="AX350" s="13" t="s">
        <v>72</v>
      </c>
      <c r="AY350" s="221" t="s">
        <v>239</v>
      </c>
    </row>
    <row r="351" spans="1:65" s="14" customFormat="1" ht="11.25">
      <c r="B351" s="230"/>
      <c r="C351" s="231"/>
      <c r="D351" s="207" t="s">
        <v>250</v>
      </c>
      <c r="E351" s="232" t="s">
        <v>19</v>
      </c>
      <c r="F351" s="233" t="s">
        <v>3703</v>
      </c>
      <c r="G351" s="231"/>
      <c r="H351" s="232" t="s">
        <v>19</v>
      </c>
      <c r="I351" s="234"/>
      <c r="J351" s="231"/>
      <c r="K351" s="231"/>
      <c r="L351" s="235"/>
      <c r="M351" s="236"/>
      <c r="N351" s="237"/>
      <c r="O351" s="237"/>
      <c r="P351" s="237"/>
      <c r="Q351" s="237"/>
      <c r="R351" s="237"/>
      <c r="S351" s="237"/>
      <c r="T351" s="238"/>
      <c r="AT351" s="239" t="s">
        <v>250</v>
      </c>
      <c r="AU351" s="239" t="s">
        <v>81</v>
      </c>
      <c r="AV351" s="14" t="s">
        <v>79</v>
      </c>
      <c r="AW351" s="14" t="s">
        <v>33</v>
      </c>
      <c r="AX351" s="14" t="s">
        <v>72</v>
      </c>
      <c r="AY351" s="239" t="s">
        <v>239</v>
      </c>
    </row>
    <row r="352" spans="1:65" s="13" customFormat="1" ht="11.25">
      <c r="B352" s="211"/>
      <c r="C352" s="212"/>
      <c r="D352" s="207" t="s">
        <v>250</v>
      </c>
      <c r="E352" s="213" t="s">
        <v>19</v>
      </c>
      <c r="F352" s="214" t="s">
        <v>3741</v>
      </c>
      <c r="G352" s="212"/>
      <c r="H352" s="215">
        <v>106.9</v>
      </c>
      <c r="I352" s="216"/>
      <c r="J352" s="212"/>
      <c r="K352" s="212"/>
      <c r="L352" s="217"/>
      <c r="M352" s="218"/>
      <c r="N352" s="219"/>
      <c r="O352" s="219"/>
      <c r="P352" s="219"/>
      <c r="Q352" s="219"/>
      <c r="R352" s="219"/>
      <c r="S352" s="219"/>
      <c r="T352" s="220"/>
      <c r="AT352" s="221" t="s">
        <v>250</v>
      </c>
      <c r="AU352" s="221" t="s">
        <v>81</v>
      </c>
      <c r="AV352" s="13" t="s">
        <v>81</v>
      </c>
      <c r="AW352" s="13" t="s">
        <v>33</v>
      </c>
      <c r="AX352" s="13" t="s">
        <v>72</v>
      </c>
      <c r="AY352" s="221" t="s">
        <v>239</v>
      </c>
    </row>
    <row r="353" spans="1:65" s="14" customFormat="1" ht="11.25">
      <c r="B353" s="230"/>
      <c r="C353" s="231"/>
      <c r="D353" s="207" t="s">
        <v>250</v>
      </c>
      <c r="E353" s="232" t="s">
        <v>19</v>
      </c>
      <c r="F353" s="233" t="s">
        <v>3680</v>
      </c>
      <c r="G353" s="231"/>
      <c r="H353" s="232" t="s">
        <v>19</v>
      </c>
      <c r="I353" s="234"/>
      <c r="J353" s="231"/>
      <c r="K353" s="231"/>
      <c r="L353" s="235"/>
      <c r="M353" s="236"/>
      <c r="N353" s="237"/>
      <c r="O353" s="237"/>
      <c r="P353" s="237"/>
      <c r="Q353" s="237"/>
      <c r="R353" s="237"/>
      <c r="S353" s="237"/>
      <c r="T353" s="238"/>
      <c r="AT353" s="239" t="s">
        <v>250</v>
      </c>
      <c r="AU353" s="239" t="s">
        <v>81</v>
      </c>
      <c r="AV353" s="14" t="s">
        <v>79</v>
      </c>
      <c r="AW353" s="14" t="s">
        <v>33</v>
      </c>
      <c r="AX353" s="14" t="s">
        <v>72</v>
      </c>
      <c r="AY353" s="239" t="s">
        <v>239</v>
      </c>
    </row>
    <row r="354" spans="1:65" s="13" customFormat="1" ht="11.25">
      <c r="B354" s="211"/>
      <c r="C354" s="212"/>
      <c r="D354" s="207" t="s">
        <v>250</v>
      </c>
      <c r="E354" s="213" t="s">
        <v>19</v>
      </c>
      <c r="F354" s="214" t="s">
        <v>3742</v>
      </c>
      <c r="G354" s="212"/>
      <c r="H354" s="215">
        <v>17.600000000000001</v>
      </c>
      <c r="I354" s="216"/>
      <c r="J354" s="212"/>
      <c r="K354" s="212"/>
      <c r="L354" s="217"/>
      <c r="M354" s="218"/>
      <c r="N354" s="219"/>
      <c r="O354" s="219"/>
      <c r="P354" s="219"/>
      <c r="Q354" s="219"/>
      <c r="R354" s="219"/>
      <c r="S354" s="219"/>
      <c r="T354" s="220"/>
      <c r="AT354" s="221" t="s">
        <v>250</v>
      </c>
      <c r="AU354" s="221" t="s">
        <v>81</v>
      </c>
      <c r="AV354" s="13" t="s">
        <v>81</v>
      </c>
      <c r="AW354" s="13" t="s">
        <v>33</v>
      </c>
      <c r="AX354" s="13" t="s">
        <v>72</v>
      </c>
      <c r="AY354" s="221" t="s">
        <v>239</v>
      </c>
    </row>
    <row r="355" spans="1:65" s="14" customFormat="1" ht="11.25">
      <c r="B355" s="230"/>
      <c r="C355" s="231"/>
      <c r="D355" s="207" t="s">
        <v>250</v>
      </c>
      <c r="E355" s="232" t="s">
        <v>19</v>
      </c>
      <c r="F355" s="233" t="s">
        <v>3696</v>
      </c>
      <c r="G355" s="231"/>
      <c r="H355" s="232" t="s">
        <v>19</v>
      </c>
      <c r="I355" s="234"/>
      <c r="J355" s="231"/>
      <c r="K355" s="231"/>
      <c r="L355" s="235"/>
      <c r="M355" s="236"/>
      <c r="N355" s="237"/>
      <c r="O355" s="237"/>
      <c r="P355" s="237"/>
      <c r="Q355" s="237"/>
      <c r="R355" s="237"/>
      <c r="S355" s="237"/>
      <c r="T355" s="238"/>
      <c r="AT355" s="239" t="s">
        <v>250</v>
      </c>
      <c r="AU355" s="239" t="s">
        <v>81</v>
      </c>
      <c r="AV355" s="14" t="s">
        <v>79</v>
      </c>
      <c r="AW355" s="14" t="s">
        <v>33</v>
      </c>
      <c r="AX355" s="14" t="s">
        <v>72</v>
      </c>
      <c r="AY355" s="239" t="s">
        <v>239</v>
      </c>
    </row>
    <row r="356" spans="1:65" s="13" customFormat="1" ht="11.25">
      <c r="B356" s="211"/>
      <c r="C356" s="212"/>
      <c r="D356" s="207" t="s">
        <v>250</v>
      </c>
      <c r="E356" s="213" t="s">
        <v>19</v>
      </c>
      <c r="F356" s="214" t="s">
        <v>3743</v>
      </c>
      <c r="G356" s="212"/>
      <c r="H356" s="215">
        <v>32.9</v>
      </c>
      <c r="I356" s="216"/>
      <c r="J356" s="212"/>
      <c r="K356" s="212"/>
      <c r="L356" s="217"/>
      <c r="M356" s="218"/>
      <c r="N356" s="219"/>
      <c r="O356" s="219"/>
      <c r="P356" s="219"/>
      <c r="Q356" s="219"/>
      <c r="R356" s="219"/>
      <c r="S356" s="219"/>
      <c r="T356" s="220"/>
      <c r="AT356" s="221" t="s">
        <v>250</v>
      </c>
      <c r="AU356" s="221" t="s">
        <v>81</v>
      </c>
      <c r="AV356" s="13" t="s">
        <v>81</v>
      </c>
      <c r="AW356" s="13" t="s">
        <v>33</v>
      </c>
      <c r="AX356" s="13" t="s">
        <v>72</v>
      </c>
      <c r="AY356" s="221" t="s">
        <v>239</v>
      </c>
    </row>
    <row r="357" spans="1:65" s="2" customFormat="1" ht="16.5" customHeight="1">
      <c r="A357" s="36"/>
      <c r="B357" s="37"/>
      <c r="C357" s="194" t="s">
        <v>995</v>
      </c>
      <c r="D357" s="194" t="s">
        <v>241</v>
      </c>
      <c r="E357" s="195" t="s">
        <v>3744</v>
      </c>
      <c r="F357" s="196" t="s">
        <v>3745</v>
      </c>
      <c r="G357" s="197" t="s">
        <v>327</v>
      </c>
      <c r="H357" s="198">
        <v>51.3</v>
      </c>
      <c r="I357" s="199"/>
      <c r="J357" s="200">
        <f>ROUND(I357*H357,2)</f>
        <v>0</v>
      </c>
      <c r="K357" s="196" t="s">
        <v>19</v>
      </c>
      <c r="L357" s="41"/>
      <c r="M357" s="201" t="s">
        <v>19</v>
      </c>
      <c r="N357" s="202" t="s">
        <v>43</v>
      </c>
      <c r="O357" s="66"/>
      <c r="P357" s="203">
        <f>O357*H357</f>
        <v>0</v>
      </c>
      <c r="Q357" s="203">
        <v>6.0999999999999997E-4</v>
      </c>
      <c r="R357" s="203">
        <f>Q357*H357</f>
        <v>3.1292999999999994E-2</v>
      </c>
      <c r="S357" s="203">
        <v>0</v>
      </c>
      <c r="T357" s="204">
        <f>S357*H357</f>
        <v>0</v>
      </c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R357" s="205" t="s">
        <v>246</v>
      </c>
      <c r="AT357" s="205" t="s">
        <v>241</v>
      </c>
      <c r="AU357" s="205" t="s">
        <v>81</v>
      </c>
      <c r="AY357" s="19" t="s">
        <v>239</v>
      </c>
      <c r="BE357" s="206">
        <f>IF(N357="základní",J357,0)</f>
        <v>0</v>
      </c>
      <c r="BF357" s="206">
        <f>IF(N357="snížená",J357,0)</f>
        <v>0</v>
      </c>
      <c r="BG357" s="206">
        <f>IF(N357="zákl. přenesená",J357,0)</f>
        <v>0</v>
      </c>
      <c r="BH357" s="206">
        <f>IF(N357="sníž. přenesená",J357,0)</f>
        <v>0</v>
      </c>
      <c r="BI357" s="206">
        <f>IF(N357="nulová",J357,0)</f>
        <v>0</v>
      </c>
      <c r="BJ357" s="19" t="s">
        <v>79</v>
      </c>
      <c r="BK357" s="206">
        <f>ROUND(I357*H357,2)</f>
        <v>0</v>
      </c>
      <c r="BL357" s="19" t="s">
        <v>246</v>
      </c>
      <c r="BM357" s="205" t="s">
        <v>3746</v>
      </c>
    </row>
    <row r="358" spans="1:65" s="2" customFormat="1" ht="11.25">
      <c r="A358" s="36"/>
      <c r="B358" s="37"/>
      <c r="C358" s="38"/>
      <c r="D358" s="207" t="s">
        <v>248</v>
      </c>
      <c r="E358" s="38"/>
      <c r="F358" s="208" t="s">
        <v>3747</v>
      </c>
      <c r="G358" s="38"/>
      <c r="H358" s="38"/>
      <c r="I358" s="117"/>
      <c r="J358" s="38"/>
      <c r="K358" s="38"/>
      <c r="L358" s="41"/>
      <c r="M358" s="209"/>
      <c r="N358" s="210"/>
      <c r="O358" s="66"/>
      <c r="P358" s="66"/>
      <c r="Q358" s="66"/>
      <c r="R358" s="66"/>
      <c r="S358" s="66"/>
      <c r="T358" s="67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T358" s="19" t="s">
        <v>248</v>
      </c>
      <c r="AU358" s="19" t="s">
        <v>81</v>
      </c>
    </row>
    <row r="359" spans="1:65" s="14" customFormat="1" ht="11.25">
      <c r="B359" s="230"/>
      <c r="C359" s="231"/>
      <c r="D359" s="207" t="s">
        <v>250</v>
      </c>
      <c r="E359" s="232" t="s">
        <v>19</v>
      </c>
      <c r="F359" s="233" t="s">
        <v>3748</v>
      </c>
      <c r="G359" s="231"/>
      <c r="H359" s="232" t="s">
        <v>19</v>
      </c>
      <c r="I359" s="234"/>
      <c r="J359" s="231"/>
      <c r="K359" s="231"/>
      <c r="L359" s="235"/>
      <c r="M359" s="236"/>
      <c r="N359" s="237"/>
      <c r="O359" s="237"/>
      <c r="P359" s="237"/>
      <c r="Q359" s="237"/>
      <c r="R359" s="237"/>
      <c r="S359" s="237"/>
      <c r="T359" s="238"/>
      <c r="AT359" s="239" t="s">
        <v>250</v>
      </c>
      <c r="AU359" s="239" t="s">
        <v>81</v>
      </c>
      <c r="AV359" s="14" t="s">
        <v>79</v>
      </c>
      <c r="AW359" s="14" t="s">
        <v>33</v>
      </c>
      <c r="AX359" s="14" t="s">
        <v>72</v>
      </c>
      <c r="AY359" s="239" t="s">
        <v>239</v>
      </c>
    </row>
    <row r="360" spans="1:65" s="13" customFormat="1" ht="11.25">
      <c r="B360" s="211"/>
      <c r="C360" s="212"/>
      <c r="D360" s="207" t="s">
        <v>250</v>
      </c>
      <c r="E360" s="213" t="s">
        <v>19</v>
      </c>
      <c r="F360" s="214" t="s">
        <v>3749</v>
      </c>
      <c r="G360" s="212"/>
      <c r="H360" s="215">
        <v>51.3</v>
      </c>
      <c r="I360" s="216"/>
      <c r="J360" s="212"/>
      <c r="K360" s="212"/>
      <c r="L360" s="217"/>
      <c r="M360" s="218"/>
      <c r="N360" s="219"/>
      <c r="O360" s="219"/>
      <c r="P360" s="219"/>
      <c r="Q360" s="219"/>
      <c r="R360" s="219"/>
      <c r="S360" s="219"/>
      <c r="T360" s="220"/>
      <c r="AT360" s="221" t="s">
        <v>250</v>
      </c>
      <c r="AU360" s="221" t="s">
        <v>81</v>
      </c>
      <c r="AV360" s="13" t="s">
        <v>81</v>
      </c>
      <c r="AW360" s="13" t="s">
        <v>33</v>
      </c>
      <c r="AX360" s="13" t="s">
        <v>72</v>
      </c>
      <c r="AY360" s="221" t="s">
        <v>239</v>
      </c>
    </row>
    <row r="361" spans="1:65" s="2" customFormat="1" ht="16.5" customHeight="1">
      <c r="A361" s="36"/>
      <c r="B361" s="37"/>
      <c r="C361" s="194" t="s">
        <v>1115</v>
      </c>
      <c r="D361" s="194" t="s">
        <v>241</v>
      </c>
      <c r="E361" s="195" t="s">
        <v>3750</v>
      </c>
      <c r="F361" s="196" t="s">
        <v>3751</v>
      </c>
      <c r="G361" s="197" t="s">
        <v>244</v>
      </c>
      <c r="H361" s="198">
        <v>1186.075</v>
      </c>
      <c r="I361" s="199"/>
      <c r="J361" s="200">
        <f>ROUND(I361*H361,2)</f>
        <v>0</v>
      </c>
      <c r="K361" s="196" t="s">
        <v>19</v>
      </c>
      <c r="L361" s="41"/>
      <c r="M361" s="201" t="s">
        <v>19</v>
      </c>
      <c r="N361" s="202" t="s">
        <v>43</v>
      </c>
      <c r="O361" s="66"/>
      <c r="P361" s="203">
        <f>O361*H361</f>
        <v>0</v>
      </c>
      <c r="Q361" s="203">
        <v>0</v>
      </c>
      <c r="R361" s="203">
        <f>Q361*H361</f>
        <v>0</v>
      </c>
      <c r="S361" s="203">
        <v>0</v>
      </c>
      <c r="T361" s="204">
        <f>S361*H361</f>
        <v>0</v>
      </c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R361" s="205" t="s">
        <v>246</v>
      </c>
      <c r="AT361" s="205" t="s">
        <v>241</v>
      </c>
      <c r="AU361" s="205" t="s">
        <v>81</v>
      </c>
      <c r="AY361" s="19" t="s">
        <v>239</v>
      </c>
      <c r="BE361" s="206">
        <f>IF(N361="základní",J361,0)</f>
        <v>0</v>
      </c>
      <c r="BF361" s="206">
        <f>IF(N361="snížená",J361,0)</f>
        <v>0</v>
      </c>
      <c r="BG361" s="206">
        <f>IF(N361="zákl. přenesená",J361,0)</f>
        <v>0</v>
      </c>
      <c r="BH361" s="206">
        <f>IF(N361="sníž. přenesená",J361,0)</f>
        <v>0</v>
      </c>
      <c r="BI361" s="206">
        <f>IF(N361="nulová",J361,0)</f>
        <v>0</v>
      </c>
      <c r="BJ361" s="19" t="s">
        <v>79</v>
      </c>
      <c r="BK361" s="206">
        <f>ROUND(I361*H361,2)</f>
        <v>0</v>
      </c>
      <c r="BL361" s="19" t="s">
        <v>246</v>
      </c>
      <c r="BM361" s="205" t="s">
        <v>3752</v>
      </c>
    </row>
    <row r="362" spans="1:65" s="2" customFormat="1" ht="11.25">
      <c r="A362" s="36"/>
      <c r="B362" s="37"/>
      <c r="C362" s="38"/>
      <c r="D362" s="207" t="s">
        <v>248</v>
      </c>
      <c r="E362" s="38"/>
      <c r="F362" s="208" t="s">
        <v>3753</v>
      </c>
      <c r="G362" s="38"/>
      <c r="H362" s="38"/>
      <c r="I362" s="117"/>
      <c r="J362" s="38"/>
      <c r="K362" s="38"/>
      <c r="L362" s="41"/>
      <c r="M362" s="209"/>
      <c r="N362" s="210"/>
      <c r="O362" s="66"/>
      <c r="P362" s="66"/>
      <c r="Q362" s="66"/>
      <c r="R362" s="66"/>
      <c r="S362" s="66"/>
      <c r="T362" s="67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T362" s="19" t="s">
        <v>248</v>
      </c>
      <c r="AU362" s="19" t="s">
        <v>81</v>
      </c>
    </row>
    <row r="363" spans="1:65" s="14" customFormat="1" ht="11.25">
      <c r="B363" s="230"/>
      <c r="C363" s="231"/>
      <c r="D363" s="207" t="s">
        <v>250</v>
      </c>
      <c r="E363" s="232" t="s">
        <v>19</v>
      </c>
      <c r="F363" s="233" t="s">
        <v>3690</v>
      </c>
      <c r="G363" s="231"/>
      <c r="H363" s="232" t="s">
        <v>19</v>
      </c>
      <c r="I363" s="234"/>
      <c r="J363" s="231"/>
      <c r="K363" s="231"/>
      <c r="L363" s="235"/>
      <c r="M363" s="236"/>
      <c r="N363" s="237"/>
      <c r="O363" s="237"/>
      <c r="P363" s="237"/>
      <c r="Q363" s="237"/>
      <c r="R363" s="237"/>
      <c r="S363" s="237"/>
      <c r="T363" s="238"/>
      <c r="AT363" s="239" t="s">
        <v>250</v>
      </c>
      <c r="AU363" s="239" t="s">
        <v>81</v>
      </c>
      <c r="AV363" s="14" t="s">
        <v>79</v>
      </c>
      <c r="AW363" s="14" t="s">
        <v>33</v>
      </c>
      <c r="AX363" s="14" t="s">
        <v>72</v>
      </c>
      <c r="AY363" s="239" t="s">
        <v>239</v>
      </c>
    </row>
    <row r="364" spans="1:65" s="13" customFormat="1" ht="11.25">
      <c r="B364" s="211"/>
      <c r="C364" s="212"/>
      <c r="D364" s="207" t="s">
        <v>250</v>
      </c>
      <c r="E364" s="213" t="s">
        <v>19</v>
      </c>
      <c r="F364" s="214" t="s">
        <v>3754</v>
      </c>
      <c r="G364" s="212"/>
      <c r="H364" s="215">
        <v>1132.5999999999999</v>
      </c>
      <c r="I364" s="216"/>
      <c r="J364" s="212"/>
      <c r="K364" s="212"/>
      <c r="L364" s="217"/>
      <c r="M364" s="218"/>
      <c r="N364" s="219"/>
      <c r="O364" s="219"/>
      <c r="P364" s="219"/>
      <c r="Q364" s="219"/>
      <c r="R364" s="219"/>
      <c r="S364" s="219"/>
      <c r="T364" s="220"/>
      <c r="AT364" s="221" t="s">
        <v>250</v>
      </c>
      <c r="AU364" s="221" t="s">
        <v>81</v>
      </c>
      <c r="AV364" s="13" t="s">
        <v>81</v>
      </c>
      <c r="AW364" s="13" t="s">
        <v>33</v>
      </c>
      <c r="AX364" s="13" t="s">
        <v>72</v>
      </c>
      <c r="AY364" s="221" t="s">
        <v>239</v>
      </c>
    </row>
    <row r="365" spans="1:65" s="14" customFormat="1" ht="11.25">
      <c r="B365" s="230"/>
      <c r="C365" s="231"/>
      <c r="D365" s="207" t="s">
        <v>250</v>
      </c>
      <c r="E365" s="232" t="s">
        <v>19</v>
      </c>
      <c r="F365" s="233" t="s">
        <v>3469</v>
      </c>
      <c r="G365" s="231"/>
      <c r="H365" s="232" t="s">
        <v>19</v>
      </c>
      <c r="I365" s="234"/>
      <c r="J365" s="231"/>
      <c r="K365" s="231"/>
      <c r="L365" s="235"/>
      <c r="M365" s="236"/>
      <c r="N365" s="237"/>
      <c r="O365" s="237"/>
      <c r="P365" s="237"/>
      <c r="Q365" s="237"/>
      <c r="R365" s="237"/>
      <c r="S365" s="237"/>
      <c r="T365" s="238"/>
      <c r="AT365" s="239" t="s">
        <v>250</v>
      </c>
      <c r="AU365" s="239" t="s">
        <v>81</v>
      </c>
      <c r="AV365" s="14" t="s">
        <v>79</v>
      </c>
      <c r="AW365" s="14" t="s">
        <v>33</v>
      </c>
      <c r="AX365" s="14" t="s">
        <v>72</v>
      </c>
      <c r="AY365" s="239" t="s">
        <v>239</v>
      </c>
    </row>
    <row r="366" spans="1:65" s="13" customFormat="1" ht="11.25">
      <c r="B366" s="211"/>
      <c r="C366" s="212"/>
      <c r="D366" s="207" t="s">
        <v>250</v>
      </c>
      <c r="E366" s="213" t="s">
        <v>19</v>
      </c>
      <c r="F366" s="214" t="s">
        <v>3755</v>
      </c>
      <c r="G366" s="212"/>
      <c r="H366" s="215">
        <v>7.75</v>
      </c>
      <c r="I366" s="216"/>
      <c r="J366" s="212"/>
      <c r="K366" s="212"/>
      <c r="L366" s="217"/>
      <c r="M366" s="218"/>
      <c r="N366" s="219"/>
      <c r="O366" s="219"/>
      <c r="P366" s="219"/>
      <c r="Q366" s="219"/>
      <c r="R366" s="219"/>
      <c r="S366" s="219"/>
      <c r="T366" s="220"/>
      <c r="AT366" s="221" t="s">
        <v>250</v>
      </c>
      <c r="AU366" s="221" t="s">
        <v>81</v>
      </c>
      <c r="AV366" s="13" t="s">
        <v>81</v>
      </c>
      <c r="AW366" s="13" t="s">
        <v>33</v>
      </c>
      <c r="AX366" s="13" t="s">
        <v>72</v>
      </c>
      <c r="AY366" s="221" t="s">
        <v>239</v>
      </c>
    </row>
    <row r="367" spans="1:65" s="14" customFormat="1" ht="11.25">
      <c r="B367" s="230"/>
      <c r="C367" s="231"/>
      <c r="D367" s="207" t="s">
        <v>250</v>
      </c>
      <c r="E367" s="232" t="s">
        <v>19</v>
      </c>
      <c r="F367" s="233" t="s">
        <v>3696</v>
      </c>
      <c r="G367" s="231"/>
      <c r="H367" s="232" t="s">
        <v>19</v>
      </c>
      <c r="I367" s="234"/>
      <c r="J367" s="231"/>
      <c r="K367" s="231"/>
      <c r="L367" s="235"/>
      <c r="M367" s="236"/>
      <c r="N367" s="237"/>
      <c r="O367" s="237"/>
      <c r="P367" s="237"/>
      <c r="Q367" s="237"/>
      <c r="R367" s="237"/>
      <c r="S367" s="237"/>
      <c r="T367" s="238"/>
      <c r="AT367" s="239" t="s">
        <v>250</v>
      </c>
      <c r="AU367" s="239" t="s">
        <v>81</v>
      </c>
      <c r="AV367" s="14" t="s">
        <v>79</v>
      </c>
      <c r="AW367" s="14" t="s">
        <v>33</v>
      </c>
      <c r="AX367" s="14" t="s">
        <v>72</v>
      </c>
      <c r="AY367" s="239" t="s">
        <v>239</v>
      </c>
    </row>
    <row r="368" spans="1:65" s="13" customFormat="1" ht="11.25">
      <c r="B368" s="211"/>
      <c r="C368" s="212"/>
      <c r="D368" s="207" t="s">
        <v>250</v>
      </c>
      <c r="E368" s="213" t="s">
        <v>19</v>
      </c>
      <c r="F368" s="214" t="s">
        <v>3756</v>
      </c>
      <c r="G368" s="212"/>
      <c r="H368" s="215">
        <v>32.9</v>
      </c>
      <c r="I368" s="216"/>
      <c r="J368" s="212"/>
      <c r="K368" s="212"/>
      <c r="L368" s="217"/>
      <c r="M368" s="218"/>
      <c r="N368" s="219"/>
      <c r="O368" s="219"/>
      <c r="P368" s="219"/>
      <c r="Q368" s="219"/>
      <c r="R368" s="219"/>
      <c r="S368" s="219"/>
      <c r="T368" s="220"/>
      <c r="AT368" s="221" t="s">
        <v>250</v>
      </c>
      <c r="AU368" s="221" t="s">
        <v>81</v>
      </c>
      <c r="AV368" s="13" t="s">
        <v>81</v>
      </c>
      <c r="AW368" s="13" t="s">
        <v>33</v>
      </c>
      <c r="AX368" s="13" t="s">
        <v>72</v>
      </c>
      <c r="AY368" s="221" t="s">
        <v>239</v>
      </c>
    </row>
    <row r="369" spans="1:65" s="14" customFormat="1" ht="11.25">
      <c r="B369" s="230"/>
      <c r="C369" s="231"/>
      <c r="D369" s="207" t="s">
        <v>250</v>
      </c>
      <c r="E369" s="232" t="s">
        <v>19</v>
      </c>
      <c r="F369" s="233" t="s">
        <v>3479</v>
      </c>
      <c r="G369" s="231"/>
      <c r="H369" s="232" t="s">
        <v>19</v>
      </c>
      <c r="I369" s="234"/>
      <c r="J369" s="231"/>
      <c r="K369" s="231"/>
      <c r="L369" s="235"/>
      <c r="M369" s="236"/>
      <c r="N369" s="237"/>
      <c r="O369" s="237"/>
      <c r="P369" s="237"/>
      <c r="Q369" s="237"/>
      <c r="R369" s="237"/>
      <c r="S369" s="237"/>
      <c r="T369" s="238"/>
      <c r="AT369" s="239" t="s">
        <v>250</v>
      </c>
      <c r="AU369" s="239" t="s">
        <v>81</v>
      </c>
      <c r="AV369" s="14" t="s">
        <v>79</v>
      </c>
      <c r="AW369" s="14" t="s">
        <v>33</v>
      </c>
      <c r="AX369" s="14" t="s">
        <v>72</v>
      </c>
      <c r="AY369" s="239" t="s">
        <v>239</v>
      </c>
    </row>
    <row r="370" spans="1:65" s="13" customFormat="1" ht="11.25">
      <c r="B370" s="211"/>
      <c r="C370" s="212"/>
      <c r="D370" s="207" t="s">
        <v>250</v>
      </c>
      <c r="E370" s="213" t="s">
        <v>19</v>
      </c>
      <c r="F370" s="214" t="s">
        <v>3757</v>
      </c>
      <c r="G370" s="212"/>
      <c r="H370" s="215">
        <v>12.824999999999999</v>
      </c>
      <c r="I370" s="216"/>
      <c r="J370" s="212"/>
      <c r="K370" s="212"/>
      <c r="L370" s="217"/>
      <c r="M370" s="218"/>
      <c r="N370" s="219"/>
      <c r="O370" s="219"/>
      <c r="P370" s="219"/>
      <c r="Q370" s="219"/>
      <c r="R370" s="219"/>
      <c r="S370" s="219"/>
      <c r="T370" s="220"/>
      <c r="AT370" s="221" t="s">
        <v>250</v>
      </c>
      <c r="AU370" s="221" t="s">
        <v>81</v>
      </c>
      <c r="AV370" s="13" t="s">
        <v>81</v>
      </c>
      <c r="AW370" s="13" t="s">
        <v>33</v>
      </c>
      <c r="AX370" s="13" t="s">
        <v>72</v>
      </c>
      <c r="AY370" s="221" t="s">
        <v>239</v>
      </c>
    </row>
    <row r="371" spans="1:65" s="2" customFormat="1" ht="16.5" customHeight="1">
      <c r="A371" s="36"/>
      <c r="B371" s="37"/>
      <c r="C371" s="194" t="s">
        <v>998</v>
      </c>
      <c r="D371" s="194" t="s">
        <v>241</v>
      </c>
      <c r="E371" s="195" t="s">
        <v>3758</v>
      </c>
      <c r="F371" s="196" t="s">
        <v>3759</v>
      </c>
      <c r="G371" s="197" t="s">
        <v>244</v>
      </c>
      <c r="H371" s="198">
        <v>3.875</v>
      </c>
      <c r="I371" s="199"/>
      <c r="J371" s="200">
        <f>ROUND(I371*H371,2)</f>
        <v>0</v>
      </c>
      <c r="K371" s="196" t="s">
        <v>19</v>
      </c>
      <c r="L371" s="41"/>
      <c r="M371" s="201" t="s">
        <v>19</v>
      </c>
      <c r="N371" s="202" t="s">
        <v>43</v>
      </c>
      <c r="O371" s="66"/>
      <c r="P371" s="203">
        <f>O371*H371</f>
        <v>0</v>
      </c>
      <c r="Q371" s="203">
        <v>0</v>
      </c>
      <c r="R371" s="203">
        <f>Q371*H371</f>
        <v>0</v>
      </c>
      <c r="S371" s="203">
        <v>0</v>
      </c>
      <c r="T371" s="204">
        <f>S371*H371</f>
        <v>0</v>
      </c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R371" s="205" t="s">
        <v>246</v>
      </c>
      <c r="AT371" s="205" t="s">
        <v>241</v>
      </c>
      <c r="AU371" s="205" t="s">
        <v>81</v>
      </c>
      <c r="AY371" s="19" t="s">
        <v>239</v>
      </c>
      <c r="BE371" s="206">
        <f>IF(N371="základní",J371,0)</f>
        <v>0</v>
      </c>
      <c r="BF371" s="206">
        <f>IF(N371="snížená",J371,0)</f>
        <v>0</v>
      </c>
      <c r="BG371" s="206">
        <f>IF(N371="zákl. přenesená",J371,0)</f>
        <v>0</v>
      </c>
      <c r="BH371" s="206">
        <f>IF(N371="sníž. přenesená",J371,0)</f>
        <v>0</v>
      </c>
      <c r="BI371" s="206">
        <f>IF(N371="nulová",J371,0)</f>
        <v>0</v>
      </c>
      <c r="BJ371" s="19" t="s">
        <v>79</v>
      </c>
      <c r="BK371" s="206">
        <f>ROUND(I371*H371,2)</f>
        <v>0</v>
      </c>
      <c r="BL371" s="19" t="s">
        <v>246</v>
      </c>
      <c r="BM371" s="205" t="s">
        <v>3760</v>
      </c>
    </row>
    <row r="372" spans="1:65" s="2" customFormat="1" ht="11.25">
      <c r="A372" s="36"/>
      <c r="B372" s="37"/>
      <c r="C372" s="38"/>
      <c r="D372" s="207" t="s">
        <v>248</v>
      </c>
      <c r="E372" s="38"/>
      <c r="F372" s="208" t="s">
        <v>3761</v>
      </c>
      <c r="G372" s="38"/>
      <c r="H372" s="38"/>
      <c r="I372" s="117"/>
      <c r="J372" s="38"/>
      <c r="K372" s="38"/>
      <c r="L372" s="41"/>
      <c r="M372" s="209"/>
      <c r="N372" s="210"/>
      <c r="O372" s="66"/>
      <c r="P372" s="66"/>
      <c r="Q372" s="66"/>
      <c r="R372" s="66"/>
      <c r="S372" s="66"/>
      <c r="T372" s="67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T372" s="19" t="s">
        <v>248</v>
      </c>
      <c r="AU372" s="19" t="s">
        <v>81</v>
      </c>
    </row>
    <row r="373" spans="1:65" s="14" customFormat="1" ht="11.25">
      <c r="B373" s="230"/>
      <c r="C373" s="231"/>
      <c r="D373" s="207" t="s">
        <v>250</v>
      </c>
      <c r="E373" s="232" t="s">
        <v>19</v>
      </c>
      <c r="F373" s="233" t="s">
        <v>3469</v>
      </c>
      <c r="G373" s="231"/>
      <c r="H373" s="232" t="s">
        <v>19</v>
      </c>
      <c r="I373" s="234"/>
      <c r="J373" s="231"/>
      <c r="K373" s="231"/>
      <c r="L373" s="235"/>
      <c r="M373" s="236"/>
      <c r="N373" s="237"/>
      <c r="O373" s="237"/>
      <c r="P373" s="237"/>
      <c r="Q373" s="237"/>
      <c r="R373" s="237"/>
      <c r="S373" s="237"/>
      <c r="T373" s="238"/>
      <c r="AT373" s="239" t="s">
        <v>250</v>
      </c>
      <c r="AU373" s="239" t="s">
        <v>81</v>
      </c>
      <c r="AV373" s="14" t="s">
        <v>79</v>
      </c>
      <c r="AW373" s="14" t="s">
        <v>33</v>
      </c>
      <c r="AX373" s="14" t="s">
        <v>72</v>
      </c>
      <c r="AY373" s="239" t="s">
        <v>239</v>
      </c>
    </row>
    <row r="374" spans="1:65" s="13" customFormat="1" ht="11.25">
      <c r="B374" s="211"/>
      <c r="C374" s="212"/>
      <c r="D374" s="207" t="s">
        <v>250</v>
      </c>
      <c r="E374" s="213" t="s">
        <v>19</v>
      </c>
      <c r="F374" s="214" t="s">
        <v>3762</v>
      </c>
      <c r="G374" s="212"/>
      <c r="H374" s="215">
        <v>3.875</v>
      </c>
      <c r="I374" s="216"/>
      <c r="J374" s="212"/>
      <c r="K374" s="212"/>
      <c r="L374" s="217"/>
      <c r="M374" s="218"/>
      <c r="N374" s="219"/>
      <c r="O374" s="219"/>
      <c r="P374" s="219"/>
      <c r="Q374" s="219"/>
      <c r="R374" s="219"/>
      <c r="S374" s="219"/>
      <c r="T374" s="220"/>
      <c r="AT374" s="221" t="s">
        <v>250</v>
      </c>
      <c r="AU374" s="221" t="s">
        <v>81</v>
      </c>
      <c r="AV374" s="13" t="s">
        <v>81</v>
      </c>
      <c r="AW374" s="13" t="s">
        <v>33</v>
      </c>
      <c r="AX374" s="13" t="s">
        <v>72</v>
      </c>
      <c r="AY374" s="221" t="s">
        <v>239</v>
      </c>
    </row>
    <row r="375" spans="1:65" s="2" customFormat="1" ht="16.5" customHeight="1">
      <c r="A375" s="36"/>
      <c r="B375" s="37"/>
      <c r="C375" s="194" t="s">
        <v>1184</v>
      </c>
      <c r="D375" s="194" t="s">
        <v>241</v>
      </c>
      <c r="E375" s="195" t="s">
        <v>3763</v>
      </c>
      <c r="F375" s="196" t="s">
        <v>3764</v>
      </c>
      <c r="G375" s="197" t="s">
        <v>244</v>
      </c>
      <c r="H375" s="198">
        <v>216.95</v>
      </c>
      <c r="I375" s="199"/>
      <c r="J375" s="200">
        <f>ROUND(I375*H375,2)</f>
        <v>0</v>
      </c>
      <c r="K375" s="196" t="s">
        <v>245</v>
      </c>
      <c r="L375" s="41"/>
      <c r="M375" s="201" t="s">
        <v>19</v>
      </c>
      <c r="N375" s="202" t="s">
        <v>43</v>
      </c>
      <c r="O375" s="66"/>
      <c r="P375" s="203">
        <f>O375*H375</f>
        <v>0</v>
      </c>
      <c r="Q375" s="203">
        <v>0</v>
      </c>
      <c r="R375" s="203">
        <f>Q375*H375</f>
        <v>0</v>
      </c>
      <c r="S375" s="203">
        <v>0</v>
      </c>
      <c r="T375" s="204">
        <f>S375*H375</f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205" t="s">
        <v>246</v>
      </c>
      <c r="AT375" s="205" t="s">
        <v>241</v>
      </c>
      <c r="AU375" s="205" t="s">
        <v>81</v>
      </c>
      <c r="AY375" s="19" t="s">
        <v>239</v>
      </c>
      <c r="BE375" s="206">
        <f>IF(N375="základní",J375,0)</f>
        <v>0</v>
      </c>
      <c r="BF375" s="206">
        <f>IF(N375="snížená",J375,0)</f>
        <v>0</v>
      </c>
      <c r="BG375" s="206">
        <f>IF(N375="zákl. přenesená",J375,0)</f>
        <v>0</v>
      </c>
      <c r="BH375" s="206">
        <f>IF(N375="sníž. přenesená",J375,0)</f>
        <v>0</v>
      </c>
      <c r="BI375" s="206">
        <f>IF(N375="nulová",J375,0)</f>
        <v>0</v>
      </c>
      <c r="BJ375" s="19" t="s">
        <v>79</v>
      </c>
      <c r="BK375" s="206">
        <f>ROUND(I375*H375,2)</f>
        <v>0</v>
      </c>
      <c r="BL375" s="19" t="s">
        <v>246</v>
      </c>
      <c r="BM375" s="205" t="s">
        <v>3765</v>
      </c>
    </row>
    <row r="376" spans="1:65" s="2" customFormat="1" ht="11.25">
      <c r="A376" s="36"/>
      <c r="B376" s="37"/>
      <c r="C376" s="38"/>
      <c r="D376" s="207" t="s">
        <v>248</v>
      </c>
      <c r="E376" s="38"/>
      <c r="F376" s="208" t="s">
        <v>3766</v>
      </c>
      <c r="G376" s="38"/>
      <c r="H376" s="38"/>
      <c r="I376" s="117"/>
      <c r="J376" s="38"/>
      <c r="K376" s="38"/>
      <c r="L376" s="41"/>
      <c r="M376" s="209"/>
      <c r="N376" s="210"/>
      <c r="O376" s="66"/>
      <c r="P376" s="66"/>
      <c r="Q376" s="66"/>
      <c r="R376" s="66"/>
      <c r="S376" s="66"/>
      <c r="T376" s="67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T376" s="19" t="s">
        <v>248</v>
      </c>
      <c r="AU376" s="19" t="s">
        <v>81</v>
      </c>
    </row>
    <row r="377" spans="1:65" s="14" customFormat="1" ht="11.25">
      <c r="B377" s="230"/>
      <c r="C377" s="231"/>
      <c r="D377" s="207" t="s">
        <v>250</v>
      </c>
      <c r="E377" s="232" t="s">
        <v>19</v>
      </c>
      <c r="F377" s="233" t="s">
        <v>3680</v>
      </c>
      <c r="G377" s="231"/>
      <c r="H377" s="232" t="s">
        <v>19</v>
      </c>
      <c r="I377" s="234"/>
      <c r="J377" s="231"/>
      <c r="K377" s="231"/>
      <c r="L377" s="235"/>
      <c r="M377" s="236"/>
      <c r="N377" s="237"/>
      <c r="O377" s="237"/>
      <c r="P377" s="237"/>
      <c r="Q377" s="237"/>
      <c r="R377" s="237"/>
      <c r="S377" s="237"/>
      <c r="T377" s="238"/>
      <c r="AT377" s="239" t="s">
        <v>250</v>
      </c>
      <c r="AU377" s="239" t="s">
        <v>81</v>
      </c>
      <c r="AV377" s="14" t="s">
        <v>79</v>
      </c>
      <c r="AW377" s="14" t="s">
        <v>33</v>
      </c>
      <c r="AX377" s="14" t="s">
        <v>72</v>
      </c>
      <c r="AY377" s="239" t="s">
        <v>239</v>
      </c>
    </row>
    <row r="378" spans="1:65" s="13" customFormat="1" ht="11.25">
      <c r="B378" s="211"/>
      <c r="C378" s="212"/>
      <c r="D378" s="207" t="s">
        <v>250</v>
      </c>
      <c r="E378" s="213" t="s">
        <v>19</v>
      </c>
      <c r="F378" s="214" t="s">
        <v>3767</v>
      </c>
      <c r="G378" s="212"/>
      <c r="H378" s="215">
        <v>79.900000000000006</v>
      </c>
      <c r="I378" s="216"/>
      <c r="J378" s="212"/>
      <c r="K378" s="212"/>
      <c r="L378" s="217"/>
      <c r="M378" s="218"/>
      <c r="N378" s="219"/>
      <c r="O378" s="219"/>
      <c r="P378" s="219"/>
      <c r="Q378" s="219"/>
      <c r="R378" s="219"/>
      <c r="S378" s="219"/>
      <c r="T378" s="220"/>
      <c r="AT378" s="221" t="s">
        <v>250</v>
      </c>
      <c r="AU378" s="221" t="s">
        <v>81</v>
      </c>
      <c r="AV378" s="13" t="s">
        <v>81</v>
      </c>
      <c r="AW378" s="13" t="s">
        <v>33</v>
      </c>
      <c r="AX378" s="13" t="s">
        <v>72</v>
      </c>
      <c r="AY378" s="221" t="s">
        <v>239</v>
      </c>
    </row>
    <row r="379" spans="1:65" s="14" customFormat="1" ht="11.25">
      <c r="B379" s="230"/>
      <c r="C379" s="231"/>
      <c r="D379" s="207" t="s">
        <v>250</v>
      </c>
      <c r="E379" s="232" t="s">
        <v>19</v>
      </c>
      <c r="F379" s="233" t="s">
        <v>3703</v>
      </c>
      <c r="G379" s="231"/>
      <c r="H379" s="232" t="s">
        <v>19</v>
      </c>
      <c r="I379" s="234"/>
      <c r="J379" s="231"/>
      <c r="K379" s="231"/>
      <c r="L379" s="235"/>
      <c r="M379" s="236"/>
      <c r="N379" s="237"/>
      <c r="O379" s="237"/>
      <c r="P379" s="237"/>
      <c r="Q379" s="237"/>
      <c r="R379" s="237"/>
      <c r="S379" s="237"/>
      <c r="T379" s="238"/>
      <c r="AT379" s="239" t="s">
        <v>250</v>
      </c>
      <c r="AU379" s="239" t="s">
        <v>81</v>
      </c>
      <c r="AV379" s="14" t="s">
        <v>79</v>
      </c>
      <c r="AW379" s="14" t="s">
        <v>33</v>
      </c>
      <c r="AX379" s="14" t="s">
        <v>72</v>
      </c>
      <c r="AY379" s="239" t="s">
        <v>239</v>
      </c>
    </row>
    <row r="380" spans="1:65" s="13" customFormat="1" ht="11.25">
      <c r="B380" s="211"/>
      <c r="C380" s="212"/>
      <c r="D380" s="207" t="s">
        <v>250</v>
      </c>
      <c r="E380" s="213" t="s">
        <v>19</v>
      </c>
      <c r="F380" s="214" t="s">
        <v>3768</v>
      </c>
      <c r="G380" s="212"/>
      <c r="H380" s="215">
        <v>106.9</v>
      </c>
      <c r="I380" s="216"/>
      <c r="J380" s="212"/>
      <c r="K380" s="212"/>
      <c r="L380" s="217"/>
      <c r="M380" s="218"/>
      <c r="N380" s="219"/>
      <c r="O380" s="219"/>
      <c r="P380" s="219"/>
      <c r="Q380" s="219"/>
      <c r="R380" s="219"/>
      <c r="S380" s="219"/>
      <c r="T380" s="220"/>
      <c r="AT380" s="221" t="s">
        <v>250</v>
      </c>
      <c r="AU380" s="221" t="s">
        <v>81</v>
      </c>
      <c r="AV380" s="13" t="s">
        <v>81</v>
      </c>
      <c r="AW380" s="13" t="s">
        <v>33</v>
      </c>
      <c r="AX380" s="13" t="s">
        <v>72</v>
      </c>
      <c r="AY380" s="221" t="s">
        <v>239</v>
      </c>
    </row>
    <row r="381" spans="1:65" s="14" customFormat="1" ht="11.25">
      <c r="B381" s="230"/>
      <c r="C381" s="231"/>
      <c r="D381" s="207" t="s">
        <v>250</v>
      </c>
      <c r="E381" s="232" t="s">
        <v>19</v>
      </c>
      <c r="F381" s="233" t="s">
        <v>3471</v>
      </c>
      <c r="G381" s="231"/>
      <c r="H381" s="232" t="s">
        <v>19</v>
      </c>
      <c r="I381" s="234"/>
      <c r="J381" s="231"/>
      <c r="K381" s="231"/>
      <c r="L381" s="235"/>
      <c r="M381" s="236"/>
      <c r="N381" s="237"/>
      <c r="O381" s="237"/>
      <c r="P381" s="237"/>
      <c r="Q381" s="237"/>
      <c r="R381" s="237"/>
      <c r="S381" s="237"/>
      <c r="T381" s="238"/>
      <c r="AT381" s="239" t="s">
        <v>250</v>
      </c>
      <c r="AU381" s="239" t="s">
        <v>81</v>
      </c>
      <c r="AV381" s="14" t="s">
        <v>79</v>
      </c>
      <c r="AW381" s="14" t="s">
        <v>33</v>
      </c>
      <c r="AX381" s="14" t="s">
        <v>72</v>
      </c>
      <c r="AY381" s="239" t="s">
        <v>239</v>
      </c>
    </row>
    <row r="382" spans="1:65" s="13" customFormat="1" ht="11.25">
      <c r="B382" s="211"/>
      <c r="C382" s="212"/>
      <c r="D382" s="207" t="s">
        <v>250</v>
      </c>
      <c r="E382" s="213" t="s">
        <v>19</v>
      </c>
      <c r="F382" s="214" t="s">
        <v>3769</v>
      </c>
      <c r="G382" s="212"/>
      <c r="H382" s="215">
        <v>12.55</v>
      </c>
      <c r="I382" s="216"/>
      <c r="J382" s="212"/>
      <c r="K382" s="212"/>
      <c r="L382" s="217"/>
      <c r="M382" s="218"/>
      <c r="N382" s="219"/>
      <c r="O382" s="219"/>
      <c r="P382" s="219"/>
      <c r="Q382" s="219"/>
      <c r="R382" s="219"/>
      <c r="S382" s="219"/>
      <c r="T382" s="220"/>
      <c r="AT382" s="221" t="s">
        <v>250</v>
      </c>
      <c r="AU382" s="221" t="s">
        <v>81</v>
      </c>
      <c r="AV382" s="13" t="s">
        <v>81</v>
      </c>
      <c r="AW382" s="13" t="s">
        <v>33</v>
      </c>
      <c r="AX382" s="13" t="s">
        <v>72</v>
      </c>
      <c r="AY382" s="221" t="s">
        <v>239</v>
      </c>
    </row>
    <row r="383" spans="1:65" s="14" customFormat="1" ht="11.25">
      <c r="B383" s="230"/>
      <c r="C383" s="231"/>
      <c r="D383" s="207" t="s">
        <v>250</v>
      </c>
      <c r="E383" s="232" t="s">
        <v>19</v>
      </c>
      <c r="F383" s="233" t="s">
        <v>3680</v>
      </c>
      <c r="G383" s="231"/>
      <c r="H383" s="232" t="s">
        <v>19</v>
      </c>
      <c r="I383" s="234"/>
      <c r="J383" s="231"/>
      <c r="K383" s="231"/>
      <c r="L383" s="235"/>
      <c r="M383" s="236"/>
      <c r="N383" s="237"/>
      <c r="O383" s="237"/>
      <c r="P383" s="237"/>
      <c r="Q383" s="237"/>
      <c r="R383" s="237"/>
      <c r="S383" s="237"/>
      <c r="T383" s="238"/>
      <c r="AT383" s="239" t="s">
        <v>250</v>
      </c>
      <c r="AU383" s="239" t="s">
        <v>81</v>
      </c>
      <c r="AV383" s="14" t="s">
        <v>79</v>
      </c>
      <c r="AW383" s="14" t="s">
        <v>33</v>
      </c>
      <c r="AX383" s="14" t="s">
        <v>72</v>
      </c>
      <c r="AY383" s="239" t="s">
        <v>239</v>
      </c>
    </row>
    <row r="384" spans="1:65" s="13" customFormat="1" ht="11.25">
      <c r="B384" s="211"/>
      <c r="C384" s="212"/>
      <c r="D384" s="207" t="s">
        <v>250</v>
      </c>
      <c r="E384" s="213" t="s">
        <v>19</v>
      </c>
      <c r="F384" s="214" t="s">
        <v>3770</v>
      </c>
      <c r="G384" s="212"/>
      <c r="H384" s="215">
        <v>17.600000000000001</v>
      </c>
      <c r="I384" s="216"/>
      <c r="J384" s="212"/>
      <c r="K384" s="212"/>
      <c r="L384" s="217"/>
      <c r="M384" s="218"/>
      <c r="N384" s="219"/>
      <c r="O384" s="219"/>
      <c r="P384" s="219"/>
      <c r="Q384" s="219"/>
      <c r="R384" s="219"/>
      <c r="S384" s="219"/>
      <c r="T384" s="220"/>
      <c r="AT384" s="221" t="s">
        <v>250</v>
      </c>
      <c r="AU384" s="221" t="s">
        <v>81</v>
      </c>
      <c r="AV384" s="13" t="s">
        <v>81</v>
      </c>
      <c r="AW384" s="13" t="s">
        <v>33</v>
      </c>
      <c r="AX384" s="13" t="s">
        <v>72</v>
      </c>
      <c r="AY384" s="221" t="s">
        <v>239</v>
      </c>
    </row>
    <row r="385" spans="1:65" s="2" customFormat="1" ht="16.5" customHeight="1">
      <c r="A385" s="36"/>
      <c r="B385" s="37"/>
      <c r="C385" s="194" t="s">
        <v>1002</v>
      </c>
      <c r="D385" s="194" t="s">
        <v>241</v>
      </c>
      <c r="E385" s="195" t="s">
        <v>3771</v>
      </c>
      <c r="F385" s="196" t="s">
        <v>3772</v>
      </c>
      <c r="G385" s="197" t="s">
        <v>244</v>
      </c>
      <c r="H385" s="198">
        <v>6.2750000000000004</v>
      </c>
      <c r="I385" s="199"/>
      <c r="J385" s="200">
        <f>ROUND(I385*H385,2)</f>
        <v>0</v>
      </c>
      <c r="K385" s="196" t="s">
        <v>19</v>
      </c>
      <c r="L385" s="41"/>
      <c r="M385" s="201" t="s">
        <v>19</v>
      </c>
      <c r="N385" s="202" t="s">
        <v>43</v>
      </c>
      <c r="O385" s="66"/>
      <c r="P385" s="203">
        <f>O385*H385</f>
        <v>0</v>
      </c>
      <c r="Q385" s="203">
        <v>0</v>
      </c>
      <c r="R385" s="203">
        <f>Q385*H385</f>
        <v>0</v>
      </c>
      <c r="S385" s="203">
        <v>0</v>
      </c>
      <c r="T385" s="204">
        <f>S385*H385</f>
        <v>0</v>
      </c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R385" s="205" t="s">
        <v>246</v>
      </c>
      <c r="AT385" s="205" t="s">
        <v>241</v>
      </c>
      <c r="AU385" s="205" t="s">
        <v>81</v>
      </c>
      <c r="AY385" s="19" t="s">
        <v>239</v>
      </c>
      <c r="BE385" s="206">
        <f>IF(N385="základní",J385,0)</f>
        <v>0</v>
      </c>
      <c r="BF385" s="206">
        <f>IF(N385="snížená",J385,0)</f>
        <v>0</v>
      </c>
      <c r="BG385" s="206">
        <f>IF(N385="zákl. přenesená",J385,0)</f>
        <v>0</v>
      </c>
      <c r="BH385" s="206">
        <f>IF(N385="sníž. přenesená",J385,0)</f>
        <v>0</v>
      </c>
      <c r="BI385" s="206">
        <f>IF(N385="nulová",J385,0)</f>
        <v>0</v>
      </c>
      <c r="BJ385" s="19" t="s">
        <v>79</v>
      </c>
      <c r="BK385" s="206">
        <f>ROUND(I385*H385,2)</f>
        <v>0</v>
      </c>
      <c r="BL385" s="19" t="s">
        <v>246</v>
      </c>
      <c r="BM385" s="205" t="s">
        <v>3773</v>
      </c>
    </row>
    <row r="386" spans="1:65" s="2" customFormat="1" ht="11.25">
      <c r="A386" s="36"/>
      <c r="B386" s="37"/>
      <c r="C386" s="38"/>
      <c r="D386" s="207" t="s">
        <v>248</v>
      </c>
      <c r="E386" s="38"/>
      <c r="F386" s="208" t="s">
        <v>3774</v>
      </c>
      <c r="G386" s="38"/>
      <c r="H386" s="38"/>
      <c r="I386" s="117"/>
      <c r="J386" s="38"/>
      <c r="K386" s="38"/>
      <c r="L386" s="41"/>
      <c r="M386" s="209"/>
      <c r="N386" s="210"/>
      <c r="O386" s="66"/>
      <c r="P386" s="66"/>
      <c r="Q386" s="66"/>
      <c r="R386" s="66"/>
      <c r="S386" s="66"/>
      <c r="T386" s="67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T386" s="19" t="s">
        <v>248</v>
      </c>
      <c r="AU386" s="19" t="s">
        <v>81</v>
      </c>
    </row>
    <row r="387" spans="1:65" s="14" customFormat="1" ht="11.25">
      <c r="B387" s="230"/>
      <c r="C387" s="231"/>
      <c r="D387" s="207" t="s">
        <v>250</v>
      </c>
      <c r="E387" s="232" t="s">
        <v>19</v>
      </c>
      <c r="F387" s="233" t="s">
        <v>3471</v>
      </c>
      <c r="G387" s="231"/>
      <c r="H387" s="232" t="s">
        <v>19</v>
      </c>
      <c r="I387" s="234"/>
      <c r="J387" s="231"/>
      <c r="K387" s="231"/>
      <c r="L387" s="235"/>
      <c r="M387" s="236"/>
      <c r="N387" s="237"/>
      <c r="O387" s="237"/>
      <c r="P387" s="237"/>
      <c r="Q387" s="237"/>
      <c r="R387" s="237"/>
      <c r="S387" s="237"/>
      <c r="T387" s="238"/>
      <c r="AT387" s="239" t="s">
        <v>250</v>
      </c>
      <c r="AU387" s="239" t="s">
        <v>81</v>
      </c>
      <c r="AV387" s="14" t="s">
        <v>79</v>
      </c>
      <c r="AW387" s="14" t="s">
        <v>33</v>
      </c>
      <c r="AX387" s="14" t="s">
        <v>72</v>
      </c>
      <c r="AY387" s="239" t="s">
        <v>239</v>
      </c>
    </row>
    <row r="388" spans="1:65" s="13" customFormat="1" ht="11.25">
      <c r="B388" s="211"/>
      <c r="C388" s="212"/>
      <c r="D388" s="207" t="s">
        <v>250</v>
      </c>
      <c r="E388" s="213" t="s">
        <v>19</v>
      </c>
      <c r="F388" s="214" t="s">
        <v>3775</v>
      </c>
      <c r="G388" s="212"/>
      <c r="H388" s="215">
        <v>6.2750000000000004</v>
      </c>
      <c r="I388" s="216"/>
      <c r="J388" s="212"/>
      <c r="K388" s="212"/>
      <c r="L388" s="217"/>
      <c r="M388" s="218"/>
      <c r="N388" s="219"/>
      <c r="O388" s="219"/>
      <c r="P388" s="219"/>
      <c r="Q388" s="219"/>
      <c r="R388" s="219"/>
      <c r="S388" s="219"/>
      <c r="T388" s="220"/>
      <c r="AT388" s="221" t="s">
        <v>250</v>
      </c>
      <c r="AU388" s="221" t="s">
        <v>81</v>
      </c>
      <c r="AV388" s="13" t="s">
        <v>81</v>
      </c>
      <c r="AW388" s="13" t="s">
        <v>33</v>
      </c>
      <c r="AX388" s="13" t="s">
        <v>72</v>
      </c>
      <c r="AY388" s="221" t="s">
        <v>239</v>
      </c>
    </row>
    <row r="389" spans="1:65" s="2" customFormat="1" ht="16.5" customHeight="1">
      <c r="A389" s="36"/>
      <c r="B389" s="37"/>
      <c r="C389" s="194" t="s">
        <v>1191</v>
      </c>
      <c r="D389" s="194" t="s">
        <v>241</v>
      </c>
      <c r="E389" s="195" t="s">
        <v>3776</v>
      </c>
      <c r="F389" s="196" t="s">
        <v>3777</v>
      </c>
      <c r="G389" s="197" t="s">
        <v>244</v>
      </c>
      <c r="H389" s="198">
        <v>624.54999999999995</v>
      </c>
      <c r="I389" s="199"/>
      <c r="J389" s="200">
        <f>ROUND(I389*H389,2)</f>
        <v>0</v>
      </c>
      <c r="K389" s="196" t="s">
        <v>245</v>
      </c>
      <c r="L389" s="41"/>
      <c r="M389" s="201" t="s">
        <v>19</v>
      </c>
      <c r="N389" s="202" t="s">
        <v>43</v>
      </c>
      <c r="O389" s="66"/>
      <c r="P389" s="203">
        <f>O389*H389</f>
        <v>0</v>
      </c>
      <c r="Q389" s="203">
        <v>0</v>
      </c>
      <c r="R389" s="203">
        <f>Q389*H389</f>
        <v>0</v>
      </c>
      <c r="S389" s="203">
        <v>0</v>
      </c>
      <c r="T389" s="204">
        <f>S389*H389</f>
        <v>0</v>
      </c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R389" s="205" t="s">
        <v>246</v>
      </c>
      <c r="AT389" s="205" t="s">
        <v>241</v>
      </c>
      <c r="AU389" s="205" t="s">
        <v>81</v>
      </c>
      <c r="AY389" s="19" t="s">
        <v>239</v>
      </c>
      <c r="BE389" s="206">
        <f>IF(N389="základní",J389,0)</f>
        <v>0</v>
      </c>
      <c r="BF389" s="206">
        <f>IF(N389="snížená",J389,0)</f>
        <v>0</v>
      </c>
      <c r="BG389" s="206">
        <f>IF(N389="zákl. přenesená",J389,0)</f>
        <v>0</v>
      </c>
      <c r="BH389" s="206">
        <f>IF(N389="sníž. přenesená",J389,0)</f>
        <v>0</v>
      </c>
      <c r="BI389" s="206">
        <f>IF(N389="nulová",J389,0)</f>
        <v>0</v>
      </c>
      <c r="BJ389" s="19" t="s">
        <v>79</v>
      </c>
      <c r="BK389" s="206">
        <f>ROUND(I389*H389,2)</f>
        <v>0</v>
      </c>
      <c r="BL389" s="19" t="s">
        <v>246</v>
      </c>
      <c r="BM389" s="205" t="s">
        <v>3778</v>
      </c>
    </row>
    <row r="390" spans="1:65" s="2" customFormat="1" ht="19.5">
      <c r="A390" s="36"/>
      <c r="B390" s="37"/>
      <c r="C390" s="38"/>
      <c r="D390" s="207" t="s">
        <v>248</v>
      </c>
      <c r="E390" s="38"/>
      <c r="F390" s="208" t="s">
        <v>3779</v>
      </c>
      <c r="G390" s="38"/>
      <c r="H390" s="38"/>
      <c r="I390" s="117"/>
      <c r="J390" s="38"/>
      <c r="K390" s="38"/>
      <c r="L390" s="41"/>
      <c r="M390" s="209"/>
      <c r="N390" s="210"/>
      <c r="O390" s="66"/>
      <c r="P390" s="66"/>
      <c r="Q390" s="66"/>
      <c r="R390" s="66"/>
      <c r="S390" s="66"/>
      <c r="T390" s="67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T390" s="19" t="s">
        <v>248</v>
      </c>
      <c r="AU390" s="19" t="s">
        <v>81</v>
      </c>
    </row>
    <row r="391" spans="1:65" s="14" customFormat="1" ht="11.25">
      <c r="B391" s="230"/>
      <c r="C391" s="231"/>
      <c r="D391" s="207" t="s">
        <v>250</v>
      </c>
      <c r="E391" s="232" t="s">
        <v>19</v>
      </c>
      <c r="F391" s="233" t="s">
        <v>3690</v>
      </c>
      <c r="G391" s="231"/>
      <c r="H391" s="232" t="s">
        <v>19</v>
      </c>
      <c r="I391" s="234"/>
      <c r="J391" s="231"/>
      <c r="K391" s="231"/>
      <c r="L391" s="235"/>
      <c r="M391" s="236"/>
      <c r="N391" s="237"/>
      <c r="O391" s="237"/>
      <c r="P391" s="237"/>
      <c r="Q391" s="237"/>
      <c r="R391" s="237"/>
      <c r="S391" s="237"/>
      <c r="T391" s="238"/>
      <c r="AT391" s="239" t="s">
        <v>250</v>
      </c>
      <c r="AU391" s="239" t="s">
        <v>81</v>
      </c>
      <c r="AV391" s="14" t="s">
        <v>79</v>
      </c>
      <c r="AW391" s="14" t="s">
        <v>33</v>
      </c>
      <c r="AX391" s="14" t="s">
        <v>72</v>
      </c>
      <c r="AY391" s="239" t="s">
        <v>239</v>
      </c>
    </row>
    <row r="392" spans="1:65" s="13" customFormat="1" ht="11.25">
      <c r="B392" s="211"/>
      <c r="C392" s="212"/>
      <c r="D392" s="207" t="s">
        <v>250</v>
      </c>
      <c r="E392" s="213" t="s">
        <v>19</v>
      </c>
      <c r="F392" s="214" t="s">
        <v>3780</v>
      </c>
      <c r="G392" s="212"/>
      <c r="H392" s="215">
        <v>566.29999999999995</v>
      </c>
      <c r="I392" s="216"/>
      <c r="J392" s="212"/>
      <c r="K392" s="212"/>
      <c r="L392" s="217"/>
      <c r="M392" s="218"/>
      <c r="N392" s="219"/>
      <c r="O392" s="219"/>
      <c r="P392" s="219"/>
      <c r="Q392" s="219"/>
      <c r="R392" s="219"/>
      <c r="S392" s="219"/>
      <c r="T392" s="220"/>
      <c r="AT392" s="221" t="s">
        <v>250</v>
      </c>
      <c r="AU392" s="221" t="s">
        <v>81</v>
      </c>
      <c r="AV392" s="13" t="s">
        <v>81</v>
      </c>
      <c r="AW392" s="13" t="s">
        <v>33</v>
      </c>
      <c r="AX392" s="13" t="s">
        <v>72</v>
      </c>
      <c r="AY392" s="221" t="s">
        <v>239</v>
      </c>
    </row>
    <row r="393" spans="1:65" s="14" customFormat="1" ht="11.25">
      <c r="B393" s="230"/>
      <c r="C393" s="231"/>
      <c r="D393" s="207" t="s">
        <v>250</v>
      </c>
      <c r="E393" s="232" t="s">
        <v>19</v>
      </c>
      <c r="F393" s="233" t="s">
        <v>3469</v>
      </c>
      <c r="G393" s="231"/>
      <c r="H393" s="232" t="s">
        <v>19</v>
      </c>
      <c r="I393" s="234"/>
      <c r="J393" s="231"/>
      <c r="K393" s="231"/>
      <c r="L393" s="235"/>
      <c r="M393" s="236"/>
      <c r="N393" s="237"/>
      <c r="O393" s="237"/>
      <c r="P393" s="237"/>
      <c r="Q393" s="237"/>
      <c r="R393" s="237"/>
      <c r="S393" s="237"/>
      <c r="T393" s="238"/>
      <c r="AT393" s="239" t="s">
        <v>250</v>
      </c>
      <c r="AU393" s="239" t="s">
        <v>81</v>
      </c>
      <c r="AV393" s="14" t="s">
        <v>79</v>
      </c>
      <c r="AW393" s="14" t="s">
        <v>33</v>
      </c>
      <c r="AX393" s="14" t="s">
        <v>72</v>
      </c>
      <c r="AY393" s="239" t="s">
        <v>239</v>
      </c>
    </row>
    <row r="394" spans="1:65" s="13" customFormat="1" ht="11.25">
      <c r="B394" s="211"/>
      <c r="C394" s="212"/>
      <c r="D394" s="207" t="s">
        <v>250</v>
      </c>
      <c r="E394" s="213" t="s">
        <v>19</v>
      </c>
      <c r="F394" s="214" t="s">
        <v>3781</v>
      </c>
      <c r="G394" s="212"/>
      <c r="H394" s="215">
        <v>7.75</v>
      </c>
      <c r="I394" s="216"/>
      <c r="J394" s="212"/>
      <c r="K394" s="212"/>
      <c r="L394" s="217"/>
      <c r="M394" s="218"/>
      <c r="N394" s="219"/>
      <c r="O394" s="219"/>
      <c r="P394" s="219"/>
      <c r="Q394" s="219"/>
      <c r="R394" s="219"/>
      <c r="S394" s="219"/>
      <c r="T394" s="220"/>
      <c r="AT394" s="221" t="s">
        <v>250</v>
      </c>
      <c r="AU394" s="221" t="s">
        <v>81</v>
      </c>
      <c r="AV394" s="13" t="s">
        <v>81</v>
      </c>
      <c r="AW394" s="13" t="s">
        <v>33</v>
      </c>
      <c r="AX394" s="13" t="s">
        <v>72</v>
      </c>
      <c r="AY394" s="221" t="s">
        <v>239</v>
      </c>
    </row>
    <row r="395" spans="1:65" s="14" customFormat="1" ht="11.25">
      <c r="B395" s="230"/>
      <c r="C395" s="231"/>
      <c r="D395" s="207" t="s">
        <v>250</v>
      </c>
      <c r="E395" s="232" t="s">
        <v>19</v>
      </c>
      <c r="F395" s="233" t="s">
        <v>3696</v>
      </c>
      <c r="G395" s="231"/>
      <c r="H395" s="232" t="s">
        <v>19</v>
      </c>
      <c r="I395" s="234"/>
      <c r="J395" s="231"/>
      <c r="K395" s="231"/>
      <c r="L395" s="235"/>
      <c r="M395" s="236"/>
      <c r="N395" s="237"/>
      <c r="O395" s="237"/>
      <c r="P395" s="237"/>
      <c r="Q395" s="237"/>
      <c r="R395" s="237"/>
      <c r="S395" s="237"/>
      <c r="T395" s="238"/>
      <c r="AT395" s="239" t="s">
        <v>250</v>
      </c>
      <c r="AU395" s="239" t="s">
        <v>81</v>
      </c>
      <c r="AV395" s="14" t="s">
        <v>79</v>
      </c>
      <c r="AW395" s="14" t="s">
        <v>33</v>
      </c>
      <c r="AX395" s="14" t="s">
        <v>72</v>
      </c>
      <c r="AY395" s="239" t="s">
        <v>239</v>
      </c>
    </row>
    <row r="396" spans="1:65" s="13" customFormat="1" ht="11.25">
      <c r="B396" s="211"/>
      <c r="C396" s="212"/>
      <c r="D396" s="207" t="s">
        <v>250</v>
      </c>
      <c r="E396" s="213" t="s">
        <v>19</v>
      </c>
      <c r="F396" s="214" t="s">
        <v>3782</v>
      </c>
      <c r="G396" s="212"/>
      <c r="H396" s="215">
        <v>32.9</v>
      </c>
      <c r="I396" s="216"/>
      <c r="J396" s="212"/>
      <c r="K396" s="212"/>
      <c r="L396" s="217"/>
      <c r="M396" s="218"/>
      <c r="N396" s="219"/>
      <c r="O396" s="219"/>
      <c r="P396" s="219"/>
      <c r="Q396" s="219"/>
      <c r="R396" s="219"/>
      <c r="S396" s="219"/>
      <c r="T396" s="220"/>
      <c r="AT396" s="221" t="s">
        <v>250</v>
      </c>
      <c r="AU396" s="221" t="s">
        <v>81</v>
      </c>
      <c r="AV396" s="13" t="s">
        <v>81</v>
      </c>
      <c r="AW396" s="13" t="s">
        <v>33</v>
      </c>
      <c r="AX396" s="13" t="s">
        <v>72</v>
      </c>
      <c r="AY396" s="221" t="s">
        <v>239</v>
      </c>
    </row>
    <row r="397" spans="1:65" s="14" customFormat="1" ht="11.25">
      <c r="B397" s="230"/>
      <c r="C397" s="231"/>
      <c r="D397" s="207" t="s">
        <v>250</v>
      </c>
      <c r="E397" s="232" t="s">
        <v>19</v>
      </c>
      <c r="F397" s="233" t="s">
        <v>3680</v>
      </c>
      <c r="G397" s="231"/>
      <c r="H397" s="232" t="s">
        <v>19</v>
      </c>
      <c r="I397" s="234"/>
      <c r="J397" s="231"/>
      <c r="K397" s="231"/>
      <c r="L397" s="235"/>
      <c r="M397" s="236"/>
      <c r="N397" s="237"/>
      <c r="O397" s="237"/>
      <c r="P397" s="237"/>
      <c r="Q397" s="237"/>
      <c r="R397" s="237"/>
      <c r="S397" s="237"/>
      <c r="T397" s="238"/>
      <c r="AT397" s="239" t="s">
        <v>250</v>
      </c>
      <c r="AU397" s="239" t="s">
        <v>81</v>
      </c>
      <c r="AV397" s="14" t="s">
        <v>79</v>
      </c>
      <c r="AW397" s="14" t="s">
        <v>33</v>
      </c>
      <c r="AX397" s="14" t="s">
        <v>72</v>
      </c>
      <c r="AY397" s="239" t="s">
        <v>239</v>
      </c>
    </row>
    <row r="398" spans="1:65" s="13" customFormat="1" ht="11.25">
      <c r="B398" s="211"/>
      <c r="C398" s="212"/>
      <c r="D398" s="207" t="s">
        <v>250</v>
      </c>
      <c r="E398" s="213" t="s">
        <v>19</v>
      </c>
      <c r="F398" s="214" t="s">
        <v>3783</v>
      </c>
      <c r="G398" s="212"/>
      <c r="H398" s="215">
        <v>17.600000000000001</v>
      </c>
      <c r="I398" s="216"/>
      <c r="J398" s="212"/>
      <c r="K398" s="212"/>
      <c r="L398" s="217"/>
      <c r="M398" s="218"/>
      <c r="N398" s="219"/>
      <c r="O398" s="219"/>
      <c r="P398" s="219"/>
      <c r="Q398" s="219"/>
      <c r="R398" s="219"/>
      <c r="S398" s="219"/>
      <c r="T398" s="220"/>
      <c r="AT398" s="221" t="s">
        <v>250</v>
      </c>
      <c r="AU398" s="221" t="s">
        <v>81</v>
      </c>
      <c r="AV398" s="13" t="s">
        <v>81</v>
      </c>
      <c r="AW398" s="13" t="s">
        <v>33</v>
      </c>
      <c r="AX398" s="13" t="s">
        <v>72</v>
      </c>
      <c r="AY398" s="221" t="s">
        <v>239</v>
      </c>
    </row>
    <row r="399" spans="1:65" s="2" customFormat="1" ht="16.5" customHeight="1">
      <c r="A399" s="36"/>
      <c r="B399" s="37"/>
      <c r="C399" s="194" t="s">
        <v>659</v>
      </c>
      <c r="D399" s="194" t="s">
        <v>241</v>
      </c>
      <c r="E399" s="195" t="s">
        <v>3784</v>
      </c>
      <c r="F399" s="196" t="s">
        <v>3785</v>
      </c>
      <c r="G399" s="197" t="s">
        <v>244</v>
      </c>
      <c r="H399" s="198">
        <v>199.35</v>
      </c>
      <c r="I399" s="199"/>
      <c r="J399" s="200">
        <f>ROUND(I399*H399,2)</f>
        <v>0</v>
      </c>
      <c r="K399" s="196" t="s">
        <v>245</v>
      </c>
      <c r="L399" s="41"/>
      <c r="M399" s="201" t="s">
        <v>19</v>
      </c>
      <c r="N399" s="202" t="s">
        <v>43</v>
      </c>
      <c r="O399" s="66"/>
      <c r="P399" s="203">
        <f>O399*H399</f>
        <v>0</v>
      </c>
      <c r="Q399" s="203">
        <v>0</v>
      </c>
      <c r="R399" s="203">
        <f>Q399*H399</f>
        <v>0</v>
      </c>
      <c r="S399" s="203">
        <v>0</v>
      </c>
      <c r="T399" s="204">
        <f>S399*H399</f>
        <v>0</v>
      </c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R399" s="205" t="s">
        <v>246</v>
      </c>
      <c r="AT399" s="205" t="s">
        <v>241</v>
      </c>
      <c r="AU399" s="205" t="s">
        <v>81</v>
      </c>
      <c r="AY399" s="19" t="s">
        <v>239</v>
      </c>
      <c r="BE399" s="206">
        <f>IF(N399="základní",J399,0)</f>
        <v>0</v>
      </c>
      <c r="BF399" s="206">
        <f>IF(N399="snížená",J399,0)</f>
        <v>0</v>
      </c>
      <c r="BG399" s="206">
        <f>IF(N399="zákl. přenesená",J399,0)</f>
        <v>0</v>
      </c>
      <c r="BH399" s="206">
        <f>IF(N399="sníž. přenesená",J399,0)</f>
        <v>0</v>
      </c>
      <c r="BI399" s="206">
        <f>IF(N399="nulová",J399,0)</f>
        <v>0</v>
      </c>
      <c r="BJ399" s="19" t="s">
        <v>79</v>
      </c>
      <c r="BK399" s="206">
        <f>ROUND(I399*H399,2)</f>
        <v>0</v>
      </c>
      <c r="BL399" s="19" t="s">
        <v>246</v>
      </c>
      <c r="BM399" s="205" t="s">
        <v>3786</v>
      </c>
    </row>
    <row r="400" spans="1:65" s="2" customFormat="1" ht="19.5">
      <c r="A400" s="36"/>
      <c r="B400" s="37"/>
      <c r="C400" s="38"/>
      <c r="D400" s="207" t="s">
        <v>248</v>
      </c>
      <c r="E400" s="38"/>
      <c r="F400" s="208" t="s">
        <v>3787</v>
      </c>
      <c r="G400" s="38"/>
      <c r="H400" s="38"/>
      <c r="I400" s="117"/>
      <c r="J400" s="38"/>
      <c r="K400" s="38"/>
      <c r="L400" s="41"/>
      <c r="M400" s="209"/>
      <c r="N400" s="210"/>
      <c r="O400" s="66"/>
      <c r="P400" s="66"/>
      <c r="Q400" s="66"/>
      <c r="R400" s="66"/>
      <c r="S400" s="66"/>
      <c r="T400" s="67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T400" s="19" t="s">
        <v>248</v>
      </c>
      <c r="AU400" s="19" t="s">
        <v>81</v>
      </c>
    </row>
    <row r="401" spans="1:65" s="14" customFormat="1" ht="11.25">
      <c r="B401" s="230"/>
      <c r="C401" s="231"/>
      <c r="D401" s="207" t="s">
        <v>250</v>
      </c>
      <c r="E401" s="232" t="s">
        <v>19</v>
      </c>
      <c r="F401" s="233" t="s">
        <v>3680</v>
      </c>
      <c r="G401" s="231"/>
      <c r="H401" s="232" t="s">
        <v>19</v>
      </c>
      <c r="I401" s="234"/>
      <c r="J401" s="231"/>
      <c r="K401" s="231"/>
      <c r="L401" s="235"/>
      <c r="M401" s="236"/>
      <c r="N401" s="237"/>
      <c r="O401" s="237"/>
      <c r="P401" s="237"/>
      <c r="Q401" s="237"/>
      <c r="R401" s="237"/>
      <c r="S401" s="237"/>
      <c r="T401" s="238"/>
      <c r="AT401" s="239" t="s">
        <v>250</v>
      </c>
      <c r="AU401" s="239" t="s">
        <v>81</v>
      </c>
      <c r="AV401" s="14" t="s">
        <v>79</v>
      </c>
      <c r="AW401" s="14" t="s">
        <v>33</v>
      </c>
      <c r="AX401" s="14" t="s">
        <v>72</v>
      </c>
      <c r="AY401" s="239" t="s">
        <v>239</v>
      </c>
    </row>
    <row r="402" spans="1:65" s="13" customFormat="1" ht="11.25">
      <c r="B402" s="211"/>
      <c r="C402" s="212"/>
      <c r="D402" s="207" t="s">
        <v>250</v>
      </c>
      <c r="E402" s="213" t="s">
        <v>19</v>
      </c>
      <c r="F402" s="214" t="s">
        <v>3788</v>
      </c>
      <c r="G402" s="212"/>
      <c r="H402" s="215">
        <v>79.900000000000006</v>
      </c>
      <c r="I402" s="216"/>
      <c r="J402" s="212"/>
      <c r="K402" s="212"/>
      <c r="L402" s="217"/>
      <c r="M402" s="218"/>
      <c r="N402" s="219"/>
      <c r="O402" s="219"/>
      <c r="P402" s="219"/>
      <c r="Q402" s="219"/>
      <c r="R402" s="219"/>
      <c r="S402" s="219"/>
      <c r="T402" s="220"/>
      <c r="AT402" s="221" t="s">
        <v>250</v>
      </c>
      <c r="AU402" s="221" t="s">
        <v>81</v>
      </c>
      <c r="AV402" s="13" t="s">
        <v>81</v>
      </c>
      <c r="AW402" s="13" t="s">
        <v>33</v>
      </c>
      <c r="AX402" s="13" t="s">
        <v>72</v>
      </c>
      <c r="AY402" s="221" t="s">
        <v>239</v>
      </c>
    </row>
    <row r="403" spans="1:65" s="14" customFormat="1" ht="11.25">
      <c r="B403" s="230"/>
      <c r="C403" s="231"/>
      <c r="D403" s="207" t="s">
        <v>250</v>
      </c>
      <c r="E403" s="232" t="s">
        <v>19</v>
      </c>
      <c r="F403" s="233" t="s">
        <v>3703</v>
      </c>
      <c r="G403" s="231"/>
      <c r="H403" s="232" t="s">
        <v>19</v>
      </c>
      <c r="I403" s="234"/>
      <c r="J403" s="231"/>
      <c r="K403" s="231"/>
      <c r="L403" s="235"/>
      <c r="M403" s="236"/>
      <c r="N403" s="237"/>
      <c r="O403" s="237"/>
      <c r="P403" s="237"/>
      <c r="Q403" s="237"/>
      <c r="R403" s="237"/>
      <c r="S403" s="237"/>
      <c r="T403" s="238"/>
      <c r="AT403" s="239" t="s">
        <v>250</v>
      </c>
      <c r="AU403" s="239" t="s">
        <v>81</v>
      </c>
      <c r="AV403" s="14" t="s">
        <v>79</v>
      </c>
      <c r="AW403" s="14" t="s">
        <v>33</v>
      </c>
      <c r="AX403" s="14" t="s">
        <v>72</v>
      </c>
      <c r="AY403" s="239" t="s">
        <v>239</v>
      </c>
    </row>
    <row r="404" spans="1:65" s="13" customFormat="1" ht="11.25">
      <c r="B404" s="211"/>
      <c r="C404" s="212"/>
      <c r="D404" s="207" t="s">
        <v>250</v>
      </c>
      <c r="E404" s="213" t="s">
        <v>19</v>
      </c>
      <c r="F404" s="214" t="s">
        <v>3789</v>
      </c>
      <c r="G404" s="212"/>
      <c r="H404" s="215">
        <v>106.9</v>
      </c>
      <c r="I404" s="216"/>
      <c r="J404" s="212"/>
      <c r="K404" s="212"/>
      <c r="L404" s="217"/>
      <c r="M404" s="218"/>
      <c r="N404" s="219"/>
      <c r="O404" s="219"/>
      <c r="P404" s="219"/>
      <c r="Q404" s="219"/>
      <c r="R404" s="219"/>
      <c r="S404" s="219"/>
      <c r="T404" s="220"/>
      <c r="AT404" s="221" t="s">
        <v>250</v>
      </c>
      <c r="AU404" s="221" t="s">
        <v>81</v>
      </c>
      <c r="AV404" s="13" t="s">
        <v>81</v>
      </c>
      <c r="AW404" s="13" t="s">
        <v>33</v>
      </c>
      <c r="AX404" s="13" t="s">
        <v>72</v>
      </c>
      <c r="AY404" s="221" t="s">
        <v>239</v>
      </c>
    </row>
    <row r="405" spans="1:65" s="14" customFormat="1" ht="11.25">
      <c r="B405" s="230"/>
      <c r="C405" s="231"/>
      <c r="D405" s="207" t="s">
        <v>250</v>
      </c>
      <c r="E405" s="232" t="s">
        <v>19</v>
      </c>
      <c r="F405" s="233" t="s">
        <v>3471</v>
      </c>
      <c r="G405" s="231"/>
      <c r="H405" s="232" t="s">
        <v>19</v>
      </c>
      <c r="I405" s="234"/>
      <c r="J405" s="231"/>
      <c r="K405" s="231"/>
      <c r="L405" s="235"/>
      <c r="M405" s="236"/>
      <c r="N405" s="237"/>
      <c r="O405" s="237"/>
      <c r="P405" s="237"/>
      <c r="Q405" s="237"/>
      <c r="R405" s="237"/>
      <c r="S405" s="237"/>
      <c r="T405" s="238"/>
      <c r="AT405" s="239" t="s">
        <v>250</v>
      </c>
      <c r="AU405" s="239" t="s">
        <v>81</v>
      </c>
      <c r="AV405" s="14" t="s">
        <v>79</v>
      </c>
      <c r="AW405" s="14" t="s">
        <v>33</v>
      </c>
      <c r="AX405" s="14" t="s">
        <v>72</v>
      </c>
      <c r="AY405" s="239" t="s">
        <v>239</v>
      </c>
    </row>
    <row r="406" spans="1:65" s="13" customFormat="1" ht="11.25">
      <c r="B406" s="211"/>
      <c r="C406" s="212"/>
      <c r="D406" s="207" t="s">
        <v>250</v>
      </c>
      <c r="E406" s="213" t="s">
        <v>19</v>
      </c>
      <c r="F406" s="214" t="s">
        <v>3790</v>
      </c>
      <c r="G406" s="212"/>
      <c r="H406" s="215">
        <v>12.55</v>
      </c>
      <c r="I406" s="216"/>
      <c r="J406" s="212"/>
      <c r="K406" s="212"/>
      <c r="L406" s="217"/>
      <c r="M406" s="218"/>
      <c r="N406" s="219"/>
      <c r="O406" s="219"/>
      <c r="P406" s="219"/>
      <c r="Q406" s="219"/>
      <c r="R406" s="219"/>
      <c r="S406" s="219"/>
      <c r="T406" s="220"/>
      <c r="AT406" s="221" t="s">
        <v>250</v>
      </c>
      <c r="AU406" s="221" t="s">
        <v>81</v>
      </c>
      <c r="AV406" s="13" t="s">
        <v>81</v>
      </c>
      <c r="AW406" s="13" t="s">
        <v>33</v>
      </c>
      <c r="AX406" s="13" t="s">
        <v>72</v>
      </c>
      <c r="AY406" s="221" t="s">
        <v>239</v>
      </c>
    </row>
    <row r="407" spans="1:65" s="2" customFormat="1" ht="16.5" customHeight="1">
      <c r="A407" s="36"/>
      <c r="B407" s="37"/>
      <c r="C407" s="194" t="s">
        <v>1358</v>
      </c>
      <c r="D407" s="194" t="s">
        <v>241</v>
      </c>
      <c r="E407" s="195" t="s">
        <v>3791</v>
      </c>
      <c r="F407" s="196" t="s">
        <v>3792</v>
      </c>
      <c r="G407" s="197" t="s">
        <v>244</v>
      </c>
      <c r="H407" s="198">
        <v>570.17499999999995</v>
      </c>
      <c r="I407" s="199"/>
      <c r="J407" s="200">
        <f>ROUND(I407*H407,2)</f>
        <v>0</v>
      </c>
      <c r="K407" s="196" t="s">
        <v>245</v>
      </c>
      <c r="L407" s="41"/>
      <c r="M407" s="201" t="s">
        <v>19</v>
      </c>
      <c r="N407" s="202" t="s">
        <v>43</v>
      </c>
      <c r="O407" s="66"/>
      <c r="P407" s="203">
        <f>O407*H407</f>
        <v>0</v>
      </c>
      <c r="Q407" s="203">
        <v>0</v>
      </c>
      <c r="R407" s="203">
        <f>Q407*H407</f>
        <v>0</v>
      </c>
      <c r="S407" s="203">
        <v>0</v>
      </c>
      <c r="T407" s="204">
        <f>S407*H407</f>
        <v>0</v>
      </c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R407" s="205" t="s">
        <v>246</v>
      </c>
      <c r="AT407" s="205" t="s">
        <v>241</v>
      </c>
      <c r="AU407" s="205" t="s">
        <v>81</v>
      </c>
      <c r="AY407" s="19" t="s">
        <v>239</v>
      </c>
      <c r="BE407" s="206">
        <f>IF(N407="základní",J407,0)</f>
        <v>0</v>
      </c>
      <c r="BF407" s="206">
        <f>IF(N407="snížená",J407,0)</f>
        <v>0</v>
      </c>
      <c r="BG407" s="206">
        <f>IF(N407="zákl. přenesená",J407,0)</f>
        <v>0</v>
      </c>
      <c r="BH407" s="206">
        <f>IF(N407="sníž. přenesená",J407,0)</f>
        <v>0</v>
      </c>
      <c r="BI407" s="206">
        <f>IF(N407="nulová",J407,0)</f>
        <v>0</v>
      </c>
      <c r="BJ407" s="19" t="s">
        <v>79</v>
      </c>
      <c r="BK407" s="206">
        <f>ROUND(I407*H407,2)</f>
        <v>0</v>
      </c>
      <c r="BL407" s="19" t="s">
        <v>246</v>
      </c>
      <c r="BM407" s="205" t="s">
        <v>3793</v>
      </c>
    </row>
    <row r="408" spans="1:65" s="2" customFormat="1" ht="19.5">
      <c r="A408" s="36"/>
      <c r="B408" s="37"/>
      <c r="C408" s="38"/>
      <c r="D408" s="207" t="s">
        <v>248</v>
      </c>
      <c r="E408" s="38"/>
      <c r="F408" s="208" t="s">
        <v>3794</v>
      </c>
      <c r="G408" s="38"/>
      <c r="H408" s="38"/>
      <c r="I408" s="117"/>
      <c r="J408" s="38"/>
      <c r="K408" s="38"/>
      <c r="L408" s="41"/>
      <c r="M408" s="209"/>
      <c r="N408" s="210"/>
      <c r="O408" s="66"/>
      <c r="P408" s="66"/>
      <c r="Q408" s="66"/>
      <c r="R408" s="66"/>
      <c r="S408" s="66"/>
      <c r="T408" s="67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T408" s="19" t="s">
        <v>248</v>
      </c>
      <c r="AU408" s="19" t="s">
        <v>81</v>
      </c>
    </row>
    <row r="409" spans="1:65" s="14" customFormat="1" ht="11.25">
      <c r="B409" s="230"/>
      <c r="C409" s="231"/>
      <c r="D409" s="207" t="s">
        <v>250</v>
      </c>
      <c r="E409" s="232" t="s">
        <v>19</v>
      </c>
      <c r="F409" s="233" t="s">
        <v>3690</v>
      </c>
      <c r="G409" s="231"/>
      <c r="H409" s="232" t="s">
        <v>19</v>
      </c>
      <c r="I409" s="234"/>
      <c r="J409" s="231"/>
      <c r="K409" s="231"/>
      <c r="L409" s="235"/>
      <c r="M409" s="236"/>
      <c r="N409" s="237"/>
      <c r="O409" s="237"/>
      <c r="P409" s="237"/>
      <c r="Q409" s="237"/>
      <c r="R409" s="237"/>
      <c r="S409" s="237"/>
      <c r="T409" s="238"/>
      <c r="AT409" s="239" t="s">
        <v>250</v>
      </c>
      <c r="AU409" s="239" t="s">
        <v>81</v>
      </c>
      <c r="AV409" s="14" t="s">
        <v>79</v>
      </c>
      <c r="AW409" s="14" t="s">
        <v>33</v>
      </c>
      <c r="AX409" s="14" t="s">
        <v>72</v>
      </c>
      <c r="AY409" s="239" t="s">
        <v>239</v>
      </c>
    </row>
    <row r="410" spans="1:65" s="13" customFormat="1" ht="11.25">
      <c r="B410" s="211"/>
      <c r="C410" s="212"/>
      <c r="D410" s="207" t="s">
        <v>250</v>
      </c>
      <c r="E410" s="213" t="s">
        <v>19</v>
      </c>
      <c r="F410" s="214" t="s">
        <v>3795</v>
      </c>
      <c r="G410" s="212"/>
      <c r="H410" s="215">
        <v>566.29999999999995</v>
      </c>
      <c r="I410" s="216"/>
      <c r="J410" s="212"/>
      <c r="K410" s="212"/>
      <c r="L410" s="217"/>
      <c r="M410" s="218"/>
      <c r="N410" s="219"/>
      <c r="O410" s="219"/>
      <c r="P410" s="219"/>
      <c r="Q410" s="219"/>
      <c r="R410" s="219"/>
      <c r="S410" s="219"/>
      <c r="T410" s="220"/>
      <c r="AT410" s="221" t="s">
        <v>250</v>
      </c>
      <c r="AU410" s="221" t="s">
        <v>81</v>
      </c>
      <c r="AV410" s="13" t="s">
        <v>81</v>
      </c>
      <c r="AW410" s="13" t="s">
        <v>33</v>
      </c>
      <c r="AX410" s="13" t="s">
        <v>72</v>
      </c>
      <c r="AY410" s="221" t="s">
        <v>239</v>
      </c>
    </row>
    <row r="411" spans="1:65" s="14" customFormat="1" ht="11.25">
      <c r="B411" s="230"/>
      <c r="C411" s="231"/>
      <c r="D411" s="207" t="s">
        <v>250</v>
      </c>
      <c r="E411" s="232" t="s">
        <v>19</v>
      </c>
      <c r="F411" s="233" t="s">
        <v>3469</v>
      </c>
      <c r="G411" s="231"/>
      <c r="H411" s="232" t="s">
        <v>19</v>
      </c>
      <c r="I411" s="234"/>
      <c r="J411" s="231"/>
      <c r="K411" s="231"/>
      <c r="L411" s="235"/>
      <c r="M411" s="236"/>
      <c r="N411" s="237"/>
      <c r="O411" s="237"/>
      <c r="P411" s="237"/>
      <c r="Q411" s="237"/>
      <c r="R411" s="237"/>
      <c r="S411" s="237"/>
      <c r="T411" s="238"/>
      <c r="AT411" s="239" t="s">
        <v>250</v>
      </c>
      <c r="AU411" s="239" t="s">
        <v>81</v>
      </c>
      <c r="AV411" s="14" t="s">
        <v>79</v>
      </c>
      <c r="AW411" s="14" t="s">
        <v>33</v>
      </c>
      <c r="AX411" s="14" t="s">
        <v>72</v>
      </c>
      <c r="AY411" s="239" t="s">
        <v>239</v>
      </c>
    </row>
    <row r="412" spans="1:65" s="13" customFormat="1" ht="11.25">
      <c r="B412" s="211"/>
      <c r="C412" s="212"/>
      <c r="D412" s="207" t="s">
        <v>250</v>
      </c>
      <c r="E412" s="213" t="s">
        <v>19</v>
      </c>
      <c r="F412" s="214" t="s">
        <v>3796</v>
      </c>
      <c r="G412" s="212"/>
      <c r="H412" s="215">
        <v>3.875</v>
      </c>
      <c r="I412" s="216"/>
      <c r="J412" s="212"/>
      <c r="K412" s="212"/>
      <c r="L412" s="217"/>
      <c r="M412" s="218"/>
      <c r="N412" s="219"/>
      <c r="O412" s="219"/>
      <c r="P412" s="219"/>
      <c r="Q412" s="219"/>
      <c r="R412" s="219"/>
      <c r="S412" s="219"/>
      <c r="T412" s="220"/>
      <c r="AT412" s="221" t="s">
        <v>250</v>
      </c>
      <c r="AU412" s="221" t="s">
        <v>81</v>
      </c>
      <c r="AV412" s="13" t="s">
        <v>81</v>
      </c>
      <c r="AW412" s="13" t="s">
        <v>33</v>
      </c>
      <c r="AX412" s="13" t="s">
        <v>72</v>
      </c>
      <c r="AY412" s="221" t="s">
        <v>239</v>
      </c>
    </row>
    <row r="413" spans="1:65" s="2" customFormat="1" ht="16.5" customHeight="1">
      <c r="A413" s="36"/>
      <c r="B413" s="37"/>
      <c r="C413" s="194" t="s">
        <v>1008</v>
      </c>
      <c r="D413" s="194" t="s">
        <v>241</v>
      </c>
      <c r="E413" s="195" t="s">
        <v>3797</v>
      </c>
      <c r="F413" s="196" t="s">
        <v>3798</v>
      </c>
      <c r="G413" s="197" t="s">
        <v>244</v>
      </c>
      <c r="H413" s="198">
        <v>32.9</v>
      </c>
      <c r="I413" s="199"/>
      <c r="J413" s="200">
        <f>ROUND(I413*H413,2)</f>
        <v>0</v>
      </c>
      <c r="K413" s="196" t="s">
        <v>245</v>
      </c>
      <c r="L413" s="41"/>
      <c r="M413" s="201" t="s">
        <v>19</v>
      </c>
      <c r="N413" s="202" t="s">
        <v>43</v>
      </c>
      <c r="O413" s="66"/>
      <c r="P413" s="203">
        <f>O413*H413</f>
        <v>0</v>
      </c>
      <c r="Q413" s="203">
        <v>0</v>
      </c>
      <c r="R413" s="203">
        <f>Q413*H413</f>
        <v>0</v>
      </c>
      <c r="S413" s="203">
        <v>0</v>
      </c>
      <c r="T413" s="204">
        <f>S413*H413</f>
        <v>0</v>
      </c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R413" s="205" t="s">
        <v>246</v>
      </c>
      <c r="AT413" s="205" t="s">
        <v>241</v>
      </c>
      <c r="AU413" s="205" t="s">
        <v>81</v>
      </c>
      <c r="AY413" s="19" t="s">
        <v>239</v>
      </c>
      <c r="BE413" s="206">
        <f>IF(N413="základní",J413,0)</f>
        <v>0</v>
      </c>
      <c r="BF413" s="206">
        <f>IF(N413="snížená",J413,0)</f>
        <v>0</v>
      </c>
      <c r="BG413" s="206">
        <f>IF(N413="zákl. přenesená",J413,0)</f>
        <v>0</v>
      </c>
      <c r="BH413" s="206">
        <f>IF(N413="sníž. přenesená",J413,0)</f>
        <v>0</v>
      </c>
      <c r="BI413" s="206">
        <f>IF(N413="nulová",J413,0)</f>
        <v>0</v>
      </c>
      <c r="BJ413" s="19" t="s">
        <v>79</v>
      </c>
      <c r="BK413" s="206">
        <f>ROUND(I413*H413,2)</f>
        <v>0</v>
      </c>
      <c r="BL413" s="19" t="s">
        <v>246</v>
      </c>
      <c r="BM413" s="205" t="s">
        <v>3799</v>
      </c>
    </row>
    <row r="414" spans="1:65" s="2" customFormat="1" ht="19.5">
      <c r="A414" s="36"/>
      <c r="B414" s="37"/>
      <c r="C414" s="38"/>
      <c r="D414" s="207" t="s">
        <v>248</v>
      </c>
      <c r="E414" s="38"/>
      <c r="F414" s="208" t="s">
        <v>3800</v>
      </c>
      <c r="G414" s="38"/>
      <c r="H414" s="38"/>
      <c r="I414" s="117"/>
      <c r="J414" s="38"/>
      <c r="K414" s="38"/>
      <c r="L414" s="41"/>
      <c r="M414" s="209"/>
      <c r="N414" s="210"/>
      <c r="O414" s="66"/>
      <c r="P414" s="66"/>
      <c r="Q414" s="66"/>
      <c r="R414" s="66"/>
      <c r="S414" s="66"/>
      <c r="T414" s="67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T414" s="19" t="s">
        <v>248</v>
      </c>
      <c r="AU414" s="19" t="s">
        <v>81</v>
      </c>
    </row>
    <row r="415" spans="1:65" s="14" customFormat="1" ht="11.25">
      <c r="B415" s="230"/>
      <c r="C415" s="231"/>
      <c r="D415" s="207" t="s">
        <v>250</v>
      </c>
      <c r="E415" s="232" t="s">
        <v>19</v>
      </c>
      <c r="F415" s="233" t="s">
        <v>3696</v>
      </c>
      <c r="G415" s="231"/>
      <c r="H415" s="232" t="s">
        <v>19</v>
      </c>
      <c r="I415" s="234"/>
      <c r="J415" s="231"/>
      <c r="K415" s="231"/>
      <c r="L415" s="235"/>
      <c r="M415" s="236"/>
      <c r="N415" s="237"/>
      <c r="O415" s="237"/>
      <c r="P415" s="237"/>
      <c r="Q415" s="237"/>
      <c r="R415" s="237"/>
      <c r="S415" s="237"/>
      <c r="T415" s="238"/>
      <c r="AT415" s="239" t="s">
        <v>250</v>
      </c>
      <c r="AU415" s="239" t="s">
        <v>81</v>
      </c>
      <c r="AV415" s="14" t="s">
        <v>79</v>
      </c>
      <c r="AW415" s="14" t="s">
        <v>33</v>
      </c>
      <c r="AX415" s="14" t="s">
        <v>72</v>
      </c>
      <c r="AY415" s="239" t="s">
        <v>239</v>
      </c>
    </row>
    <row r="416" spans="1:65" s="13" customFormat="1" ht="11.25">
      <c r="B416" s="211"/>
      <c r="C416" s="212"/>
      <c r="D416" s="207" t="s">
        <v>250</v>
      </c>
      <c r="E416" s="213" t="s">
        <v>19</v>
      </c>
      <c r="F416" s="214" t="s">
        <v>3801</v>
      </c>
      <c r="G416" s="212"/>
      <c r="H416" s="215">
        <v>32.9</v>
      </c>
      <c r="I416" s="216"/>
      <c r="J416" s="212"/>
      <c r="K416" s="212"/>
      <c r="L416" s="217"/>
      <c r="M416" s="218"/>
      <c r="N416" s="219"/>
      <c r="O416" s="219"/>
      <c r="P416" s="219"/>
      <c r="Q416" s="219"/>
      <c r="R416" s="219"/>
      <c r="S416" s="219"/>
      <c r="T416" s="220"/>
      <c r="AT416" s="221" t="s">
        <v>250</v>
      </c>
      <c r="AU416" s="221" t="s">
        <v>81</v>
      </c>
      <c r="AV416" s="13" t="s">
        <v>81</v>
      </c>
      <c r="AW416" s="13" t="s">
        <v>33</v>
      </c>
      <c r="AX416" s="13" t="s">
        <v>72</v>
      </c>
      <c r="AY416" s="221" t="s">
        <v>239</v>
      </c>
    </row>
    <row r="417" spans="1:65" s="2" customFormat="1" ht="16.5" customHeight="1">
      <c r="A417" s="36"/>
      <c r="B417" s="37"/>
      <c r="C417" s="194" t="s">
        <v>2427</v>
      </c>
      <c r="D417" s="194" t="s">
        <v>241</v>
      </c>
      <c r="E417" s="195" t="s">
        <v>3802</v>
      </c>
      <c r="F417" s="196" t="s">
        <v>3803</v>
      </c>
      <c r="G417" s="197" t="s">
        <v>244</v>
      </c>
      <c r="H417" s="198">
        <v>0.61</v>
      </c>
      <c r="I417" s="199"/>
      <c r="J417" s="200">
        <f>ROUND(I417*H417,2)</f>
        <v>0</v>
      </c>
      <c r="K417" s="196" t="s">
        <v>245</v>
      </c>
      <c r="L417" s="41"/>
      <c r="M417" s="201" t="s">
        <v>19</v>
      </c>
      <c r="N417" s="202" t="s">
        <v>43</v>
      </c>
      <c r="O417" s="66"/>
      <c r="P417" s="203">
        <f>O417*H417</f>
        <v>0</v>
      </c>
      <c r="Q417" s="203">
        <v>0</v>
      </c>
      <c r="R417" s="203">
        <f>Q417*H417</f>
        <v>0</v>
      </c>
      <c r="S417" s="203">
        <v>0</v>
      </c>
      <c r="T417" s="204">
        <f>S417*H417</f>
        <v>0</v>
      </c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R417" s="205" t="s">
        <v>246</v>
      </c>
      <c r="AT417" s="205" t="s">
        <v>241</v>
      </c>
      <c r="AU417" s="205" t="s">
        <v>81</v>
      </c>
      <c r="AY417" s="19" t="s">
        <v>239</v>
      </c>
      <c r="BE417" s="206">
        <f>IF(N417="základní",J417,0)</f>
        <v>0</v>
      </c>
      <c r="BF417" s="206">
        <f>IF(N417="snížená",J417,0)</f>
        <v>0</v>
      </c>
      <c r="BG417" s="206">
        <f>IF(N417="zákl. přenesená",J417,0)</f>
        <v>0</v>
      </c>
      <c r="BH417" s="206">
        <f>IF(N417="sníž. přenesená",J417,0)</f>
        <v>0</v>
      </c>
      <c r="BI417" s="206">
        <f>IF(N417="nulová",J417,0)</f>
        <v>0</v>
      </c>
      <c r="BJ417" s="19" t="s">
        <v>79</v>
      </c>
      <c r="BK417" s="206">
        <f>ROUND(I417*H417,2)</f>
        <v>0</v>
      </c>
      <c r="BL417" s="19" t="s">
        <v>246</v>
      </c>
      <c r="BM417" s="205" t="s">
        <v>3804</v>
      </c>
    </row>
    <row r="418" spans="1:65" s="2" customFormat="1" ht="11.25">
      <c r="A418" s="36"/>
      <c r="B418" s="37"/>
      <c r="C418" s="38"/>
      <c r="D418" s="207" t="s">
        <v>248</v>
      </c>
      <c r="E418" s="38"/>
      <c r="F418" s="208" t="s">
        <v>3805</v>
      </c>
      <c r="G418" s="38"/>
      <c r="H418" s="38"/>
      <c r="I418" s="117"/>
      <c r="J418" s="38"/>
      <c r="K418" s="38"/>
      <c r="L418" s="41"/>
      <c r="M418" s="209"/>
      <c r="N418" s="210"/>
      <c r="O418" s="66"/>
      <c r="P418" s="66"/>
      <c r="Q418" s="66"/>
      <c r="R418" s="66"/>
      <c r="S418" s="66"/>
      <c r="T418" s="67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T418" s="19" t="s">
        <v>248</v>
      </c>
      <c r="AU418" s="19" t="s">
        <v>81</v>
      </c>
    </row>
    <row r="419" spans="1:65" s="14" customFormat="1" ht="11.25">
      <c r="B419" s="230"/>
      <c r="C419" s="231"/>
      <c r="D419" s="207" t="s">
        <v>250</v>
      </c>
      <c r="E419" s="232" t="s">
        <v>19</v>
      </c>
      <c r="F419" s="233" t="s">
        <v>3806</v>
      </c>
      <c r="G419" s="231"/>
      <c r="H419" s="232" t="s">
        <v>19</v>
      </c>
      <c r="I419" s="234"/>
      <c r="J419" s="231"/>
      <c r="K419" s="231"/>
      <c r="L419" s="235"/>
      <c r="M419" s="236"/>
      <c r="N419" s="237"/>
      <c r="O419" s="237"/>
      <c r="P419" s="237"/>
      <c r="Q419" s="237"/>
      <c r="R419" s="237"/>
      <c r="S419" s="237"/>
      <c r="T419" s="238"/>
      <c r="AT419" s="239" t="s">
        <v>250</v>
      </c>
      <c r="AU419" s="239" t="s">
        <v>81</v>
      </c>
      <c r="AV419" s="14" t="s">
        <v>79</v>
      </c>
      <c r="AW419" s="14" t="s">
        <v>33</v>
      </c>
      <c r="AX419" s="14" t="s">
        <v>72</v>
      </c>
      <c r="AY419" s="239" t="s">
        <v>239</v>
      </c>
    </row>
    <row r="420" spans="1:65" s="13" customFormat="1" ht="11.25">
      <c r="B420" s="211"/>
      <c r="C420" s="212"/>
      <c r="D420" s="207" t="s">
        <v>250</v>
      </c>
      <c r="E420" s="213" t="s">
        <v>19</v>
      </c>
      <c r="F420" s="214" t="s">
        <v>3807</v>
      </c>
      <c r="G420" s="212"/>
      <c r="H420" s="215">
        <v>1.01</v>
      </c>
      <c r="I420" s="216"/>
      <c r="J420" s="212"/>
      <c r="K420" s="212"/>
      <c r="L420" s="217"/>
      <c r="M420" s="218"/>
      <c r="N420" s="219"/>
      <c r="O420" s="219"/>
      <c r="P420" s="219"/>
      <c r="Q420" s="219"/>
      <c r="R420" s="219"/>
      <c r="S420" s="219"/>
      <c r="T420" s="220"/>
      <c r="AT420" s="221" t="s">
        <v>250</v>
      </c>
      <c r="AU420" s="221" t="s">
        <v>81</v>
      </c>
      <c r="AV420" s="13" t="s">
        <v>81</v>
      </c>
      <c r="AW420" s="13" t="s">
        <v>33</v>
      </c>
      <c r="AX420" s="13" t="s">
        <v>72</v>
      </c>
      <c r="AY420" s="221" t="s">
        <v>239</v>
      </c>
    </row>
    <row r="421" spans="1:65" s="14" customFormat="1" ht="11.25">
      <c r="B421" s="230"/>
      <c r="C421" s="231"/>
      <c r="D421" s="207" t="s">
        <v>250</v>
      </c>
      <c r="E421" s="232" t="s">
        <v>19</v>
      </c>
      <c r="F421" s="233" t="s">
        <v>3806</v>
      </c>
      <c r="G421" s="231"/>
      <c r="H421" s="232" t="s">
        <v>19</v>
      </c>
      <c r="I421" s="234"/>
      <c r="J421" s="231"/>
      <c r="K421" s="231"/>
      <c r="L421" s="235"/>
      <c r="M421" s="236"/>
      <c r="N421" s="237"/>
      <c r="O421" s="237"/>
      <c r="P421" s="237"/>
      <c r="Q421" s="237"/>
      <c r="R421" s="237"/>
      <c r="S421" s="237"/>
      <c r="T421" s="238"/>
      <c r="AT421" s="239" t="s">
        <v>250</v>
      </c>
      <c r="AU421" s="239" t="s">
        <v>81</v>
      </c>
      <c r="AV421" s="14" t="s">
        <v>79</v>
      </c>
      <c r="AW421" s="14" t="s">
        <v>33</v>
      </c>
      <c r="AX421" s="14" t="s">
        <v>72</v>
      </c>
      <c r="AY421" s="239" t="s">
        <v>239</v>
      </c>
    </row>
    <row r="422" spans="1:65" s="13" customFormat="1" ht="11.25">
      <c r="B422" s="211"/>
      <c r="C422" s="212"/>
      <c r="D422" s="207" t="s">
        <v>250</v>
      </c>
      <c r="E422" s="213" t="s">
        <v>19</v>
      </c>
      <c r="F422" s="214" t="s">
        <v>3808</v>
      </c>
      <c r="G422" s="212"/>
      <c r="H422" s="215">
        <v>-0.4</v>
      </c>
      <c r="I422" s="216"/>
      <c r="J422" s="212"/>
      <c r="K422" s="212"/>
      <c r="L422" s="217"/>
      <c r="M422" s="218"/>
      <c r="N422" s="219"/>
      <c r="O422" s="219"/>
      <c r="P422" s="219"/>
      <c r="Q422" s="219"/>
      <c r="R422" s="219"/>
      <c r="S422" s="219"/>
      <c r="T422" s="220"/>
      <c r="AT422" s="221" t="s">
        <v>250</v>
      </c>
      <c r="AU422" s="221" t="s">
        <v>81</v>
      </c>
      <c r="AV422" s="13" t="s">
        <v>81</v>
      </c>
      <c r="AW422" s="13" t="s">
        <v>33</v>
      </c>
      <c r="AX422" s="13" t="s">
        <v>72</v>
      </c>
      <c r="AY422" s="221" t="s">
        <v>239</v>
      </c>
    </row>
    <row r="423" spans="1:65" s="2" customFormat="1" ht="16.5" customHeight="1">
      <c r="A423" s="36"/>
      <c r="B423" s="37"/>
      <c r="C423" s="194" t="s">
        <v>1011</v>
      </c>
      <c r="D423" s="194" t="s">
        <v>241</v>
      </c>
      <c r="E423" s="195" t="s">
        <v>3809</v>
      </c>
      <c r="F423" s="196" t="s">
        <v>3810</v>
      </c>
      <c r="G423" s="197" t="s">
        <v>244</v>
      </c>
      <c r="H423" s="198">
        <v>1.2</v>
      </c>
      <c r="I423" s="199"/>
      <c r="J423" s="200">
        <f>ROUND(I423*H423,2)</f>
        <v>0</v>
      </c>
      <c r="K423" s="196" t="s">
        <v>245</v>
      </c>
      <c r="L423" s="41"/>
      <c r="M423" s="201" t="s">
        <v>19</v>
      </c>
      <c r="N423" s="202" t="s">
        <v>43</v>
      </c>
      <c r="O423" s="66"/>
      <c r="P423" s="203">
        <f>O423*H423</f>
        <v>0</v>
      </c>
      <c r="Q423" s="203">
        <v>8.4250000000000005E-2</v>
      </c>
      <c r="R423" s="203">
        <f>Q423*H423</f>
        <v>0.10110000000000001</v>
      </c>
      <c r="S423" s="203">
        <v>0</v>
      </c>
      <c r="T423" s="204">
        <f>S423*H423</f>
        <v>0</v>
      </c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R423" s="205" t="s">
        <v>246</v>
      </c>
      <c r="AT423" s="205" t="s">
        <v>241</v>
      </c>
      <c r="AU423" s="205" t="s">
        <v>81</v>
      </c>
      <c r="AY423" s="19" t="s">
        <v>239</v>
      </c>
      <c r="BE423" s="206">
        <f>IF(N423="základní",J423,0)</f>
        <v>0</v>
      </c>
      <c r="BF423" s="206">
        <f>IF(N423="snížená",J423,0)</f>
        <v>0</v>
      </c>
      <c r="BG423" s="206">
        <f>IF(N423="zákl. přenesená",J423,0)</f>
        <v>0</v>
      </c>
      <c r="BH423" s="206">
        <f>IF(N423="sníž. přenesená",J423,0)</f>
        <v>0</v>
      </c>
      <c r="BI423" s="206">
        <f>IF(N423="nulová",J423,0)</f>
        <v>0</v>
      </c>
      <c r="BJ423" s="19" t="s">
        <v>79</v>
      </c>
      <c r="BK423" s="206">
        <f>ROUND(I423*H423,2)</f>
        <v>0</v>
      </c>
      <c r="BL423" s="19" t="s">
        <v>246</v>
      </c>
      <c r="BM423" s="205" t="s">
        <v>3811</v>
      </c>
    </row>
    <row r="424" spans="1:65" s="2" customFormat="1" ht="29.25">
      <c r="A424" s="36"/>
      <c r="B424" s="37"/>
      <c r="C424" s="38"/>
      <c r="D424" s="207" t="s">
        <v>248</v>
      </c>
      <c r="E424" s="38"/>
      <c r="F424" s="208" t="s">
        <v>3812</v>
      </c>
      <c r="G424" s="38"/>
      <c r="H424" s="38"/>
      <c r="I424" s="117"/>
      <c r="J424" s="38"/>
      <c r="K424" s="38"/>
      <c r="L424" s="41"/>
      <c r="M424" s="209"/>
      <c r="N424" s="210"/>
      <c r="O424" s="66"/>
      <c r="P424" s="66"/>
      <c r="Q424" s="66"/>
      <c r="R424" s="66"/>
      <c r="S424" s="66"/>
      <c r="T424" s="67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T424" s="19" t="s">
        <v>248</v>
      </c>
      <c r="AU424" s="19" t="s">
        <v>81</v>
      </c>
    </row>
    <row r="425" spans="1:65" s="14" customFormat="1" ht="11.25">
      <c r="B425" s="230"/>
      <c r="C425" s="231"/>
      <c r="D425" s="207" t="s">
        <v>250</v>
      </c>
      <c r="E425" s="232" t="s">
        <v>19</v>
      </c>
      <c r="F425" s="233" t="s">
        <v>3674</v>
      </c>
      <c r="G425" s="231"/>
      <c r="H425" s="232" t="s">
        <v>19</v>
      </c>
      <c r="I425" s="234"/>
      <c r="J425" s="231"/>
      <c r="K425" s="231"/>
      <c r="L425" s="235"/>
      <c r="M425" s="236"/>
      <c r="N425" s="237"/>
      <c r="O425" s="237"/>
      <c r="P425" s="237"/>
      <c r="Q425" s="237"/>
      <c r="R425" s="237"/>
      <c r="S425" s="237"/>
      <c r="T425" s="238"/>
      <c r="AT425" s="239" t="s">
        <v>250</v>
      </c>
      <c r="AU425" s="239" t="s">
        <v>81</v>
      </c>
      <c r="AV425" s="14" t="s">
        <v>79</v>
      </c>
      <c r="AW425" s="14" t="s">
        <v>33</v>
      </c>
      <c r="AX425" s="14" t="s">
        <v>72</v>
      </c>
      <c r="AY425" s="239" t="s">
        <v>239</v>
      </c>
    </row>
    <row r="426" spans="1:65" s="13" customFormat="1" ht="11.25">
      <c r="B426" s="211"/>
      <c r="C426" s="212"/>
      <c r="D426" s="207" t="s">
        <v>250</v>
      </c>
      <c r="E426" s="213" t="s">
        <v>19</v>
      </c>
      <c r="F426" s="214" t="s">
        <v>3813</v>
      </c>
      <c r="G426" s="212"/>
      <c r="H426" s="215">
        <v>1.2</v>
      </c>
      <c r="I426" s="216"/>
      <c r="J426" s="212"/>
      <c r="K426" s="212"/>
      <c r="L426" s="217"/>
      <c r="M426" s="218"/>
      <c r="N426" s="219"/>
      <c r="O426" s="219"/>
      <c r="P426" s="219"/>
      <c r="Q426" s="219"/>
      <c r="R426" s="219"/>
      <c r="S426" s="219"/>
      <c r="T426" s="220"/>
      <c r="AT426" s="221" t="s">
        <v>250</v>
      </c>
      <c r="AU426" s="221" t="s">
        <v>81</v>
      </c>
      <c r="AV426" s="13" t="s">
        <v>81</v>
      </c>
      <c r="AW426" s="13" t="s">
        <v>33</v>
      </c>
      <c r="AX426" s="13" t="s">
        <v>72</v>
      </c>
      <c r="AY426" s="221" t="s">
        <v>239</v>
      </c>
    </row>
    <row r="427" spans="1:65" s="2" customFormat="1" ht="16.5" customHeight="1">
      <c r="A427" s="36"/>
      <c r="B427" s="37"/>
      <c r="C427" s="240" t="s">
        <v>2440</v>
      </c>
      <c r="D427" s="240" t="s">
        <v>653</v>
      </c>
      <c r="E427" s="241" t="s">
        <v>3814</v>
      </c>
      <c r="F427" s="242" t="s">
        <v>3815</v>
      </c>
      <c r="G427" s="243" t="s">
        <v>244</v>
      </c>
      <c r="H427" s="244">
        <v>1.236</v>
      </c>
      <c r="I427" s="245"/>
      <c r="J427" s="246">
        <f>ROUND(I427*H427,2)</f>
        <v>0</v>
      </c>
      <c r="K427" s="242" t="s">
        <v>245</v>
      </c>
      <c r="L427" s="247"/>
      <c r="M427" s="248" t="s">
        <v>19</v>
      </c>
      <c r="N427" s="249" t="s">
        <v>43</v>
      </c>
      <c r="O427" s="66"/>
      <c r="P427" s="203">
        <f>O427*H427</f>
        <v>0</v>
      </c>
      <c r="Q427" s="203">
        <v>0.13100000000000001</v>
      </c>
      <c r="R427" s="203">
        <f>Q427*H427</f>
        <v>0.161916</v>
      </c>
      <c r="S427" s="203">
        <v>0</v>
      </c>
      <c r="T427" s="204">
        <f>S427*H427</f>
        <v>0</v>
      </c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R427" s="205" t="s">
        <v>314</v>
      </c>
      <c r="AT427" s="205" t="s">
        <v>653</v>
      </c>
      <c r="AU427" s="205" t="s">
        <v>81</v>
      </c>
      <c r="AY427" s="19" t="s">
        <v>239</v>
      </c>
      <c r="BE427" s="206">
        <f>IF(N427="základní",J427,0)</f>
        <v>0</v>
      </c>
      <c r="BF427" s="206">
        <f>IF(N427="snížená",J427,0)</f>
        <v>0</v>
      </c>
      <c r="BG427" s="206">
        <f>IF(N427="zákl. přenesená",J427,0)</f>
        <v>0</v>
      </c>
      <c r="BH427" s="206">
        <f>IF(N427="sníž. přenesená",J427,0)</f>
        <v>0</v>
      </c>
      <c r="BI427" s="206">
        <f>IF(N427="nulová",J427,0)</f>
        <v>0</v>
      </c>
      <c r="BJ427" s="19" t="s">
        <v>79</v>
      </c>
      <c r="BK427" s="206">
        <f>ROUND(I427*H427,2)</f>
        <v>0</v>
      </c>
      <c r="BL427" s="19" t="s">
        <v>246</v>
      </c>
      <c r="BM427" s="205" t="s">
        <v>3816</v>
      </c>
    </row>
    <row r="428" spans="1:65" s="2" customFormat="1" ht="11.25">
      <c r="A428" s="36"/>
      <c r="B428" s="37"/>
      <c r="C428" s="38"/>
      <c r="D428" s="207" t="s">
        <v>248</v>
      </c>
      <c r="E428" s="38"/>
      <c r="F428" s="208" t="s">
        <v>3815</v>
      </c>
      <c r="G428" s="38"/>
      <c r="H428" s="38"/>
      <c r="I428" s="117"/>
      <c r="J428" s="38"/>
      <c r="K428" s="38"/>
      <c r="L428" s="41"/>
      <c r="M428" s="209"/>
      <c r="N428" s="210"/>
      <c r="O428" s="66"/>
      <c r="P428" s="66"/>
      <c r="Q428" s="66"/>
      <c r="R428" s="66"/>
      <c r="S428" s="66"/>
      <c r="T428" s="67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T428" s="19" t="s">
        <v>248</v>
      </c>
      <c r="AU428" s="19" t="s">
        <v>81</v>
      </c>
    </row>
    <row r="429" spans="1:65" s="14" customFormat="1" ht="11.25">
      <c r="B429" s="230"/>
      <c r="C429" s="231"/>
      <c r="D429" s="207" t="s">
        <v>250</v>
      </c>
      <c r="E429" s="232" t="s">
        <v>19</v>
      </c>
      <c r="F429" s="233" t="s">
        <v>3674</v>
      </c>
      <c r="G429" s="231"/>
      <c r="H429" s="232" t="s">
        <v>19</v>
      </c>
      <c r="I429" s="234"/>
      <c r="J429" s="231"/>
      <c r="K429" s="231"/>
      <c r="L429" s="235"/>
      <c r="M429" s="236"/>
      <c r="N429" s="237"/>
      <c r="O429" s="237"/>
      <c r="P429" s="237"/>
      <c r="Q429" s="237"/>
      <c r="R429" s="237"/>
      <c r="S429" s="237"/>
      <c r="T429" s="238"/>
      <c r="AT429" s="239" t="s">
        <v>250</v>
      </c>
      <c r="AU429" s="239" t="s">
        <v>81</v>
      </c>
      <c r="AV429" s="14" t="s">
        <v>79</v>
      </c>
      <c r="AW429" s="14" t="s">
        <v>33</v>
      </c>
      <c r="AX429" s="14" t="s">
        <v>72</v>
      </c>
      <c r="AY429" s="239" t="s">
        <v>239</v>
      </c>
    </row>
    <row r="430" spans="1:65" s="13" customFormat="1" ht="22.5">
      <c r="B430" s="211"/>
      <c r="C430" s="212"/>
      <c r="D430" s="207" t="s">
        <v>250</v>
      </c>
      <c r="E430" s="213" t="s">
        <v>19</v>
      </c>
      <c r="F430" s="214" t="s">
        <v>3817</v>
      </c>
      <c r="G430" s="212"/>
      <c r="H430" s="215">
        <v>1.236</v>
      </c>
      <c r="I430" s="216"/>
      <c r="J430" s="212"/>
      <c r="K430" s="212"/>
      <c r="L430" s="217"/>
      <c r="M430" s="218"/>
      <c r="N430" s="219"/>
      <c r="O430" s="219"/>
      <c r="P430" s="219"/>
      <c r="Q430" s="219"/>
      <c r="R430" s="219"/>
      <c r="S430" s="219"/>
      <c r="T430" s="220"/>
      <c r="AT430" s="221" t="s">
        <v>250</v>
      </c>
      <c r="AU430" s="221" t="s">
        <v>81</v>
      </c>
      <c r="AV430" s="13" t="s">
        <v>81</v>
      </c>
      <c r="AW430" s="13" t="s">
        <v>33</v>
      </c>
      <c r="AX430" s="13" t="s">
        <v>72</v>
      </c>
      <c r="AY430" s="221" t="s">
        <v>239</v>
      </c>
    </row>
    <row r="431" spans="1:65" s="2" customFormat="1" ht="16.5" customHeight="1">
      <c r="A431" s="36"/>
      <c r="B431" s="37"/>
      <c r="C431" s="194" t="s">
        <v>1015</v>
      </c>
      <c r="D431" s="194" t="s">
        <v>241</v>
      </c>
      <c r="E431" s="195" t="s">
        <v>3818</v>
      </c>
      <c r="F431" s="196" t="s">
        <v>3819</v>
      </c>
      <c r="G431" s="197" t="s">
        <v>244</v>
      </c>
      <c r="H431" s="198">
        <v>89.1</v>
      </c>
      <c r="I431" s="199"/>
      <c r="J431" s="200">
        <f>ROUND(I431*H431,2)</f>
        <v>0</v>
      </c>
      <c r="K431" s="196" t="s">
        <v>245</v>
      </c>
      <c r="L431" s="41"/>
      <c r="M431" s="201" t="s">
        <v>19</v>
      </c>
      <c r="N431" s="202" t="s">
        <v>43</v>
      </c>
      <c r="O431" s="66"/>
      <c r="P431" s="203">
        <f>O431*H431</f>
        <v>0</v>
      </c>
      <c r="Q431" s="203">
        <v>8.4250000000000005E-2</v>
      </c>
      <c r="R431" s="203">
        <f>Q431*H431</f>
        <v>7.5066750000000004</v>
      </c>
      <c r="S431" s="203">
        <v>0</v>
      </c>
      <c r="T431" s="204">
        <f>S431*H431</f>
        <v>0</v>
      </c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R431" s="205" t="s">
        <v>246</v>
      </c>
      <c r="AT431" s="205" t="s">
        <v>241</v>
      </c>
      <c r="AU431" s="205" t="s">
        <v>81</v>
      </c>
      <c r="AY431" s="19" t="s">
        <v>239</v>
      </c>
      <c r="BE431" s="206">
        <f>IF(N431="základní",J431,0)</f>
        <v>0</v>
      </c>
      <c r="BF431" s="206">
        <f>IF(N431="snížená",J431,0)</f>
        <v>0</v>
      </c>
      <c r="BG431" s="206">
        <f>IF(N431="zákl. přenesená",J431,0)</f>
        <v>0</v>
      </c>
      <c r="BH431" s="206">
        <f>IF(N431="sníž. přenesená",J431,0)</f>
        <v>0</v>
      </c>
      <c r="BI431" s="206">
        <f>IF(N431="nulová",J431,0)</f>
        <v>0</v>
      </c>
      <c r="BJ431" s="19" t="s">
        <v>79</v>
      </c>
      <c r="BK431" s="206">
        <f>ROUND(I431*H431,2)</f>
        <v>0</v>
      </c>
      <c r="BL431" s="19" t="s">
        <v>246</v>
      </c>
      <c r="BM431" s="205" t="s">
        <v>3820</v>
      </c>
    </row>
    <row r="432" spans="1:65" s="2" customFormat="1" ht="29.25">
      <c r="A432" s="36"/>
      <c r="B432" s="37"/>
      <c r="C432" s="38"/>
      <c r="D432" s="207" t="s">
        <v>248</v>
      </c>
      <c r="E432" s="38"/>
      <c r="F432" s="208" t="s">
        <v>3821</v>
      </c>
      <c r="G432" s="38"/>
      <c r="H432" s="38"/>
      <c r="I432" s="117"/>
      <c r="J432" s="38"/>
      <c r="K432" s="38"/>
      <c r="L432" s="41"/>
      <c r="M432" s="209"/>
      <c r="N432" s="210"/>
      <c r="O432" s="66"/>
      <c r="P432" s="66"/>
      <c r="Q432" s="66"/>
      <c r="R432" s="66"/>
      <c r="S432" s="66"/>
      <c r="T432" s="67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T432" s="19" t="s">
        <v>248</v>
      </c>
      <c r="AU432" s="19" t="s">
        <v>81</v>
      </c>
    </row>
    <row r="433" spans="1:65" s="14" customFormat="1" ht="11.25">
      <c r="B433" s="230"/>
      <c r="C433" s="231"/>
      <c r="D433" s="207" t="s">
        <v>250</v>
      </c>
      <c r="E433" s="232" t="s">
        <v>19</v>
      </c>
      <c r="F433" s="233" t="s">
        <v>3672</v>
      </c>
      <c r="G433" s="231"/>
      <c r="H433" s="232" t="s">
        <v>19</v>
      </c>
      <c r="I433" s="234"/>
      <c r="J433" s="231"/>
      <c r="K433" s="231"/>
      <c r="L433" s="235"/>
      <c r="M433" s="236"/>
      <c r="N433" s="237"/>
      <c r="O433" s="237"/>
      <c r="P433" s="237"/>
      <c r="Q433" s="237"/>
      <c r="R433" s="237"/>
      <c r="S433" s="237"/>
      <c r="T433" s="238"/>
      <c r="AT433" s="239" t="s">
        <v>250</v>
      </c>
      <c r="AU433" s="239" t="s">
        <v>81</v>
      </c>
      <c r="AV433" s="14" t="s">
        <v>79</v>
      </c>
      <c r="AW433" s="14" t="s">
        <v>33</v>
      </c>
      <c r="AX433" s="14" t="s">
        <v>72</v>
      </c>
      <c r="AY433" s="239" t="s">
        <v>239</v>
      </c>
    </row>
    <row r="434" spans="1:65" s="13" customFormat="1" ht="11.25">
      <c r="B434" s="211"/>
      <c r="C434" s="212"/>
      <c r="D434" s="207" t="s">
        <v>250</v>
      </c>
      <c r="E434" s="213" t="s">
        <v>19</v>
      </c>
      <c r="F434" s="214" t="s">
        <v>3822</v>
      </c>
      <c r="G434" s="212"/>
      <c r="H434" s="215">
        <v>87</v>
      </c>
      <c r="I434" s="216"/>
      <c r="J434" s="212"/>
      <c r="K434" s="212"/>
      <c r="L434" s="217"/>
      <c r="M434" s="218"/>
      <c r="N434" s="219"/>
      <c r="O434" s="219"/>
      <c r="P434" s="219"/>
      <c r="Q434" s="219"/>
      <c r="R434" s="219"/>
      <c r="S434" s="219"/>
      <c r="T434" s="220"/>
      <c r="AT434" s="221" t="s">
        <v>250</v>
      </c>
      <c r="AU434" s="221" t="s">
        <v>81</v>
      </c>
      <c r="AV434" s="13" t="s">
        <v>81</v>
      </c>
      <c r="AW434" s="13" t="s">
        <v>33</v>
      </c>
      <c r="AX434" s="13" t="s">
        <v>72</v>
      </c>
      <c r="AY434" s="221" t="s">
        <v>239</v>
      </c>
    </row>
    <row r="435" spans="1:65" s="14" customFormat="1" ht="11.25">
      <c r="B435" s="230"/>
      <c r="C435" s="231"/>
      <c r="D435" s="207" t="s">
        <v>250</v>
      </c>
      <c r="E435" s="232" t="s">
        <v>19</v>
      </c>
      <c r="F435" s="233" t="s">
        <v>3672</v>
      </c>
      <c r="G435" s="231"/>
      <c r="H435" s="232" t="s">
        <v>19</v>
      </c>
      <c r="I435" s="234"/>
      <c r="J435" s="231"/>
      <c r="K435" s="231"/>
      <c r="L435" s="235"/>
      <c r="M435" s="236"/>
      <c r="N435" s="237"/>
      <c r="O435" s="237"/>
      <c r="P435" s="237"/>
      <c r="Q435" s="237"/>
      <c r="R435" s="237"/>
      <c r="S435" s="237"/>
      <c r="T435" s="238"/>
      <c r="AT435" s="239" t="s">
        <v>250</v>
      </c>
      <c r="AU435" s="239" t="s">
        <v>81</v>
      </c>
      <c r="AV435" s="14" t="s">
        <v>79</v>
      </c>
      <c r="AW435" s="14" t="s">
        <v>33</v>
      </c>
      <c r="AX435" s="14" t="s">
        <v>72</v>
      </c>
      <c r="AY435" s="239" t="s">
        <v>239</v>
      </c>
    </row>
    <row r="436" spans="1:65" s="13" customFormat="1" ht="11.25">
      <c r="B436" s="211"/>
      <c r="C436" s="212"/>
      <c r="D436" s="207" t="s">
        <v>250</v>
      </c>
      <c r="E436" s="213" t="s">
        <v>19</v>
      </c>
      <c r="F436" s="214" t="s">
        <v>3823</v>
      </c>
      <c r="G436" s="212"/>
      <c r="H436" s="215">
        <v>2.1</v>
      </c>
      <c r="I436" s="216"/>
      <c r="J436" s="212"/>
      <c r="K436" s="212"/>
      <c r="L436" s="217"/>
      <c r="M436" s="218"/>
      <c r="N436" s="219"/>
      <c r="O436" s="219"/>
      <c r="P436" s="219"/>
      <c r="Q436" s="219"/>
      <c r="R436" s="219"/>
      <c r="S436" s="219"/>
      <c r="T436" s="220"/>
      <c r="AT436" s="221" t="s">
        <v>250</v>
      </c>
      <c r="AU436" s="221" t="s">
        <v>81</v>
      </c>
      <c r="AV436" s="13" t="s">
        <v>81</v>
      </c>
      <c r="AW436" s="13" t="s">
        <v>33</v>
      </c>
      <c r="AX436" s="13" t="s">
        <v>72</v>
      </c>
      <c r="AY436" s="221" t="s">
        <v>239</v>
      </c>
    </row>
    <row r="437" spans="1:65" s="2" customFormat="1" ht="16.5" customHeight="1">
      <c r="A437" s="36"/>
      <c r="B437" s="37"/>
      <c r="C437" s="240" t="s">
        <v>2455</v>
      </c>
      <c r="D437" s="240" t="s">
        <v>653</v>
      </c>
      <c r="E437" s="241" t="s">
        <v>3824</v>
      </c>
      <c r="F437" s="242" t="s">
        <v>3825</v>
      </c>
      <c r="G437" s="243" t="s">
        <v>244</v>
      </c>
      <c r="H437" s="244">
        <v>91.772999999999996</v>
      </c>
      <c r="I437" s="245"/>
      <c r="J437" s="246">
        <f>ROUND(I437*H437,2)</f>
        <v>0</v>
      </c>
      <c r="K437" s="242" t="s">
        <v>245</v>
      </c>
      <c r="L437" s="247"/>
      <c r="M437" s="248" t="s">
        <v>19</v>
      </c>
      <c r="N437" s="249" t="s">
        <v>43</v>
      </c>
      <c r="O437" s="66"/>
      <c r="P437" s="203">
        <f>O437*H437</f>
        <v>0</v>
      </c>
      <c r="Q437" s="203">
        <v>0.13100000000000001</v>
      </c>
      <c r="R437" s="203">
        <f>Q437*H437</f>
        <v>12.022263000000001</v>
      </c>
      <c r="S437" s="203">
        <v>0</v>
      </c>
      <c r="T437" s="204">
        <f>S437*H437</f>
        <v>0</v>
      </c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R437" s="205" t="s">
        <v>314</v>
      </c>
      <c r="AT437" s="205" t="s">
        <v>653</v>
      </c>
      <c r="AU437" s="205" t="s">
        <v>81</v>
      </c>
      <c r="AY437" s="19" t="s">
        <v>239</v>
      </c>
      <c r="BE437" s="206">
        <f>IF(N437="základní",J437,0)</f>
        <v>0</v>
      </c>
      <c r="BF437" s="206">
        <f>IF(N437="snížená",J437,0)</f>
        <v>0</v>
      </c>
      <c r="BG437" s="206">
        <f>IF(N437="zákl. přenesená",J437,0)</f>
        <v>0</v>
      </c>
      <c r="BH437" s="206">
        <f>IF(N437="sníž. přenesená",J437,0)</f>
        <v>0</v>
      </c>
      <c r="BI437" s="206">
        <f>IF(N437="nulová",J437,0)</f>
        <v>0</v>
      </c>
      <c r="BJ437" s="19" t="s">
        <v>79</v>
      </c>
      <c r="BK437" s="206">
        <f>ROUND(I437*H437,2)</f>
        <v>0</v>
      </c>
      <c r="BL437" s="19" t="s">
        <v>246</v>
      </c>
      <c r="BM437" s="205" t="s">
        <v>3826</v>
      </c>
    </row>
    <row r="438" spans="1:65" s="2" customFormat="1" ht="11.25">
      <c r="A438" s="36"/>
      <c r="B438" s="37"/>
      <c r="C438" s="38"/>
      <c r="D438" s="207" t="s">
        <v>248</v>
      </c>
      <c r="E438" s="38"/>
      <c r="F438" s="208" t="s">
        <v>3825</v>
      </c>
      <c r="G438" s="38"/>
      <c r="H438" s="38"/>
      <c r="I438" s="117"/>
      <c r="J438" s="38"/>
      <c r="K438" s="38"/>
      <c r="L438" s="41"/>
      <c r="M438" s="209"/>
      <c r="N438" s="210"/>
      <c r="O438" s="66"/>
      <c r="P438" s="66"/>
      <c r="Q438" s="66"/>
      <c r="R438" s="66"/>
      <c r="S438" s="66"/>
      <c r="T438" s="67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T438" s="19" t="s">
        <v>248</v>
      </c>
      <c r="AU438" s="19" t="s">
        <v>81</v>
      </c>
    </row>
    <row r="439" spans="1:65" s="14" customFormat="1" ht="11.25">
      <c r="B439" s="230"/>
      <c r="C439" s="231"/>
      <c r="D439" s="207" t="s">
        <v>250</v>
      </c>
      <c r="E439" s="232" t="s">
        <v>19</v>
      </c>
      <c r="F439" s="233" t="s">
        <v>3672</v>
      </c>
      <c r="G439" s="231"/>
      <c r="H439" s="232" t="s">
        <v>19</v>
      </c>
      <c r="I439" s="234"/>
      <c r="J439" s="231"/>
      <c r="K439" s="231"/>
      <c r="L439" s="235"/>
      <c r="M439" s="236"/>
      <c r="N439" s="237"/>
      <c r="O439" s="237"/>
      <c r="P439" s="237"/>
      <c r="Q439" s="237"/>
      <c r="R439" s="237"/>
      <c r="S439" s="237"/>
      <c r="T439" s="238"/>
      <c r="AT439" s="239" t="s">
        <v>250</v>
      </c>
      <c r="AU439" s="239" t="s">
        <v>81</v>
      </c>
      <c r="AV439" s="14" t="s">
        <v>79</v>
      </c>
      <c r="AW439" s="14" t="s">
        <v>33</v>
      </c>
      <c r="AX439" s="14" t="s">
        <v>72</v>
      </c>
      <c r="AY439" s="239" t="s">
        <v>239</v>
      </c>
    </row>
    <row r="440" spans="1:65" s="13" customFormat="1" ht="11.25">
      <c r="B440" s="211"/>
      <c r="C440" s="212"/>
      <c r="D440" s="207" t="s">
        <v>250</v>
      </c>
      <c r="E440" s="213" t="s">
        <v>19</v>
      </c>
      <c r="F440" s="214" t="s">
        <v>3827</v>
      </c>
      <c r="G440" s="212"/>
      <c r="H440" s="215">
        <v>89.61</v>
      </c>
      <c r="I440" s="216"/>
      <c r="J440" s="212"/>
      <c r="K440" s="212"/>
      <c r="L440" s="217"/>
      <c r="M440" s="218"/>
      <c r="N440" s="219"/>
      <c r="O440" s="219"/>
      <c r="P440" s="219"/>
      <c r="Q440" s="219"/>
      <c r="R440" s="219"/>
      <c r="S440" s="219"/>
      <c r="T440" s="220"/>
      <c r="AT440" s="221" t="s">
        <v>250</v>
      </c>
      <c r="AU440" s="221" t="s">
        <v>81</v>
      </c>
      <c r="AV440" s="13" t="s">
        <v>81</v>
      </c>
      <c r="AW440" s="13" t="s">
        <v>33</v>
      </c>
      <c r="AX440" s="13" t="s">
        <v>72</v>
      </c>
      <c r="AY440" s="221" t="s">
        <v>239</v>
      </c>
    </row>
    <row r="441" spans="1:65" s="14" customFormat="1" ht="11.25">
      <c r="B441" s="230"/>
      <c r="C441" s="231"/>
      <c r="D441" s="207" t="s">
        <v>250</v>
      </c>
      <c r="E441" s="232" t="s">
        <v>19</v>
      </c>
      <c r="F441" s="233" t="s">
        <v>3672</v>
      </c>
      <c r="G441" s="231"/>
      <c r="H441" s="232" t="s">
        <v>19</v>
      </c>
      <c r="I441" s="234"/>
      <c r="J441" s="231"/>
      <c r="K441" s="231"/>
      <c r="L441" s="235"/>
      <c r="M441" s="236"/>
      <c r="N441" s="237"/>
      <c r="O441" s="237"/>
      <c r="P441" s="237"/>
      <c r="Q441" s="237"/>
      <c r="R441" s="237"/>
      <c r="S441" s="237"/>
      <c r="T441" s="238"/>
      <c r="AT441" s="239" t="s">
        <v>250</v>
      </c>
      <c r="AU441" s="239" t="s">
        <v>81</v>
      </c>
      <c r="AV441" s="14" t="s">
        <v>79</v>
      </c>
      <c r="AW441" s="14" t="s">
        <v>33</v>
      </c>
      <c r="AX441" s="14" t="s">
        <v>72</v>
      </c>
      <c r="AY441" s="239" t="s">
        <v>239</v>
      </c>
    </row>
    <row r="442" spans="1:65" s="13" customFormat="1" ht="11.25">
      <c r="B442" s="211"/>
      <c r="C442" s="212"/>
      <c r="D442" s="207" t="s">
        <v>250</v>
      </c>
      <c r="E442" s="213" t="s">
        <v>19</v>
      </c>
      <c r="F442" s="214" t="s">
        <v>3828</v>
      </c>
      <c r="G442" s="212"/>
      <c r="H442" s="215">
        <v>2.1629999999999998</v>
      </c>
      <c r="I442" s="216"/>
      <c r="J442" s="212"/>
      <c r="K442" s="212"/>
      <c r="L442" s="217"/>
      <c r="M442" s="218"/>
      <c r="N442" s="219"/>
      <c r="O442" s="219"/>
      <c r="P442" s="219"/>
      <c r="Q442" s="219"/>
      <c r="R442" s="219"/>
      <c r="S442" s="219"/>
      <c r="T442" s="220"/>
      <c r="AT442" s="221" t="s">
        <v>250</v>
      </c>
      <c r="AU442" s="221" t="s">
        <v>81</v>
      </c>
      <c r="AV442" s="13" t="s">
        <v>81</v>
      </c>
      <c r="AW442" s="13" t="s">
        <v>33</v>
      </c>
      <c r="AX442" s="13" t="s">
        <v>72</v>
      </c>
      <c r="AY442" s="221" t="s">
        <v>239</v>
      </c>
    </row>
    <row r="443" spans="1:65" s="2" customFormat="1" ht="16.5" customHeight="1">
      <c r="A443" s="36"/>
      <c r="B443" s="37"/>
      <c r="C443" s="194" t="s">
        <v>1018</v>
      </c>
      <c r="D443" s="194" t="s">
        <v>241</v>
      </c>
      <c r="E443" s="195" t="s">
        <v>3829</v>
      </c>
      <c r="F443" s="196" t="s">
        <v>3830</v>
      </c>
      <c r="G443" s="197" t="s">
        <v>244</v>
      </c>
      <c r="H443" s="198">
        <v>35</v>
      </c>
      <c r="I443" s="199"/>
      <c r="J443" s="200">
        <f>ROUND(I443*H443,2)</f>
        <v>0</v>
      </c>
      <c r="K443" s="196" t="s">
        <v>245</v>
      </c>
      <c r="L443" s="41"/>
      <c r="M443" s="201" t="s">
        <v>19</v>
      </c>
      <c r="N443" s="202" t="s">
        <v>43</v>
      </c>
      <c r="O443" s="66"/>
      <c r="P443" s="203">
        <f>O443*H443</f>
        <v>0</v>
      </c>
      <c r="Q443" s="203">
        <v>0.10362</v>
      </c>
      <c r="R443" s="203">
        <f>Q443*H443</f>
        <v>3.6267</v>
      </c>
      <c r="S443" s="203">
        <v>0</v>
      </c>
      <c r="T443" s="204">
        <f>S443*H443</f>
        <v>0</v>
      </c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R443" s="205" t="s">
        <v>246</v>
      </c>
      <c r="AT443" s="205" t="s">
        <v>241</v>
      </c>
      <c r="AU443" s="205" t="s">
        <v>81</v>
      </c>
      <c r="AY443" s="19" t="s">
        <v>239</v>
      </c>
      <c r="BE443" s="206">
        <f>IF(N443="základní",J443,0)</f>
        <v>0</v>
      </c>
      <c r="BF443" s="206">
        <f>IF(N443="snížená",J443,0)</f>
        <v>0</v>
      </c>
      <c r="BG443" s="206">
        <f>IF(N443="zákl. přenesená",J443,0)</f>
        <v>0</v>
      </c>
      <c r="BH443" s="206">
        <f>IF(N443="sníž. přenesená",J443,0)</f>
        <v>0</v>
      </c>
      <c r="BI443" s="206">
        <f>IF(N443="nulová",J443,0)</f>
        <v>0</v>
      </c>
      <c r="BJ443" s="19" t="s">
        <v>79</v>
      </c>
      <c r="BK443" s="206">
        <f>ROUND(I443*H443,2)</f>
        <v>0</v>
      </c>
      <c r="BL443" s="19" t="s">
        <v>246</v>
      </c>
      <c r="BM443" s="205" t="s">
        <v>3831</v>
      </c>
    </row>
    <row r="444" spans="1:65" s="2" customFormat="1" ht="29.25">
      <c r="A444" s="36"/>
      <c r="B444" s="37"/>
      <c r="C444" s="38"/>
      <c r="D444" s="207" t="s">
        <v>248</v>
      </c>
      <c r="E444" s="38"/>
      <c r="F444" s="208" t="s">
        <v>3832</v>
      </c>
      <c r="G444" s="38"/>
      <c r="H444" s="38"/>
      <c r="I444" s="117"/>
      <c r="J444" s="38"/>
      <c r="K444" s="38"/>
      <c r="L444" s="41"/>
      <c r="M444" s="209"/>
      <c r="N444" s="210"/>
      <c r="O444" s="66"/>
      <c r="P444" s="66"/>
      <c r="Q444" s="66"/>
      <c r="R444" s="66"/>
      <c r="S444" s="66"/>
      <c r="T444" s="67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T444" s="19" t="s">
        <v>248</v>
      </c>
      <c r="AU444" s="19" t="s">
        <v>81</v>
      </c>
    </row>
    <row r="445" spans="1:65" s="14" customFormat="1" ht="11.25">
      <c r="B445" s="230"/>
      <c r="C445" s="231"/>
      <c r="D445" s="207" t="s">
        <v>250</v>
      </c>
      <c r="E445" s="232" t="s">
        <v>19</v>
      </c>
      <c r="F445" s="233" t="s">
        <v>3683</v>
      </c>
      <c r="G445" s="231"/>
      <c r="H445" s="232" t="s">
        <v>19</v>
      </c>
      <c r="I445" s="234"/>
      <c r="J445" s="231"/>
      <c r="K445" s="231"/>
      <c r="L445" s="235"/>
      <c r="M445" s="236"/>
      <c r="N445" s="237"/>
      <c r="O445" s="237"/>
      <c r="P445" s="237"/>
      <c r="Q445" s="237"/>
      <c r="R445" s="237"/>
      <c r="S445" s="237"/>
      <c r="T445" s="238"/>
      <c r="AT445" s="239" t="s">
        <v>250</v>
      </c>
      <c r="AU445" s="239" t="s">
        <v>81</v>
      </c>
      <c r="AV445" s="14" t="s">
        <v>79</v>
      </c>
      <c r="AW445" s="14" t="s">
        <v>33</v>
      </c>
      <c r="AX445" s="14" t="s">
        <v>72</v>
      </c>
      <c r="AY445" s="239" t="s">
        <v>239</v>
      </c>
    </row>
    <row r="446" spans="1:65" s="13" customFormat="1" ht="11.25">
      <c r="B446" s="211"/>
      <c r="C446" s="212"/>
      <c r="D446" s="207" t="s">
        <v>250</v>
      </c>
      <c r="E446" s="213" t="s">
        <v>19</v>
      </c>
      <c r="F446" s="214" t="s">
        <v>3833</v>
      </c>
      <c r="G446" s="212"/>
      <c r="H446" s="215">
        <v>35</v>
      </c>
      <c r="I446" s="216"/>
      <c r="J446" s="212"/>
      <c r="K446" s="212"/>
      <c r="L446" s="217"/>
      <c r="M446" s="218"/>
      <c r="N446" s="219"/>
      <c r="O446" s="219"/>
      <c r="P446" s="219"/>
      <c r="Q446" s="219"/>
      <c r="R446" s="219"/>
      <c r="S446" s="219"/>
      <c r="T446" s="220"/>
      <c r="AT446" s="221" t="s">
        <v>250</v>
      </c>
      <c r="AU446" s="221" t="s">
        <v>81</v>
      </c>
      <c r="AV446" s="13" t="s">
        <v>81</v>
      </c>
      <c r="AW446" s="13" t="s">
        <v>33</v>
      </c>
      <c r="AX446" s="13" t="s">
        <v>72</v>
      </c>
      <c r="AY446" s="221" t="s">
        <v>239</v>
      </c>
    </row>
    <row r="447" spans="1:65" s="2" customFormat="1" ht="16.5" customHeight="1">
      <c r="A447" s="36"/>
      <c r="B447" s="37"/>
      <c r="C447" s="240" t="s">
        <v>2465</v>
      </c>
      <c r="D447" s="240" t="s">
        <v>653</v>
      </c>
      <c r="E447" s="241" t="s">
        <v>3834</v>
      </c>
      <c r="F447" s="242" t="s">
        <v>3835</v>
      </c>
      <c r="G447" s="243" t="s">
        <v>244</v>
      </c>
      <c r="H447" s="244">
        <v>36.049999999999997</v>
      </c>
      <c r="I447" s="245"/>
      <c r="J447" s="246">
        <f>ROUND(I447*H447,2)</f>
        <v>0</v>
      </c>
      <c r="K447" s="242" t="s">
        <v>245</v>
      </c>
      <c r="L447" s="247"/>
      <c r="M447" s="248" t="s">
        <v>19</v>
      </c>
      <c r="N447" s="249" t="s">
        <v>43</v>
      </c>
      <c r="O447" s="66"/>
      <c r="P447" s="203">
        <f>O447*H447</f>
        <v>0</v>
      </c>
      <c r="Q447" s="203">
        <v>0.17599999999999999</v>
      </c>
      <c r="R447" s="203">
        <f>Q447*H447</f>
        <v>6.3447999999999993</v>
      </c>
      <c r="S447" s="203">
        <v>0</v>
      </c>
      <c r="T447" s="204">
        <f>S447*H447</f>
        <v>0</v>
      </c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R447" s="205" t="s">
        <v>314</v>
      </c>
      <c r="AT447" s="205" t="s">
        <v>653</v>
      </c>
      <c r="AU447" s="205" t="s">
        <v>81</v>
      </c>
      <c r="AY447" s="19" t="s">
        <v>239</v>
      </c>
      <c r="BE447" s="206">
        <f>IF(N447="základní",J447,0)</f>
        <v>0</v>
      </c>
      <c r="BF447" s="206">
        <f>IF(N447="snížená",J447,0)</f>
        <v>0</v>
      </c>
      <c r="BG447" s="206">
        <f>IF(N447="zákl. přenesená",J447,0)</f>
        <v>0</v>
      </c>
      <c r="BH447" s="206">
        <f>IF(N447="sníž. přenesená",J447,0)</f>
        <v>0</v>
      </c>
      <c r="BI447" s="206">
        <f>IF(N447="nulová",J447,0)</f>
        <v>0</v>
      </c>
      <c r="BJ447" s="19" t="s">
        <v>79</v>
      </c>
      <c r="BK447" s="206">
        <f>ROUND(I447*H447,2)</f>
        <v>0</v>
      </c>
      <c r="BL447" s="19" t="s">
        <v>246</v>
      </c>
      <c r="BM447" s="205" t="s">
        <v>3836</v>
      </c>
    </row>
    <row r="448" spans="1:65" s="2" customFormat="1" ht="11.25">
      <c r="A448" s="36"/>
      <c r="B448" s="37"/>
      <c r="C448" s="38"/>
      <c r="D448" s="207" t="s">
        <v>248</v>
      </c>
      <c r="E448" s="38"/>
      <c r="F448" s="208" t="s">
        <v>3835</v>
      </c>
      <c r="G448" s="38"/>
      <c r="H448" s="38"/>
      <c r="I448" s="117"/>
      <c r="J448" s="38"/>
      <c r="K448" s="38"/>
      <c r="L448" s="41"/>
      <c r="M448" s="209"/>
      <c r="N448" s="210"/>
      <c r="O448" s="66"/>
      <c r="P448" s="66"/>
      <c r="Q448" s="66"/>
      <c r="R448" s="66"/>
      <c r="S448" s="66"/>
      <c r="T448" s="67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T448" s="19" t="s">
        <v>248</v>
      </c>
      <c r="AU448" s="19" t="s">
        <v>81</v>
      </c>
    </row>
    <row r="449" spans="1:65" s="14" customFormat="1" ht="11.25">
      <c r="B449" s="230"/>
      <c r="C449" s="231"/>
      <c r="D449" s="207" t="s">
        <v>250</v>
      </c>
      <c r="E449" s="232" t="s">
        <v>19</v>
      </c>
      <c r="F449" s="233" t="s">
        <v>3683</v>
      </c>
      <c r="G449" s="231"/>
      <c r="H449" s="232" t="s">
        <v>19</v>
      </c>
      <c r="I449" s="234"/>
      <c r="J449" s="231"/>
      <c r="K449" s="231"/>
      <c r="L449" s="235"/>
      <c r="M449" s="236"/>
      <c r="N449" s="237"/>
      <c r="O449" s="237"/>
      <c r="P449" s="237"/>
      <c r="Q449" s="237"/>
      <c r="R449" s="237"/>
      <c r="S449" s="237"/>
      <c r="T449" s="238"/>
      <c r="AT449" s="239" t="s">
        <v>250</v>
      </c>
      <c r="AU449" s="239" t="s">
        <v>81</v>
      </c>
      <c r="AV449" s="14" t="s">
        <v>79</v>
      </c>
      <c r="AW449" s="14" t="s">
        <v>33</v>
      </c>
      <c r="AX449" s="14" t="s">
        <v>72</v>
      </c>
      <c r="AY449" s="239" t="s">
        <v>239</v>
      </c>
    </row>
    <row r="450" spans="1:65" s="13" customFormat="1" ht="11.25">
      <c r="B450" s="211"/>
      <c r="C450" s="212"/>
      <c r="D450" s="207" t="s">
        <v>250</v>
      </c>
      <c r="E450" s="213" t="s">
        <v>19</v>
      </c>
      <c r="F450" s="214" t="s">
        <v>3837</v>
      </c>
      <c r="G450" s="212"/>
      <c r="H450" s="215">
        <v>36.049999999999997</v>
      </c>
      <c r="I450" s="216"/>
      <c r="J450" s="212"/>
      <c r="K450" s="212"/>
      <c r="L450" s="217"/>
      <c r="M450" s="218"/>
      <c r="N450" s="219"/>
      <c r="O450" s="219"/>
      <c r="P450" s="219"/>
      <c r="Q450" s="219"/>
      <c r="R450" s="219"/>
      <c r="S450" s="219"/>
      <c r="T450" s="220"/>
      <c r="AT450" s="221" t="s">
        <v>250</v>
      </c>
      <c r="AU450" s="221" t="s">
        <v>81</v>
      </c>
      <c r="AV450" s="13" t="s">
        <v>81</v>
      </c>
      <c r="AW450" s="13" t="s">
        <v>33</v>
      </c>
      <c r="AX450" s="13" t="s">
        <v>72</v>
      </c>
      <c r="AY450" s="221" t="s">
        <v>239</v>
      </c>
    </row>
    <row r="451" spans="1:65" s="2" customFormat="1" ht="16.5" customHeight="1">
      <c r="A451" s="36"/>
      <c r="B451" s="37"/>
      <c r="C451" s="194" t="s">
        <v>1022</v>
      </c>
      <c r="D451" s="194" t="s">
        <v>241</v>
      </c>
      <c r="E451" s="195" t="s">
        <v>3838</v>
      </c>
      <c r="F451" s="196" t="s">
        <v>3839</v>
      </c>
      <c r="G451" s="197" t="s">
        <v>327</v>
      </c>
      <c r="H451" s="198">
        <v>139.30000000000001</v>
      </c>
      <c r="I451" s="199"/>
      <c r="J451" s="200">
        <f>ROUND(I451*H451,2)</f>
        <v>0</v>
      </c>
      <c r="K451" s="196" t="s">
        <v>19</v>
      </c>
      <c r="L451" s="41"/>
      <c r="M451" s="201" t="s">
        <v>19</v>
      </c>
      <c r="N451" s="202" t="s">
        <v>43</v>
      </c>
      <c r="O451" s="66"/>
      <c r="P451" s="203">
        <f>O451*H451</f>
        <v>0</v>
      </c>
      <c r="Q451" s="203">
        <v>3.5999999999999999E-3</v>
      </c>
      <c r="R451" s="203">
        <f>Q451*H451</f>
        <v>0.50148000000000004</v>
      </c>
      <c r="S451" s="203">
        <v>0</v>
      </c>
      <c r="T451" s="204">
        <f>S451*H451</f>
        <v>0</v>
      </c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R451" s="205" t="s">
        <v>246</v>
      </c>
      <c r="AT451" s="205" t="s">
        <v>241</v>
      </c>
      <c r="AU451" s="205" t="s">
        <v>81</v>
      </c>
      <c r="AY451" s="19" t="s">
        <v>239</v>
      </c>
      <c r="BE451" s="206">
        <f>IF(N451="základní",J451,0)</f>
        <v>0</v>
      </c>
      <c r="BF451" s="206">
        <f>IF(N451="snížená",J451,0)</f>
        <v>0</v>
      </c>
      <c r="BG451" s="206">
        <f>IF(N451="zákl. přenesená",J451,0)</f>
        <v>0</v>
      </c>
      <c r="BH451" s="206">
        <f>IF(N451="sníž. přenesená",J451,0)</f>
        <v>0</v>
      </c>
      <c r="BI451" s="206">
        <f>IF(N451="nulová",J451,0)</f>
        <v>0</v>
      </c>
      <c r="BJ451" s="19" t="s">
        <v>79</v>
      </c>
      <c r="BK451" s="206">
        <f>ROUND(I451*H451,2)</f>
        <v>0</v>
      </c>
      <c r="BL451" s="19" t="s">
        <v>246</v>
      </c>
      <c r="BM451" s="205" t="s">
        <v>3840</v>
      </c>
    </row>
    <row r="452" spans="1:65" s="2" customFormat="1" ht="11.25">
      <c r="A452" s="36"/>
      <c r="B452" s="37"/>
      <c r="C452" s="38"/>
      <c r="D452" s="207" t="s">
        <v>248</v>
      </c>
      <c r="E452" s="38"/>
      <c r="F452" s="208" t="s">
        <v>3839</v>
      </c>
      <c r="G452" s="38"/>
      <c r="H452" s="38"/>
      <c r="I452" s="117"/>
      <c r="J452" s="38"/>
      <c r="K452" s="38"/>
      <c r="L452" s="41"/>
      <c r="M452" s="209"/>
      <c r="N452" s="210"/>
      <c r="O452" s="66"/>
      <c r="P452" s="66"/>
      <c r="Q452" s="66"/>
      <c r="R452" s="66"/>
      <c r="S452" s="66"/>
      <c r="T452" s="67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T452" s="19" t="s">
        <v>248</v>
      </c>
      <c r="AU452" s="19" t="s">
        <v>81</v>
      </c>
    </row>
    <row r="453" spans="1:65" s="14" customFormat="1" ht="11.25">
      <c r="B453" s="230"/>
      <c r="C453" s="231"/>
      <c r="D453" s="207" t="s">
        <v>250</v>
      </c>
      <c r="E453" s="232" t="s">
        <v>19</v>
      </c>
      <c r="F453" s="233" t="s">
        <v>3469</v>
      </c>
      <c r="G453" s="231"/>
      <c r="H453" s="232" t="s">
        <v>19</v>
      </c>
      <c r="I453" s="234"/>
      <c r="J453" s="231"/>
      <c r="K453" s="231"/>
      <c r="L453" s="235"/>
      <c r="M453" s="236"/>
      <c r="N453" s="237"/>
      <c r="O453" s="237"/>
      <c r="P453" s="237"/>
      <c r="Q453" s="237"/>
      <c r="R453" s="237"/>
      <c r="S453" s="237"/>
      <c r="T453" s="238"/>
      <c r="AT453" s="239" t="s">
        <v>250</v>
      </c>
      <c r="AU453" s="239" t="s">
        <v>81</v>
      </c>
      <c r="AV453" s="14" t="s">
        <v>79</v>
      </c>
      <c r="AW453" s="14" t="s">
        <v>33</v>
      </c>
      <c r="AX453" s="14" t="s">
        <v>72</v>
      </c>
      <c r="AY453" s="239" t="s">
        <v>239</v>
      </c>
    </row>
    <row r="454" spans="1:65" s="13" customFormat="1" ht="11.25">
      <c r="B454" s="211"/>
      <c r="C454" s="212"/>
      <c r="D454" s="207" t="s">
        <v>250</v>
      </c>
      <c r="E454" s="213" t="s">
        <v>19</v>
      </c>
      <c r="F454" s="214" t="s">
        <v>3841</v>
      </c>
      <c r="G454" s="212"/>
      <c r="H454" s="215">
        <v>31</v>
      </c>
      <c r="I454" s="216"/>
      <c r="J454" s="212"/>
      <c r="K454" s="212"/>
      <c r="L454" s="217"/>
      <c r="M454" s="218"/>
      <c r="N454" s="219"/>
      <c r="O454" s="219"/>
      <c r="P454" s="219"/>
      <c r="Q454" s="219"/>
      <c r="R454" s="219"/>
      <c r="S454" s="219"/>
      <c r="T454" s="220"/>
      <c r="AT454" s="221" t="s">
        <v>250</v>
      </c>
      <c r="AU454" s="221" t="s">
        <v>81</v>
      </c>
      <c r="AV454" s="13" t="s">
        <v>81</v>
      </c>
      <c r="AW454" s="13" t="s">
        <v>33</v>
      </c>
      <c r="AX454" s="13" t="s">
        <v>72</v>
      </c>
      <c r="AY454" s="221" t="s">
        <v>239</v>
      </c>
    </row>
    <row r="455" spans="1:65" s="14" customFormat="1" ht="11.25">
      <c r="B455" s="230"/>
      <c r="C455" s="231"/>
      <c r="D455" s="207" t="s">
        <v>250</v>
      </c>
      <c r="E455" s="232" t="s">
        <v>19</v>
      </c>
      <c r="F455" s="233" t="s">
        <v>3471</v>
      </c>
      <c r="G455" s="231"/>
      <c r="H455" s="232" t="s">
        <v>19</v>
      </c>
      <c r="I455" s="234"/>
      <c r="J455" s="231"/>
      <c r="K455" s="231"/>
      <c r="L455" s="235"/>
      <c r="M455" s="236"/>
      <c r="N455" s="237"/>
      <c r="O455" s="237"/>
      <c r="P455" s="237"/>
      <c r="Q455" s="237"/>
      <c r="R455" s="237"/>
      <c r="S455" s="237"/>
      <c r="T455" s="238"/>
      <c r="AT455" s="239" t="s">
        <v>250</v>
      </c>
      <c r="AU455" s="239" t="s">
        <v>81</v>
      </c>
      <c r="AV455" s="14" t="s">
        <v>79</v>
      </c>
      <c r="AW455" s="14" t="s">
        <v>33</v>
      </c>
      <c r="AX455" s="14" t="s">
        <v>72</v>
      </c>
      <c r="AY455" s="239" t="s">
        <v>239</v>
      </c>
    </row>
    <row r="456" spans="1:65" s="13" customFormat="1" ht="11.25">
      <c r="B456" s="211"/>
      <c r="C456" s="212"/>
      <c r="D456" s="207" t="s">
        <v>250</v>
      </c>
      <c r="E456" s="213" t="s">
        <v>19</v>
      </c>
      <c r="F456" s="214" t="s">
        <v>3842</v>
      </c>
      <c r="G456" s="212"/>
      <c r="H456" s="215">
        <v>50.2</v>
      </c>
      <c r="I456" s="216"/>
      <c r="J456" s="212"/>
      <c r="K456" s="212"/>
      <c r="L456" s="217"/>
      <c r="M456" s="218"/>
      <c r="N456" s="219"/>
      <c r="O456" s="219"/>
      <c r="P456" s="219"/>
      <c r="Q456" s="219"/>
      <c r="R456" s="219"/>
      <c r="S456" s="219"/>
      <c r="T456" s="220"/>
      <c r="AT456" s="221" t="s">
        <v>250</v>
      </c>
      <c r="AU456" s="221" t="s">
        <v>81</v>
      </c>
      <c r="AV456" s="13" t="s">
        <v>81</v>
      </c>
      <c r="AW456" s="13" t="s">
        <v>33</v>
      </c>
      <c r="AX456" s="13" t="s">
        <v>72</v>
      </c>
      <c r="AY456" s="221" t="s">
        <v>239</v>
      </c>
    </row>
    <row r="457" spans="1:65" s="14" customFormat="1" ht="11.25">
      <c r="B457" s="230"/>
      <c r="C457" s="231"/>
      <c r="D457" s="207" t="s">
        <v>250</v>
      </c>
      <c r="E457" s="232" t="s">
        <v>19</v>
      </c>
      <c r="F457" s="233" t="s">
        <v>3843</v>
      </c>
      <c r="G457" s="231"/>
      <c r="H457" s="232" t="s">
        <v>19</v>
      </c>
      <c r="I457" s="234"/>
      <c r="J457" s="231"/>
      <c r="K457" s="231"/>
      <c r="L457" s="235"/>
      <c r="M457" s="236"/>
      <c r="N457" s="237"/>
      <c r="O457" s="237"/>
      <c r="P457" s="237"/>
      <c r="Q457" s="237"/>
      <c r="R457" s="237"/>
      <c r="S457" s="237"/>
      <c r="T457" s="238"/>
      <c r="AT457" s="239" t="s">
        <v>250</v>
      </c>
      <c r="AU457" s="239" t="s">
        <v>81</v>
      </c>
      <c r="AV457" s="14" t="s">
        <v>79</v>
      </c>
      <c r="AW457" s="14" t="s">
        <v>33</v>
      </c>
      <c r="AX457" s="14" t="s">
        <v>72</v>
      </c>
      <c r="AY457" s="239" t="s">
        <v>239</v>
      </c>
    </row>
    <row r="458" spans="1:65" s="13" customFormat="1" ht="11.25">
      <c r="B458" s="211"/>
      <c r="C458" s="212"/>
      <c r="D458" s="207" t="s">
        <v>250</v>
      </c>
      <c r="E458" s="213" t="s">
        <v>19</v>
      </c>
      <c r="F458" s="214" t="s">
        <v>3844</v>
      </c>
      <c r="G458" s="212"/>
      <c r="H458" s="215">
        <v>58.1</v>
      </c>
      <c r="I458" s="216"/>
      <c r="J458" s="212"/>
      <c r="K458" s="212"/>
      <c r="L458" s="217"/>
      <c r="M458" s="218"/>
      <c r="N458" s="219"/>
      <c r="O458" s="219"/>
      <c r="P458" s="219"/>
      <c r="Q458" s="219"/>
      <c r="R458" s="219"/>
      <c r="S458" s="219"/>
      <c r="T458" s="220"/>
      <c r="AT458" s="221" t="s">
        <v>250</v>
      </c>
      <c r="AU458" s="221" t="s">
        <v>81</v>
      </c>
      <c r="AV458" s="13" t="s">
        <v>81</v>
      </c>
      <c r="AW458" s="13" t="s">
        <v>33</v>
      </c>
      <c r="AX458" s="13" t="s">
        <v>72</v>
      </c>
      <c r="AY458" s="221" t="s">
        <v>239</v>
      </c>
    </row>
    <row r="459" spans="1:65" s="2" customFormat="1" ht="16.5" customHeight="1">
      <c r="A459" s="36"/>
      <c r="B459" s="37"/>
      <c r="C459" s="194" t="s">
        <v>2478</v>
      </c>
      <c r="D459" s="194" t="s">
        <v>241</v>
      </c>
      <c r="E459" s="195" t="s">
        <v>3845</v>
      </c>
      <c r="F459" s="196" t="s">
        <v>3846</v>
      </c>
      <c r="G459" s="197" t="s">
        <v>327</v>
      </c>
      <c r="H459" s="198">
        <v>126.5</v>
      </c>
      <c r="I459" s="199"/>
      <c r="J459" s="200">
        <f>ROUND(I459*H459,2)</f>
        <v>0</v>
      </c>
      <c r="K459" s="196" t="s">
        <v>19</v>
      </c>
      <c r="L459" s="41"/>
      <c r="M459" s="201" t="s">
        <v>19</v>
      </c>
      <c r="N459" s="202" t="s">
        <v>43</v>
      </c>
      <c r="O459" s="66"/>
      <c r="P459" s="203">
        <f>O459*H459</f>
        <v>0</v>
      </c>
      <c r="Q459" s="203">
        <v>3.5999999999999999E-3</v>
      </c>
      <c r="R459" s="203">
        <f>Q459*H459</f>
        <v>0.45539999999999997</v>
      </c>
      <c r="S459" s="203">
        <v>0</v>
      </c>
      <c r="T459" s="204">
        <f>S459*H459</f>
        <v>0</v>
      </c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R459" s="205" t="s">
        <v>246</v>
      </c>
      <c r="AT459" s="205" t="s">
        <v>241</v>
      </c>
      <c r="AU459" s="205" t="s">
        <v>81</v>
      </c>
      <c r="AY459" s="19" t="s">
        <v>239</v>
      </c>
      <c r="BE459" s="206">
        <f>IF(N459="základní",J459,0)</f>
        <v>0</v>
      </c>
      <c r="BF459" s="206">
        <f>IF(N459="snížená",J459,0)</f>
        <v>0</v>
      </c>
      <c r="BG459" s="206">
        <f>IF(N459="zákl. přenesená",J459,0)</f>
        <v>0</v>
      </c>
      <c r="BH459" s="206">
        <f>IF(N459="sníž. přenesená",J459,0)</f>
        <v>0</v>
      </c>
      <c r="BI459" s="206">
        <f>IF(N459="nulová",J459,0)</f>
        <v>0</v>
      </c>
      <c r="BJ459" s="19" t="s">
        <v>79</v>
      </c>
      <c r="BK459" s="206">
        <f>ROUND(I459*H459,2)</f>
        <v>0</v>
      </c>
      <c r="BL459" s="19" t="s">
        <v>246</v>
      </c>
      <c r="BM459" s="205" t="s">
        <v>3847</v>
      </c>
    </row>
    <row r="460" spans="1:65" s="2" customFormat="1" ht="11.25">
      <c r="A460" s="36"/>
      <c r="B460" s="37"/>
      <c r="C460" s="38"/>
      <c r="D460" s="207" t="s">
        <v>248</v>
      </c>
      <c r="E460" s="38"/>
      <c r="F460" s="208" t="s">
        <v>3839</v>
      </c>
      <c r="G460" s="38"/>
      <c r="H460" s="38"/>
      <c r="I460" s="117"/>
      <c r="J460" s="38"/>
      <c r="K460" s="38"/>
      <c r="L460" s="41"/>
      <c r="M460" s="209"/>
      <c r="N460" s="210"/>
      <c r="O460" s="66"/>
      <c r="P460" s="66"/>
      <c r="Q460" s="66"/>
      <c r="R460" s="66"/>
      <c r="S460" s="66"/>
      <c r="T460" s="67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T460" s="19" t="s">
        <v>248</v>
      </c>
      <c r="AU460" s="19" t="s">
        <v>81</v>
      </c>
    </row>
    <row r="461" spans="1:65" s="13" customFormat="1" ht="11.25">
      <c r="B461" s="211"/>
      <c r="C461" s="212"/>
      <c r="D461" s="207" t="s">
        <v>250</v>
      </c>
      <c r="E461" s="213" t="s">
        <v>19</v>
      </c>
      <c r="F461" s="214" t="s">
        <v>3848</v>
      </c>
      <c r="G461" s="212"/>
      <c r="H461" s="215">
        <v>126.5</v>
      </c>
      <c r="I461" s="216"/>
      <c r="J461" s="212"/>
      <c r="K461" s="212"/>
      <c r="L461" s="217"/>
      <c r="M461" s="218"/>
      <c r="N461" s="219"/>
      <c r="O461" s="219"/>
      <c r="P461" s="219"/>
      <c r="Q461" s="219"/>
      <c r="R461" s="219"/>
      <c r="S461" s="219"/>
      <c r="T461" s="220"/>
      <c r="AT461" s="221" t="s">
        <v>250</v>
      </c>
      <c r="AU461" s="221" t="s">
        <v>81</v>
      </c>
      <c r="AV461" s="13" t="s">
        <v>81</v>
      </c>
      <c r="AW461" s="13" t="s">
        <v>33</v>
      </c>
      <c r="AX461" s="13" t="s">
        <v>72</v>
      </c>
      <c r="AY461" s="221" t="s">
        <v>239</v>
      </c>
    </row>
    <row r="462" spans="1:65" s="12" customFormat="1" ht="22.9" customHeight="1">
      <c r="B462" s="178"/>
      <c r="C462" s="179"/>
      <c r="D462" s="180" t="s">
        <v>71</v>
      </c>
      <c r="E462" s="192" t="s">
        <v>301</v>
      </c>
      <c r="F462" s="192" t="s">
        <v>2477</v>
      </c>
      <c r="G462" s="179"/>
      <c r="H462" s="179"/>
      <c r="I462" s="182"/>
      <c r="J462" s="193">
        <f>BK462</f>
        <v>0</v>
      </c>
      <c r="K462" s="179"/>
      <c r="L462" s="184"/>
      <c r="M462" s="185"/>
      <c r="N462" s="186"/>
      <c r="O462" s="186"/>
      <c r="P462" s="187">
        <f>SUM(P463:P466)</f>
        <v>0</v>
      </c>
      <c r="Q462" s="186"/>
      <c r="R462" s="187">
        <f>SUM(R463:R466)</f>
        <v>0.79769999999999996</v>
      </c>
      <c r="S462" s="186"/>
      <c r="T462" s="188">
        <f>SUM(T463:T466)</f>
        <v>0</v>
      </c>
      <c r="AR462" s="189" t="s">
        <v>79</v>
      </c>
      <c r="AT462" s="190" t="s">
        <v>71</v>
      </c>
      <c r="AU462" s="190" t="s">
        <v>79</v>
      </c>
      <c r="AY462" s="189" t="s">
        <v>239</v>
      </c>
      <c r="BK462" s="191">
        <f>SUM(BK463:BK466)</f>
        <v>0</v>
      </c>
    </row>
    <row r="463" spans="1:65" s="2" customFormat="1" ht="16.5" customHeight="1">
      <c r="A463" s="36"/>
      <c r="B463" s="37"/>
      <c r="C463" s="194" t="s">
        <v>1026</v>
      </c>
      <c r="D463" s="194" t="s">
        <v>241</v>
      </c>
      <c r="E463" s="195" t="s">
        <v>3849</v>
      </c>
      <c r="F463" s="196" t="s">
        <v>3850</v>
      </c>
      <c r="G463" s="197" t="s">
        <v>244</v>
      </c>
      <c r="H463" s="198">
        <v>30</v>
      </c>
      <c r="I463" s="199"/>
      <c r="J463" s="200">
        <f>ROUND(I463*H463,2)</f>
        <v>0</v>
      </c>
      <c r="K463" s="196" t="s">
        <v>19</v>
      </c>
      <c r="L463" s="41"/>
      <c r="M463" s="201" t="s">
        <v>19</v>
      </c>
      <c r="N463" s="202" t="s">
        <v>43</v>
      </c>
      <c r="O463" s="66"/>
      <c r="P463" s="203">
        <f>O463*H463</f>
        <v>0</v>
      </c>
      <c r="Q463" s="203">
        <v>2.6589999999999999E-2</v>
      </c>
      <c r="R463" s="203">
        <f>Q463*H463</f>
        <v>0.79769999999999996</v>
      </c>
      <c r="S463" s="203">
        <v>0</v>
      </c>
      <c r="T463" s="204">
        <f>S463*H463</f>
        <v>0</v>
      </c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R463" s="205" t="s">
        <v>246</v>
      </c>
      <c r="AT463" s="205" t="s">
        <v>241</v>
      </c>
      <c r="AU463" s="205" t="s">
        <v>81</v>
      </c>
      <c r="AY463" s="19" t="s">
        <v>239</v>
      </c>
      <c r="BE463" s="206">
        <f>IF(N463="základní",J463,0)</f>
        <v>0</v>
      </c>
      <c r="BF463" s="206">
        <f>IF(N463="snížená",J463,0)</f>
        <v>0</v>
      </c>
      <c r="BG463" s="206">
        <f>IF(N463="zákl. přenesená",J463,0)</f>
        <v>0</v>
      </c>
      <c r="BH463" s="206">
        <f>IF(N463="sníž. přenesená",J463,0)</f>
        <v>0</v>
      </c>
      <c r="BI463" s="206">
        <f>IF(N463="nulová",J463,0)</f>
        <v>0</v>
      </c>
      <c r="BJ463" s="19" t="s">
        <v>79</v>
      </c>
      <c r="BK463" s="206">
        <f>ROUND(I463*H463,2)</f>
        <v>0</v>
      </c>
      <c r="BL463" s="19" t="s">
        <v>246</v>
      </c>
      <c r="BM463" s="205" t="s">
        <v>3851</v>
      </c>
    </row>
    <row r="464" spans="1:65" s="2" customFormat="1" ht="11.25">
      <c r="A464" s="36"/>
      <c r="B464" s="37"/>
      <c r="C464" s="38"/>
      <c r="D464" s="207" t="s">
        <v>248</v>
      </c>
      <c r="E464" s="38"/>
      <c r="F464" s="208" t="s">
        <v>3850</v>
      </c>
      <c r="G464" s="38"/>
      <c r="H464" s="38"/>
      <c r="I464" s="117"/>
      <c r="J464" s="38"/>
      <c r="K464" s="38"/>
      <c r="L464" s="41"/>
      <c r="M464" s="209"/>
      <c r="N464" s="210"/>
      <c r="O464" s="66"/>
      <c r="P464" s="66"/>
      <c r="Q464" s="66"/>
      <c r="R464" s="66"/>
      <c r="S464" s="66"/>
      <c r="T464" s="67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T464" s="19" t="s">
        <v>248</v>
      </c>
      <c r="AU464" s="19" t="s">
        <v>81</v>
      </c>
    </row>
    <row r="465" spans="1:65" s="2" customFormat="1" ht="107.25">
      <c r="A465" s="36"/>
      <c r="B465" s="37"/>
      <c r="C465" s="38"/>
      <c r="D465" s="207" t="s">
        <v>275</v>
      </c>
      <c r="E465" s="38"/>
      <c r="F465" s="225" t="s">
        <v>3852</v>
      </c>
      <c r="G465" s="38"/>
      <c r="H465" s="38"/>
      <c r="I465" s="117"/>
      <c r="J465" s="38"/>
      <c r="K465" s="38"/>
      <c r="L465" s="41"/>
      <c r="M465" s="209"/>
      <c r="N465" s="210"/>
      <c r="O465" s="66"/>
      <c r="P465" s="66"/>
      <c r="Q465" s="66"/>
      <c r="R465" s="66"/>
      <c r="S465" s="66"/>
      <c r="T465" s="67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T465" s="19" t="s">
        <v>275</v>
      </c>
      <c r="AU465" s="19" t="s">
        <v>81</v>
      </c>
    </row>
    <row r="466" spans="1:65" s="13" customFormat="1" ht="11.25">
      <c r="B466" s="211"/>
      <c r="C466" s="212"/>
      <c r="D466" s="207" t="s">
        <v>250</v>
      </c>
      <c r="E466" s="213" t="s">
        <v>19</v>
      </c>
      <c r="F466" s="214" t="s">
        <v>3853</v>
      </c>
      <c r="G466" s="212"/>
      <c r="H466" s="215">
        <v>30</v>
      </c>
      <c r="I466" s="216"/>
      <c r="J466" s="212"/>
      <c r="K466" s="212"/>
      <c r="L466" s="217"/>
      <c r="M466" s="218"/>
      <c r="N466" s="219"/>
      <c r="O466" s="219"/>
      <c r="P466" s="219"/>
      <c r="Q466" s="219"/>
      <c r="R466" s="219"/>
      <c r="S466" s="219"/>
      <c r="T466" s="220"/>
      <c r="AT466" s="221" t="s">
        <v>250</v>
      </c>
      <c r="AU466" s="221" t="s">
        <v>81</v>
      </c>
      <c r="AV466" s="13" t="s">
        <v>81</v>
      </c>
      <c r="AW466" s="13" t="s">
        <v>33</v>
      </c>
      <c r="AX466" s="13" t="s">
        <v>72</v>
      </c>
      <c r="AY466" s="221" t="s">
        <v>239</v>
      </c>
    </row>
    <row r="467" spans="1:65" s="12" customFormat="1" ht="22.9" customHeight="1">
      <c r="B467" s="178"/>
      <c r="C467" s="179"/>
      <c r="D467" s="180" t="s">
        <v>71</v>
      </c>
      <c r="E467" s="192" t="s">
        <v>314</v>
      </c>
      <c r="F467" s="192" t="s">
        <v>425</v>
      </c>
      <c r="G467" s="179"/>
      <c r="H467" s="179"/>
      <c r="I467" s="182"/>
      <c r="J467" s="193">
        <f>BK467</f>
        <v>0</v>
      </c>
      <c r="K467" s="179"/>
      <c r="L467" s="184"/>
      <c r="M467" s="185"/>
      <c r="N467" s="186"/>
      <c r="O467" s="186"/>
      <c r="P467" s="187">
        <f>SUM(P468:P483)</f>
        <v>0</v>
      </c>
      <c r="Q467" s="186"/>
      <c r="R467" s="187">
        <f>SUM(R468:R483)</f>
        <v>2.6428500000000001</v>
      </c>
      <c r="S467" s="186"/>
      <c r="T467" s="188">
        <f>SUM(T468:T483)</f>
        <v>0</v>
      </c>
      <c r="AR467" s="189" t="s">
        <v>79</v>
      </c>
      <c r="AT467" s="190" t="s">
        <v>71</v>
      </c>
      <c r="AU467" s="190" t="s">
        <v>79</v>
      </c>
      <c r="AY467" s="189" t="s">
        <v>239</v>
      </c>
      <c r="BK467" s="191">
        <f>SUM(BK468:BK483)</f>
        <v>0</v>
      </c>
    </row>
    <row r="468" spans="1:65" s="2" customFormat="1" ht="16.5" customHeight="1">
      <c r="A468" s="36"/>
      <c r="B468" s="37"/>
      <c r="C468" s="194" t="s">
        <v>2489</v>
      </c>
      <c r="D468" s="194" t="s">
        <v>241</v>
      </c>
      <c r="E468" s="195" t="s">
        <v>3854</v>
      </c>
      <c r="F468" s="196" t="s">
        <v>3855</v>
      </c>
      <c r="G468" s="197" t="s">
        <v>285</v>
      </c>
      <c r="H468" s="198">
        <v>3</v>
      </c>
      <c r="I468" s="199"/>
      <c r="J468" s="200">
        <f>ROUND(I468*H468,2)</f>
        <v>0</v>
      </c>
      <c r="K468" s="196" t="s">
        <v>19</v>
      </c>
      <c r="L468" s="41"/>
      <c r="M468" s="201" t="s">
        <v>19</v>
      </c>
      <c r="N468" s="202" t="s">
        <v>43</v>
      </c>
      <c r="O468" s="66"/>
      <c r="P468" s="203">
        <f>O468*H468</f>
        <v>0</v>
      </c>
      <c r="Q468" s="203">
        <v>0.46009</v>
      </c>
      <c r="R468" s="203">
        <f>Q468*H468</f>
        <v>1.3802699999999999</v>
      </c>
      <c r="S468" s="203">
        <v>0</v>
      </c>
      <c r="T468" s="204">
        <f>S468*H468</f>
        <v>0</v>
      </c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R468" s="205" t="s">
        <v>246</v>
      </c>
      <c r="AT468" s="205" t="s">
        <v>241</v>
      </c>
      <c r="AU468" s="205" t="s">
        <v>81</v>
      </c>
      <c r="AY468" s="19" t="s">
        <v>239</v>
      </c>
      <c r="BE468" s="206">
        <f>IF(N468="základní",J468,0)</f>
        <v>0</v>
      </c>
      <c r="BF468" s="206">
        <f>IF(N468="snížená",J468,0)</f>
        <v>0</v>
      </c>
      <c r="BG468" s="206">
        <f>IF(N468="zákl. přenesená",J468,0)</f>
        <v>0</v>
      </c>
      <c r="BH468" s="206">
        <f>IF(N468="sníž. přenesená",J468,0)</f>
        <v>0</v>
      </c>
      <c r="BI468" s="206">
        <f>IF(N468="nulová",J468,0)</f>
        <v>0</v>
      </c>
      <c r="BJ468" s="19" t="s">
        <v>79</v>
      </c>
      <c r="BK468" s="206">
        <f>ROUND(I468*H468,2)</f>
        <v>0</v>
      </c>
      <c r="BL468" s="19" t="s">
        <v>246</v>
      </c>
      <c r="BM468" s="205" t="s">
        <v>3856</v>
      </c>
    </row>
    <row r="469" spans="1:65" s="2" customFormat="1" ht="11.25">
      <c r="A469" s="36"/>
      <c r="B469" s="37"/>
      <c r="C469" s="38"/>
      <c r="D469" s="207" t="s">
        <v>248</v>
      </c>
      <c r="E469" s="38"/>
      <c r="F469" s="208" t="s">
        <v>3855</v>
      </c>
      <c r="G469" s="38"/>
      <c r="H469" s="38"/>
      <c r="I469" s="117"/>
      <c r="J469" s="38"/>
      <c r="K469" s="38"/>
      <c r="L469" s="41"/>
      <c r="M469" s="209"/>
      <c r="N469" s="210"/>
      <c r="O469" s="66"/>
      <c r="P469" s="66"/>
      <c r="Q469" s="66"/>
      <c r="R469" s="66"/>
      <c r="S469" s="66"/>
      <c r="T469" s="67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T469" s="19" t="s">
        <v>248</v>
      </c>
      <c r="AU469" s="19" t="s">
        <v>81</v>
      </c>
    </row>
    <row r="470" spans="1:65" s="14" customFormat="1" ht="11.25">
      <c r="B470" s="230"/>
      <c r="C470" s="231"/>
      <c r="D470" s="207" t="s">
        <v>250</v>
      </c>
      <c r="E470" s="232" t="s">
        <v>19</v>
      </c>
      <c r="F470" s="233" t="s">
        <v>3497</v>
      </c>
      <c r="G470" s="231"/>
      <c r="H470" s="232" t="s">
        <v>19</v>
      </c>
      <c r="I470" s="234"/>
      <c r="J470" s="231"/>
      <c r="K470" s="231"/>
      <c r="L470" s="235"/>
      <c r="M470" s="236"/>
      <c r="N470" s="237"/>
      <c r="O470" s="237"/>
      <c r="P470" s="237"/>
      <c r="Q470" s="237"/>
      <c r="R470" s="237"/>
      <c r="S470" s="237"/>
      <c r="T470" s="238"/>
      <c r="AT470" s="239" t="s">
        <v>250</v>
      </c>
      <c r="AU470" s="239" t="s">
        <v>81</v>
      </c>
      <c r="AV470" s="14" t="s">
        <v>79</v>
      </c>
      <c r="AW470" s="14" t="s">
        <v>33</v>
      </c>
      <c r="AX470" s="14" t="s">
        <v>72</v>
      </c>
      <c r="AY470" s="239" t="s">
        <v>239</v>
      </c>
    </row>
    <row r="471" spans="1:65" s="13" customFormat="1" ht="11.25">
      <c r="B471" s="211"/>
      <c r="C471" s="212"/>
      <c r="D471" s="207" t="s">
        <v>250</v>
      </c>
      <c r="E471" s="213" t="s">
        <v>19</v>
      </c>
      <c r="F471" s="214" t="s">
        <v>3857</v>
      </c>
      <c r="G471" s="212"/>
      <c r="H471" s="215">
        <v>3</v>
      </c>
      <c r="I471" s="216"/>
      <c r="J471" s="212"/>
      <c r="K471" s="212"/>
      <c r="L471" s="217"/>
      <c r="M471" s="218"/>
      <c r="N471" s="219"/>
      <c r="O471" s="219"/>
      <c r="P471" s="219"/>
      <c r="Q471" s="219"/>
      <c r="R471" s="219"/>
      <c r="S471" s="219"/>
      <c r="T471" s="220"/>
      <c r="AT471" s="221" t="s">
        <v>250</v>
      </c>
      <c r="AU471" s="221" t="s">
        <v>81</v>
      </c>
      <c r="AV471" s="13" t="s">
        <v>81</v>
      </c>
      <c r="AW471" s="13" t="s">
        <v>33</v>
      </c>
      <c r="AX471" s="13" t="s">
        <v>72</v>
      </c>
      <c r="AY471" s="221" t="s">
        <v>239</v>
      </c>
    </row>
    <row r="472" spans="1:65" s="2" customFormat="1" ht="16.5" customHeight="1">
      <c r="A472" s="36"/>
      <c r="B472" s="37"/>
      <c r="C472" s="194" t="s">
        <v>1029</v>
      </c>
      <c r="D472" s="194" t="s">
        <v>241</v>
      </c>
      <c r="E472" s="195" t="s">
        <v>3858</v>
      </c>
      <c r="F472" s="196" t="s">
        <v>3859</v>
      </c>
      <c r="G472" s="197" t="s">
        <v>285</v>
      </c>
      <c r="H472" s="198">
        <v>1</v>
      </c>
      <c r="I472" s="199"/>
      <c r="J472" s="200">
        <f>ROUND(I472*H472,2)</f>
        <v>0</v>
      </c>
      <c r="K472" s="196" t="s">
        <v>245</v>
      </c>
      <c r="L472" s="41"/>
      <c r="M472" s="201" t="s">
        <v>19</v>
      </c>
      <c r="N472" s="202" t="s">
        <v>43</v>
      </c>
      <c r="O472" s="66"/>
      <c r="P472" s="203">
        <f>O472*H472</f>
        <v>0</v>
      </c>
      <c r="Q472" s="203">
        <v>1.8000000000000001E-4</v>
      </c>
      <c r="R472" s="203">
        <f>Q472*H472</f>
        <v>1.8000000000000001E-4</v>
      </c>
      <c r="S472" s="203">
        <v>0</v>
      </c>
      <c r="T472" s="204">
        <f>S472*H472</f>
        <v>0</v>
      </c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R472" s="205" t="s">
        <v>246</v>
      </c>
      <c r="AT472" s="205" t="s">
        <v>241</v>
      </c>
      <c r="AU472" s="205" t="s">
        <v>81</v>
      </c>
      <c r="AY472" s="19" t="s">
        <v>239</v>
      </c>
      <c r="BE472" s="206">
        <f>IF(N472="základní",J472,0)</f>
        <v>0</v>
      </c>
      <c r="BF472" s="206">
        <f>IF(N472="snížená",J472,0)</f>
        <v>0</v>
      </c>
      <c r="BG472" s="206">
        <f>IF(N472="zákl. přenesená",J472,0)</f>
        <v>0</v>
      </c>
      <c r="BH472" s="206">
        <f>IF(N472="sníž. přenesená",J472,0)</f>
        <v>0</v>
      </c>
      <c r="BI472" s="206">
        <f>IF(N472="nulová",J472,0)</f>
        <v>0</v>
      </c>
      <c r="BJ472" s="19" t="s">
        <v>79</v>
      </c>
      <c r="BK472" s="206">
        <f>ROUND(I472*H472,2)</f>
        <v>0</v>
      </c>
      <c r="BL472" s="19" t="s">
        <v>246</v>
      </c>
      <c r="BM472" s="205" t="s">
        <v>3860</v>
      </c>
    </row>
    <row r="473" spans="1:65" s="2" customFormat="1" ht="11.25">
      <c r="A473" s="36"/>
      <c r="B473" s="37"/>
      <c r="C473" s="38"/>
      <c r="D473" s="207" t="s">
        <v>248</v>
      </c>
      <c r="E473" s="38"/>
      <c r="F473" s="208" t="s">
        <v>3861</v>
      </c>
      <c r="G473" s="38"/>
      <c r="H473" s="38"/>
      <c r="I473" s="117"/>
      <c r="J473" s="38"/>
      <c r="K473" s="38"/>
      <c r="L473" s="41"/>
      <c r="M473" s="209"/>
      <c r="N473" s="210"/>
      <c r="O473" s="66"/>
      <c r="P473" s="66"/>
      <c r="Q473" s="66"/>
      <c r="R473" s="66"/>
      <c r="S473" s="66"/>
      <c r="T473" s="67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T473" s="19" t="s">
        <v>248</v>
      </c>
      <c r="AU473" s="19" t="s">
        <v>81</v>
      </c>
    </row>
    <row r="474" spans="1:65" s="14" customFormat="1" ht="11.25">
      <c r="B474" s="230"/>
      <c r="C474" s="231"/>
      <c r="D474" s="207" t="s">
        <v>250</v>
      </c>
      <c r="E474" s="232" t="s">
        <v>19</v>
      </c>
      <c r="F474" s="233" t="s">
        <v>3497</v>
      </c>
      <c r="G474" s="231"/>
      <c r="H474" s="232" t="s">
        <v>19</v>
      </c>
      <c r="I474" s="234"/>
      <c r="J474" s="231"/>
      <c r="K474" s="231"/>
      <c r="L474" s="235"/>
      <c r="M474" s="236"/>
      <c r="N474" s="237"/>
      <c r="O474" s="237"/>
      <c r="P474" s="237"/>
      <c r="Q474" s="237"/>
      <c r="R474" s="237"/>
      <c r="S474" s="237"/>
      <c r="T474" s="238"/>
      <c r="AT474" s="239" t="s">
        <v>250</v>
      </c>
      <c r="AU474" s="239" t="s">
        <v>81</v>
      </c>
      <c r="AV474" s="14" t="s">
        <v>79</v>
      </c>
      <c r="AW474" s="14" t="s">
        <v>33</v>
      </c>
      <c r="AX474" s="14" t="s">
        <v>72</v>
      </c>
      <c r="AY474" s="239" t="s">
        <v>239</v>
      </c>
    </row>
    <row r="475" spans="1:65" s="13" customFormat="1" ht="11.25">
      <c r="B475" s="211"/>
      <c r="C475" s="212"/>
      <c r="D475" s="207" t="s">
        <v>250</v>
      </c>
      <c r="E475" s="213" t="s">
        <v>19</v>
      </c>
      <c r="F475" s="214" t="s">
        <v>3862</v>
      </c>
      <c r="G475" s="212"/>
      <c r="H475" s="215">
        <v>1</v>
      </c>
      <c r="I475" s="216"/>
      <c r="J475" s="212"/>
      <c r="K475" s="212"/>
      <c r="L475" s="217"/>
      <c r="M475" s="218"/>
      <c r="N475" s="219"/>
      <c r="O475" s="219"/>
      <c r="P475" s="219"/>
      <c r="Q475" s="219"/>
      <c r="R475" s="219"/>
      <c r="S475" s="219"/>
      <c r="T475" s="220"/>
      <c r="AT475" s="221" t="s">
        <v>250</v>
      </c>
      <c r="AU475" s="221" t="s">
        <v>81</v>
      </c>
      <c r="AV475" s="13" t="s">
        <v>81</v>
      </c>
      <c r="AW475" s="13" t="s">
        <v>33</v>
      </c>
      <c r="AX475" s="13" t="s">
        <v>72</v>
      </c>
      <c r="AY475" s="221" t="s">
        <v>239</v>
      </c>
    </row>
    <row r="476" spans="1:65" s="2" customFormat="1" ht="21.75" customHeight="1">
      <c r="A476" s="36"/>
      <c r="B476" s="37"/>
      <c r="C476" s="194" t="s">
        <v>2505</v>
      </c>
      <c r="D476" s="194" t="s">
        <v>241</v>
      </c>
      <c r="E476" s="195" t="s">
        <v>3863</v>
      </c>
      <c r="F476" s="196" t="s">
        <v>3864</v>
      </c>
      <c r="G476" s="197" t="s">
        <v>481</v>
      </c>
      <c r="H476" s="198">
        <v>3</v>
      </c>
      <c r="I476" s="199"/>
      <c r="J476" s="200">
        <f>ROUND(I476*H476,2)</f>
        <v>0</v>
      </c>
      <c r="K476" s="196" t="s">
        <v>19</v>
      </c>
      <c r="L476" s="41"/>
      <c r="M476" s="201" t="s">
        <v>19</v>
      </c>
      <c r="N476" s="202" t="s">
        <v>43</v>
      </c>
      <c r="O476" s="66"/>
      <c r="P476" s="203">
        <f>O476*H476</f>
        <v>0</v>
      </c>
      <c r="Q476" s="203">
        <v>0.42080000000000001</v>
      </c>
      <c r="R476" s="203">
        <f>Q476*H476</f>
        <v>1.2624</v>
      </c>
      <c r="S476" s="203">
        <v>0</v>
      </c>
      <c r="T476" s="204">
        <f>S476*H476</f>
        <v>0</v>
      </c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R476" s="205" t="s">
        <v>246</v>
      </c>
      <c r="AT476" s="205" t="s">
        <v>241</v>
      </c>
      <c r="AU476" s="205" t="s">
        <v>81</v>
      </c>
      <c r="AY476" s="19" t="s">
        <v>239</v>
      </c>
      <c r="BE476" s="206">
        <f>IF(N476="základní",J476,0)</f>
        <v>0</v>
      </c>
      <c r="BF476" s="206">
        <f>IF(N476="snížená",J476,0)</f>
        <v>0</v>
      </c>
      <c r="BG476" s="206">
        <f>IF(N476="zákl. přenesená",J476,0)</f>
        <v>0</v>
      </c>
      <c r="BH476" s="206">
        <f>IF(N476="sníž. přenesená",J476,0)</f>
        <v>0</v>
      </c>
      <c r="BI476" s="206">
        <f>IF(N476="nulová",J476,0)</f>
        <v>0</v>
      </c>
      <c r="BJ476" s="19" t="s">
        <v>79</v>
      </c>
      <c r="BK476" s="206">
        <f>ROUND(I476*H476,2)</f>
        <v>0</v>
      </c>
      <c r="BL476" s="19" t="s">
        <v>246</v>
      </c>
      <c r="BM476" s="205" t="s">
        <v>3865</v>
      </c>
    </row>
    <row r="477" spans="1:65" s="2" customFormat="1" ht="11.25">
      <c r="A477" s="36"/>
      <c r="B477" s="37"/>
      <c r="C477" s="38"/>
      <c r="D477" s="207" t="s">
        <v>248</v>
      </c>
      <c r="E477" s="38"/>
      <c r="F477" s="208" t="s">
        <v>3864</v>
      </c>
      <c r="G477" s="38"/>
      <c r="H477" s="38"/>
      <c r="I477" s="117"/>
      <c r="J477" s="38"/>
      <c r="K477" s="38"/>
      <c r="L477" s="41"/>
      <c r="M477" s="209"/>
      <c r="N477" s="210"/>
      <c r="O477" s="66"/>
      <c r="P477" s="66"/>
      <c r="Q477" s="66"/>
      <c r="R477" s="66"/>
      <c r="S477" s="66"/>
      <c r="T477" s="67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T477" s="19" t="s">
        <v>248</v>
      </c>
      <c r="AU477" s="19" t="s">
        <v>81</v>
      </c>
    </row>
    <row r="478" spans="1:65" s="2" customFormat="1" ht="48.75">
      <c r="A478" s="36"/>
      <c r="B478" s="37"/>
      <c r="C478" s="38"/>
      <c r="D478" s="207" t="s">
        <v>275</v>
      </c>
      <c r="E478" s="38"/>
      <c r="F478" s="225" t="s">
        <v>3866</v>
      </c>
      <c r="G478" s="38"/>
      <c r="H478" s="38"/>
      <c r="I478" s="117"/>
      <c r="J478" s="38"/>
      <c r="K478" s="38"/>
      <c r="L478" s="41"/>
      <c r="M478" s="209"/>
      <c r="N478" s="210"/>
      <c r="O478" s="66"/>
      <c r="P478" s="66"/>
      <c r="Q478" s="66"/>
      <c r="R478" s="66"/>
      <c r="S478" s="66"/>
      <c r="T478" s="67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T478" s="19" t="s">
        <v>275</v>
      </c>
      <c r="AU478" s="19" t="s">
        <v>81</v>
      </c>
    </row>
    <row r="479" spans="1:65" s="13" customFormat="1" ht="11.25">
      <c r="B479" s="211"/>
      <c r="C479" s="212"/>
      <c r="D479" s="207" t="s">
        <v>250</v>
      </c>
      <c r="E479" s="213" t="s">
        <v>19</v>
      </c>
      <c r="F479" s="214" t="s">
        <v>3867</v>
      </c>
      <c r="G479" s="212"/>
      <c r="H479" s="215">
        <v>3</v>
      </c>
      <c r="I479" s="216"/>
      <c r="J479" s="212"/>
      <c r="K479" s="212"/>
      <c r="L479" s="217"/>
      <c r="M479" s="218"/>
      <c r="N479" s="219"/>
      <c r="O479" s="219"/>
      <c r="P479" s="219"/>
      <c r="Q479" s="219"/>
      <c r="R479" s="219"/>
      <c r="S479" s="219"/>
      <c r="T479" s="220"/>
      <c r="AT479" s="221" t="s">
        <v>250</v>
      </c>
      <c r="AU479" s="221" t="s">
        <v>81</v>
      </c>
      <c r="AV479" s="13" t="s">
        <v>81</v>
      </c>
      <c r="AW479" s="13" t="s">
        <v>33</v>
      </c>
      <c r="AX479" s="13" t="s">
        <v>72</v>
      </c>
      <c r="AY479" s="221" t="s">
        <v>239</v>
      </c>
    </row>
    <row r="480" spans="1:65" s="2" customFormat="1" ht="16.5" customHeight="1">
      <c r="A480" s="36"/>
      <c r="B480" s="37"/>
      <c r="C480" s="194" t="s">
        <v>1033</v>
      </c>
      <c r="D480" s="194" t="s">
        <v>241</v>
      </c>
      <c r="E480" s="195" t="s">
        <v>3868</v>
      </c>
      <c r="F480" s="196" t="s">
        <v>3869</v>
      </c>
      <c r="G480" s="197" t="s">
        <v>254</v>
      </c>
      <c r="H480" s="198">
        <v>2.2000000000000002</v>
      </c>
      <c r="I480" s="199"/>
      <c r="J480" s="200">
        <f>ROUND(I480*H480,2)</f>
        <v>0</v>
      </c>
      <c r="K480" s="196" t="s">
        <v>245</v>
      </c>
      <c r="L480" s="41"/>
      <c r="M480" s="201" t="s">
        <v>19</v>
      </c>
      <c r="N480" s="202" t="s">
        <v>43</v>
      </c>
      <c r="O480" s="66"/>
      <c r="P480" s="203">
        <f>O480*H480</f>
        <v>0</v>
      </c>
      <c r="Q480" s="203">
        <v>0</v>
      </c>
      <c r="R480" s="203">
        <f>Q480*H480</f>
        <v>0</v>
      </c>
      <c r="S480" s="203">
        <v>0</v>
      </c>
      <c r="T480" s="204">
        <f>S480*H480</f>
        <v>0</v>
      </c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R480" s="205" t="s">
        <v>246</v>
      </c>
      <c r="AT480" s="205" t="s">
        <v>241</v>
      </c>
      <c r="AU480" s="205" t="s">
        <v>81</v>
      </c>
      <c r="AY480" s="19" t="s">
        <v>239</v>
      </c>
      <c r="BE480" s="206">
        <f>IF(N480="základní",J480,0)</f>
        <v>0</v>
      </c>
      <c r="BF480" s="206">
        <f>IF(N480="snížená",J480,0)</f>
        <v>0</v>
      </c>
      <c r="BG480" s="206">
        <f>IF(N480="zákl. přenesená",J480,0)</f>
        <v>0</v>
      </c>
      <c r="BH480" s="206">
        <f>IF(N480="sníž. přenesená",J480,0)</f>
        <v>0</v>
      </c>
      <c r="BI480" s="206">
        <f>IF(N480="nulová",J480,0)</f>
        <v>0</v>
      </c>
      <c r="BJ480" s="19" t="s">
        <v>79</v>
      </c>
      <c r="BK480" s="206">
        <f>ROUND(I480*H480,2)</f>
        <v>0</v>
      </c>
      <c r="BL480" s="19" t="s">
        <v>246</v>
      </c>
      <c r="BM480" s="205" t="s">
        <v>3870</v>
      </c>
    </row>
    <row r="481" spans="1:65" s="2" customFormat="1" ht="11.25">
      <c r="A481" s="36"/>
      <c r="B481" s="37"/>
      <c r="C481" s="38"/>
      <c r="D481" s="207" t="s">
        <v>248</v>
      </c>
      <c r="E481" s="38"/>
      <c r="F481" s="208" t="s">
        <v>3871</v>
      </c>
      <c r="G481" s="38"/>
      <c r="H481" s="38"/>
      <c r="I481" s="117"/>
      <c r="J481" s="38"/>
      <c r="K481" s="38"/>
      <c r="L481" s="41"/>
      <c r="M481" s="209"/>
      <c r="N481" s="210"/>
      <c r="O481" s="66"/>
      <c r="P481" s="66"/>
      <c r="Q481" s="66"/>
      <c r="R481" s="66"/>
      <c r="S481" s="66"/>
      <c r="T481" s="67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T481" s="19" t="s">
        <v>248</v>
      </c>
      <c r="AU481" s="19" t="s">
        <v>81</v>
      </c>
    </row>
    <row r="482" spans="1:65" s="14" customFormat="1" ht="11.25">
      <c r="B482" s="230"/>
      <c r="C482" s="231"/>
      <c r="D482" s="207" t="s">
        <v>250</v>
      </c>
      <c r="E482" s="232" t="s">
        <v>19</v>
      </c>
      <c r="F482" s="233" t="s">
        <v>3533</v>
      </c>
      <c r="G482" s="231"/>
      <c r="H482" s="232" t="s">
        <v>19</v>
      </c>
      <c r="I482" s="234"/>
      <c r="J482" s="231"/>
      <c r="K482" s="231"/>
      <c r="L482" s="235"/>
      <c r="M482" s="236"/>
      <c r="N482" s="237"/>
      <c r="O482" s="237"/>
      <c r="P482" s="237"/>
      <c r="Q482" s="237"/>
      <c r="R482" s="237"/>
      <c r="S482" s="237"/>
      <c r="T482" s="238"/>
      <c r="AT482" s="239" t="s">
        <v>250</v>
      </c>
      <c r="AU482" s="239" t="s">
        <v>81</v>
      </c>
      <c r="AV482" s="14" t="s">
        <v>79</v>
      </c>
      <c r="AW482" s="14" t="s">
        <v>33</v>
      </c>
      <c r="AX482" s="14" t="s">
        <v>72</v>
      </c>
      <c r="AY482" s="239" t="s">
        <v>239</v>
      </c>
    </row>
    <row r="483" spans="1:65" s="13" customFormat="1" ht="11.25">
      <c r="B483" s="211"/>
      <c r="C483" s="212"/>
      <c r="D483" s="207" t="s">
        <v>250</v>
      </c>
      <c r="E483" s="213" t="s">
        <v>19</v>
      </c>
      <c r="F483" s="214" t="s">
        <v>3872</v>
      </c>
      <c r="G483" s="212"/>
      <c r="H483" s="215">
        <v>2.2000000000000002</v>
      </c>
      <c r="I483" s="216"/>
      <c r="J483" s="212"/>
      <c r="K483" s="212"/>
      <c r="L483" s="217"/>
      <c r="M483" s="218"/>
      <c r="N483" s="219"/>
      <c r="O483" s="219"/>
      <c r="P483" s="219"/>
      <c r="Q483" s="219"/>
      <c r="R483" s="219"/>
      <c r="S483" s="219"/>
      <c r="T483" s="220"/>
      <c r="AT483" s="221" t="s">
        <v>250</v>
      </c>
      <c r="AU483" s="221" t="s">
        <v>81</v>
      </c>
      <c r="AV483" s="13" t="s">
        <v>81</v>
      </c>
      <c r="AW483" s="13" t="s">
        <v>33</v>
      </c>
      <c r="AX483" s="13" t="s">
        <v>72</v>
      </c>
      <c r="AY483" s="221" t="s">
        <v>239</v>
      </c>
    </row>
    <row r="484" spans="1:65" s="12" customFormat="1" ht="22.9" customHeight="1">
      <c r="B484" s="178"/>
      <c r="C484" s="179"/>
      <c r="D484" s="180" t="s">
        <v>71</v>
      </c>
      <c r="E484" s="192" t="s">
        <v>319</v>
      </c>
      <c r="F484" s="192" t="s">
        <v>432</v>
      </c>
      <c r="G484" s="179"/>
      <c r="H484" s="179"/>
      <c r="I484" s="182"/>
      <c r="J484" s="193">
        <f>BK484</f>
        <v>0</v>
      </c>
      <c r="K484" s="179"/>
      <c r="L484" s="184"/>
      <c r="M484" s="185"/>
      <c r="N484" s="186"/>
      <c r="O484" s="186"/>
      <c r="P484" s="187">
        <f>SUM(P485:P672)</f>
        <v>0</v>
      </c>
      <c r="Q484" s="186"/>
      <c r="R484" s="187">
        <f>SUM(R485:R672)</f>
        <v>43.363943939999999</v>
      </c>
      <c r="S484" s="186"/>
      <c r="T484" s="188">
        <f>SUM(T485:T672)</f>
        <v>0</v>
      </c>
      <c r="AR484" s="189" t="s">
        <v>79</v>
      </c>
      <c r="AT484" s="190" t="s">
        <v>71</v>
      </c>
      <c r="AU484" s="190" t="s">
        <v>79</v>
      </c>
      <c r="AY484" s="189" t="s">
        <v>239</v>
      </c>
      <c r="BK484" s="191">
        <f>SUM(BK485:BK672)</f>
        <v>0</v>
      </c>
    </row>
    <row r="485" spans="1:65" s="2" customFormat="1" ht="16.5" customHeight="1">
      <c r="A485" s="36"/>
      <c r="B485" s="37"/>
      <c r="C485" s="194" t="s">
        <v>2518</v>
      </c>
      <c r="D485" s="194" t="s">
        <v>241</v>
      </c>
      <c r="E485" s="195" t="s">
        <v>3873</v>
      </c>
      <c r="F485" s="196" t="s">
        <v>3874</v>
      </c>
      <c r="G485" s="197" t="s">
        <v>327</v>
      </c>
      <c r="H485" s="198">
        <v>19.7</v>
      </c>
      <c r="I485" s="199"/>
      <c r="J485" s="200">
        <f>ROUND(I485*H485,2)</f>
        <v>0</v>
      </c>
      <c r="K485" s="196" t="s">
        <v>245</v>
      </c>
      <c r="L485" s="41"/>
      <c r="M485" s="201" t="s">
        <v>19</v>
      </c>
      <c r="N485" s="202" t="s">
        <v>43</v>
      </c>
      <c r="O485" s="66"/>
      <c r="P485" s="203">
        <f>O485*H485</f>
        <v>0</v>
      </c>
      <c r="Q485" s="203">
        <v>1.5169999999999999E-2</v>
      </c>
      <c r="R485" s="203">
        <f>Q485*H485</f>
        <v>0.29884899999999998</v>
      </c>
      <c r="S485" s="203">
        <v>0</v>
      </c>
      <c r="T485" s="204">
        <f>S485*H485</f>
        <v>0</v>
      </c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R485" s="205" t="s">
        <v>246</v>
      </c>
      <c r="AT485" s="205" t="s">
        <v>241</v>
      </c>
      <c r="AU485" s="205" t="s">
        <v>81</v>
      </c>
      <c r="AY485" s="19" t="s">
        <v>239</v>
      </c>
      <c r="BE485" s="206">
        <f>IF(N485="základní",J485,0)</f>
        <v>0</v>
      </c>
      <c r="BF485" s="206">
        <f>IF(N485="snížená",J485,0)</f>
        <v>0</v>
      </c>
      <c r="BG485" s="206">
        <f>IF(N485="zákl. přenesená",J485,0)</f>
        <v>0</v>
      </c>
      <c r="BH485" s="206">
        <f>IF(N485="sníž. přenesená",J485,0)</f>
        <v>0</v>
      </c>
      <c r="BI485" s="206">
        <f>IF(N485="nulová",J485,0)</f>
        <v>0</v>
      </c>
      <c r="BJ485" s="19" t="s">
        <v>79</v>
      </c>
      <c r="BK485" s="206">
        <f>ROUND(I485*H485,2)</f>
        <v>0</v>
      </c>
      <c r="BL485" s="19" t="s">
        <v>246</v>
      </c>
      <c r="BM485" s="205" t="s">
        <v>3875</v>
      </c>
    </row>
    <row r="486" spans="1:65" s="2" customFormat="1" ht="11.25">
      <c r="A486" s="36"/>
      <c r="B486" s="37"/>
      <c r="C486" s="38"/>
      <c r="D486" s="207" t="s">
        <v>248</v>
      </c>
      <c r="E486" s="38"/>
      <c r="F486" s="208" t="s">
        <v>3876</v>
      </c>
      <c r="G486" s="38"/>
      <c r="H486" s="38"/>
      <c r="I486" s="117"/>
      <c r="J486" s="38"/>
      <c r="K486" s="38"/>
      <c r="L486" s="41"/>
      <c r="M486" s="209"/>
      <c r="N486" s="210"/>
      <c r="O486" s="66"/>
      <c r="P486" s="66"/>
      <c r="Q486" s="66"/>
      <c r="R486" s="66"/>
      <c r="S486" s="66"/>
      <c r="T486" s="67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T486" s="19" t="s">
        <v>248</v>
      </c>
      <c r="AU486" s="19" t="s">
        <v>81</v>
      </c>
    </row>
    <row r="487" spans="1:65" s="2" customFormat="1" ht="107.25">
      <c r="A487" s="36"/>
      <c r="B487" s="37"/>
      <c r="C487" s="38"/>
      <c r="D487" s="207" t="s">
        <v>275</v>
      </c>
      <c r="E487" s="38"/>
      <c r="F487" s="225" t="s">
        <v>3877</v>
      </c>
      <c r="G487" s="38"/>
      <c r="H487" s="38"/>
      <c r="I487" s="117"/>
      <c r="J487" s="38"/>
      <c r="K487" s="38"/>
      <c r="L487" s="41"/>
      <c r="M487" s="209"/>
      <c r="N487" s="210"/>
      <c r="O487" s="66"/>
      <c r="P487" s="66"/>
      <c r="Q487" s="66"/>
      <c r="R487" s="66"/>
      <c r="S487" s="66"/>
      <c r="T487" s="67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T487" s="19" t="s">
        <v>275</v>
      </c>
      <c r="AU487" s="19" t="s">
        <v>81</v>
      </c>
    </row>
    <row r="488" spans="1:65" s="13" customFormat="1" ht="11.25">
      <c r="B488" s="211"/>
      <c r="C488" s="212"/>
      <c r="D488" s="207" t="s">
        <v>250</v>
      </c>
      <c r="E488" s="213" t="s">
        <v>19</v>
      </c>
      <c r="F488" s="214" t="s">
        <v>3878</v>
      </c>
      <c r="G488" s="212"/>
      <c r="H488" s="215">
        <v>19.7</v>
      </c>
      <c r="I488" s="216"/>
      <c r="J488" s="212"/>
      <c r="K488" s="212"/>
      <c r="L488" s="217"/>
      <c r="M488" s="218"/>
      <c r="N488" s="219"/>
      <c r="O488" s="219"/>
      <c r="P488" s="219"/>
      <c r="Q488" s="219"/>
      <c r="R488" s="219"/>
      <c r="S488" s="219"/>
      <c r="T488" s="220"/>
      <c r="AT488" s="221" t="s">
        <v>250</v>
      </c>
      <c r="AU488" s="221" t="s">
        <v>81</v>
      </c>
      <c r="AV488" s="13" t="s">
        <v>81</v>
      </c>
      <c r="AW488" s="13" t="s">
        <v>33</v>
      </c>
      <c r="AX488" s="13" t="s">
        <v>72</v>
      </c>
      <c r="AY488" s="221" t="s">
        <v>239</v>
      </c>
    </row>
    <row r="489" spans="1:65" s="2" customFormat="1" ht="16.5" customHeight="1">
      <c r="A489" s="36"/>
      <c r="B489" s="37"/>
      <c r="C489" s="194" t="s">
        <v>1038</v>
      </c>
      <c r="D489" s="194" t="s">
        <v>241</v>
      </c>
      <c r="E489" s="195" t="s">
        <v>3879</v>
      </c>
      <c r="F489" s="196" t="s">
        <v>3880</v>
      </c>
      <c r="G489" s="197" t="s">
        <v>327</v>
      </c>
      <c r="H489" s="198">
        <v>4</v>
      </c>
      <c r="I489" s="199"/>
      <c r="J489" s="200">
        <f>ROUND(I489*H489,2)</f>
        <v>0</v>
      </c>
      <c r="K489" s="196" t="s">
        <v>245</v>
      </c>
      <c r="L489" s="41"/>
      <c r="M489" s="201" t="s">
        <v>19</v>
      </c>
      <c r="N489" s="202" t="s">
        <v>43</v>
      </c>
      <c r="O489" s="66"/>
      <c r="P489" s="203">
        <f>O489*H489</f>
        <v>0</v>
      </c>
      <c r="Q489" s="203">
        <v>3.9600000000000003E-2</v>
      </c>
      <c r="R489" s="203">
        <f>Q489*H489</f>
        <v>0.15840000000000001</v>
      </c>
      <c r="S489" s="203">
        <v>0</v>
      </c>
      <c r="T489" s="204">
        <f>S489*H489</f>
        <v>0</v>
      </c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R489" s="205" t="s">
        <v>246</v>
      </c>
      <c r="AT489" s="205" t="s">
        <v>241</v>
      </c>
      <c r="AU489" s="205" t="s">
        <v>81</v>
      </c>
      <c r="AY489" s="19" t="s">
        <v>239</v>
      </c>
      <c r="BE489" s="206">
        <f>IF(N489="základní",J489,0)</f>
        <v>0</v>
      </c>
      <c r="BF489" s="206">
        <f>IF(N489="snížená",J489,0)</f>
        <v>0</v>
      </c>
      <c r="BG489" s="206">
        <f>IF(N489="zákl. přenesená",J489,0)</f>
        <v>0</v>
      </c>
      <c r="BH489" s="206">
        <f>IF(N489="sníž. přenesená",J489,0)</f>
        <v>0</v>
      </c>
      <c r="BI489" s="206">
        <f>IF(N489="nulová",J489,0)</f>
        <v>0</v>
      </c>
      <c r="BJ489" s="19" t="s">
        <v>79</v>
      </c>
      <c r="BK489" s="206">
        <f>ROUND(I489*H489,2)</f>
        <v>0</v>
      </c>
      <c r="BL489" s="19" t="s">
        <v>246</v>
      </c>
      <c r="BM489" s="205" t="s">
        <v>3881</v>
      </c>
    </row>
    <row r="490" spans="1:65" s="2" customFormat="1" ht="11.25">
      <c r="A490" s="36"/>
      <c r="B490" s="37"/>
      <c r="C490" s="38"/>
      <c r="D490" s="207" t="s">
        <v>248</v>
      </c>
      <c r="E490" s="38"/>
      <c r="F490" s="208" t="s">
        <v>3882</v>
      </c>
      <c r="G490" s="38"/>
      <c r="H490" s="38"/>
      <c r="I490" s="117"/>
      <c r="J490" s="38"/>
      <c r="K490" s="38"/>
      <c r="L490" s="41"/>
      <c r="M490" s="209"/>
      <c r="N490" s="210"/>
      <c r="O490" s="66"/>
      <c r="P490" s="66"/>
      <c r="Q490" s="66"/>
      <c r="R490" s="66"/>
      <c r="S490" s="66"/>
      <c r="T490" s="67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T490" s="19" t="s">
        <v>248</v>
      </c>
      <c r="AU490" s="19" t="s">
        <v>81</v>
      </c>
    </row>
    <row r="491" spans="1:65" s="2" customFormat="1" ht="19.5">
      <c r="A491" s="36"/>
      <c r="B491" s="37"/>
      <c r="C491" s="38"/>
      <c r="D491" s="207" t="s">
        <v>275</v>
      </c>
      <c r="E491" s="38"/>
      <c r="F491" s="225" t="s">
        <v>3883</v>
      </c>
      <c r="G491" s="38"/>
      <c r="H491" s="38"/>
      <c r="I491" s="117"/>
      <c r="J491" s="38"/>
      <c r="K491" s="38"/>
      <c r="L491" s="41"/>
      <c r="M491" s="209"/>
      <c r="N491" s="210"/>
      <c r="O491" s="66"/>
      <c r="P491" s="66"/>
      <c r="Q491" s="66"/>
      <c r="R491" s="66"/>
      <c r="S491" s="66"/>
      <c r="T491" s="67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T491" s="19" t="s">
        <v>275</v>
      </c>
      <c r="AU491" s="19" t="s">
        <v>81</v>
      </c>
    </row>
    <row r="492" spans="1:65" s="13" customFormat="1" ht="11.25">
      <c r="B492" s="211"/>
      <c r="C492" s="212"/>
      <c r="D492" s="207" t="s">
        <v>250</v>
      </c>
      <c r="E492" s="213" t="s">
        <v>19</v>
      </c>
      <c r="F492" s="214" t="s">
        <v>3884</v>
      </c>
      <c r="G492" s="212"/>
      <c r="H492" s="215">
        <v>4</v>
      </c>
      <c r="I492" s="216"/>
      <c r="J492" s="212"/>
      <c r="K492" s="212"/>
      <c r="L492" s="217"/>
      <c r="M492" s="218"/>
      <c r="N492" s="219"/>
      <c r="O492" s="219"/>
      <c r="P492" s="219"/>
      <c r="Q492" s="219"/>
      <c r="R492" s="219"/>
      <c r="S492" s="219"/>
      <c r="T492" s="220"/>
      <c r="AT492" s="221" t="s">
        <v>250</v>
      </c>
      <c r="AU492" s="221" t="s">
        <v>81</v>
      </c>
      <c r="AV492" s="13" t="s">
        <v>81</v>
      </c>
      <c r="AW492" s="13" t="s">
        <v>33</v>
      </c>
      <c r="AX492" s="13" t="s">
        <v>72</v>
      </c>
      <c r="AY492" s="221" t="s">
        <v>239</v>
      </c>
    </row>
    <row r="493" spans="1:65" s="2" customFormat="1" ht="16.5" customHeight="1">
      <c r="A493" s="36"/>
      <c r="B493" s="37"/>
      <c r="C493" s="194" t="s">
        <v>2525</v>
      </c>
      <c r="D493" s="194" t="s">
        <v>241</v>
      </c>
      <c r="E493" s="195" t="s">
        <v>3885</v>
      </c>
      <c r="F493" s="196" t="s">
        <v>3886</v>
      </c>
      <c r="G493" s="197" t="s">
        <v>285</v>
      </c>
      <c r="H493" s="198">
        <v>7</v>
      </c>
      <c r="I493" s="199"/>
      <c r="J493" s="200">
        <f>ROUND(I493*H493,2)</f>
        <v>0</v>
      </c>
      <c r="K493" s="196" t="s">
        <v>245</v>
      </c>
      <c r="L493" s="41"/>
      <c r="M493" s="201" t="s">
        <v>19</v>
      </c>
      <c r="N493" s="202" t="s">
        <v>43</v>
      </c>
      <c r="O493" s="66"/>
      <c r="P493" s="203">
        <f>O493*H493</f>
        <v>0</v>
      </c>
      <c r="Q493" s="203">
        <v>6.9999999999999999E-4</v>
      </c>
      <c r="R493" s="203">
        <f>Q493*H493</f>
        <v>4.8999999999999998E-3</v>
      </c>
      <c r="S493" s="203">
        <v>0</v>
      </c>
      <c r="T493" s="204">
        <f>S493*H493</f>
        <v>0</v>
      </c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R493" s="205" t="s">
        <v>246</v>
      </c>
      <c r="AT493" s="205" t="s">
        <v>241</v>
      </c>
      <c r="AU493" s="205" t="s">
        <v>81</v>
      </c>
      <c r="AY493" s="19" t="s">
        <v>239</v>
      </c>
      <c r="BE493" s="206">
        <f>IF(N493="základní",J493,0)</f>
        <v>0</v>
      </c>
      <c r="BF493" s="206">
        <f>IF(N493="snížená",J493,0)</f>
        <v>0</v>
      </c>
      <c r="BG493" s="206">
        <f>IF(N493="zákl. přenesená",J493,0)</f>
        <v>0</v>
      </c>
      <c r="BH493" s="206">
        <f>IF(N493="sníž. přenesená",J493,0)</f>
        <v>0</v>
      </c>
      <c r="BI493" s="206">
        <f>IF(N493="nulová",J493,0)</f>
        <v>0</v>
      </c>
      <c r="BJ493" s="19" t="s">
        <v>79</v>
      </c>
      <c r="BK493" s="206">
        <f>ROUND(I493*H493,2)</f>
        <v>0</v>
      </c>
      <c r="BL493" s="19" t="s">
        <v>246</v>
      </c>
      <c r="BM493" s="205" t="s">
        <v>3887</v>
      </c>
    </row>
    <row r="494" spans="1:65" s="2" customFormat="1" ht="11.25">
      <c r="A494" s="36"/>
      <c r="B494" s="37"/>
      <c r="C494" s="38"/>
      <c r="D494" s="207" t="s">
        <v>248</v>
      </c>
      <c r="E494" s="38"/>
      <c r="F494" s="208" t="s">
        <v>3888</v>
      </c>
      <c r="G494" s="38"/>
      <c r="H494" s="38"/>
      <c r="I494" s="117"/>
      <c r="J494" s="38"/>
      <c r="K494" s="38"/>
      <c r="L494" s="41"/>
      <c r="M494" s="209"/>
      <c r="N494" s="210"/>
      <c r="O494" s="66"/>
      <c r="P494" s="66"/>
      <c r="Q494" s="66"/>
      <c r="R494" s="66"/>
      <c r="S494" s="66"/>
      <c r="T494" s="67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T494" s="19" t="s">
        <v>248</v>
      </c>
      <c r="AU494" s="19" t="s">
        <v>81</v>
      </c>
    </row>
    <row r="495" spans="1:65" s="2" customFormat="1" ht="19.5">
      <c r="A495" s="36"/>
      <c r="B495" s="37"/>
      <c r="C495" s="38"/>
      <c r="D495" s="207" t="s">
        <v>275</v>
      </c>
      <c r="E495" s="38"/>
      <c r="F495" s="225" t="s">
        <v>3889</v>
      </c>
      <c r="G495" s="38"/>
      <c r="H495" s="38"/>
      <c r="I495" s="117"/>
      <c r="J495" s="38"/>
      <c r="K495" s="38"/>
      <c r="L495" s="41"/>
      <c r="M495" s="209"/>
      <c r="N495" s="210"/>
      <c r="O495" s="66"/>
      <c r="P495" s="66"/>
      <c r="Q495" s="66"/>
      <c r="R495" s="66"/>
      <c r="S495" s="66"/>
      <c r="T495" s="67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T495" s="19" t="s">
        <v>275</v>
      </c>
      <c r="AU495" s="19" t="s">
        <v>81</v>
      </c>
    </row>
    <row r="496" spans="1:65" s="14" customFormat="1" ht="11.25">
      <c r="B496" s="230"/>
      <c r="C496" s="231"/>
      <c r="D496" s="207" t="s">
        <v>250</v>
      </c>
      <c r="E496" s="232" t="s">
        <v>19</v>
      </c>
      <c r="F496" s="233" t="s">
        <v>3890</v>
      </c>
      <c r="G496" s="231"/>
      <c r="H496" s="232" t="s">
        <v>19</v>
      </c>
      <c r="I496" s="234"/>
      <c r="J496" s="231"/>
      <c r="K496" s="231"/>
      <c r="L496" s="235"/>
      <c r="M496" s="236"/>
      <c r="N496" s="237"/>
      <c r="O496" s="237"/>
      <c r="P496" s="237"/>
      <c r="Q496" s="237"/>
      <c r="R496" s="237"/>
      <c r="S496" s="237"/>
      <c r="T496" s="238"/>
      <c r="AT496" s="239" t="s">
        <v>250</v>
      </c>
      <c r="AU496" s="239" t="s">
        <v>81</v>
      </c>
      <c r="AV496" s="14" t="s">
        <v>79</v>
      </c>
      <c r="AW496" s="14" t="s">
        <v>33</v>
      </c>
      <c r="AX496" s="14" t="s">
        <v>72</v>
      </c>
      <c r="AY496" s="239" t="s">
        <v>239</v>
      </c>
    </row>
    <row r="497" spans="1:65" s="13" customFormat="1" ht="11.25">
      <c r="B497" s="211"/>
      <c r="C497" s="212"/>
      <c r="D497" s="207" t="s">
        <v>250</v>
      </c>
      <c r="E497" s="213" t="s">
        <v>19</v>
      </c>
      <c r="F497" s="214" t="s">
        <v>3891</v>
      </c>
      <c r="G497" s="212"/>
      <c r="H497" s="215">
        <v>7</v>
      </c>
      <c r="I497" s="216"/>
      <c r="J497" s="212"/>
      <c r="K497" s="212"/>
      <c r="L497" s="217"/>
      <c r="M497" s="218"/>
      <c r="N497" s="219"/>
      <c r="O497" s="219"/>
      <c r="P497" s="219"/>
      <c r="Q497" s="219"/>
      <c r="R497" s="219"/>
      <c r="S497" s="219"/>
      <c r="T497" s="220"/>
      <c r="AT497" s="221" t="s">
        <v>250</v>
      </c>
      <c r="AU497" s="221" t="s">
        <v>81</v>
      </c>
      <c r="AV497" s="13" t="s">
        <v>81</v>
      </c>
      <c r="AW497" s="13" t="s">
        <v>33</v>
      </c>
      <c r="AX497" s="13" t="s">
        <v>72</v>
      </c>
      <c r="AY497" s="221" t="s">
        <v>239</v>
      </c>
    </row>
    <row r="498" spans="1:65" s="2" customFormat="1" ht="16.5" customHeight="1">
      <c r="A498" s="36"/>
      <c r="B498" s="37"/>
      <c r="C498" s="194" t="s">
        <v>1041</v>
      </c>
      <c r="D498" s="194" t="s">
        <v>241</v>
      </c>
      <c r="E498" s="195" t="s">
        <v>3892</v>
      </c>
      <c r="F498" s="196" t="s">
        <v>3893</v>
      </c>
      <c r="G498" s="197" t="s">
        <v>285</v>
      </c>
      <c r="H498" s="198">
        <v>4</v>
      </c>
      <c r="I498" s="199"/>
      <c r="J498" s="200">
        <f>ROUND(I498*H498,2)</f>
        <v>0</v>
      </c>
      <c r="K498" s="196" t="s">
        <v>245</v>
      </c>
      <c r="L498" s="41"/>
      <c r="M498" s="201" t="s">
        <v>19</v>
      </c>
      <c r="N498" s="202" t="s">
        <v>43</v>
      </c>
      <c r="O498" s="66"/>
      <c r="P498" s="203">
        <f>O498*H498</f>
        <v>0</v>
      </c>
      <c r="Q498" s="203">
        <v>1.0000000000000001E-5</v>
      </c>
      <c r="R498" s="203">
        <f>Q498*H498</f>
        <v>4.0000000000000003E-5</v>
      </c>
      <c r="S498" s="203">
        <v>0</v>
      </c>
      <c r="T498" s="204">
        <f>S498*H498</f>
        <v>0</v>
      </c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R498" s="205" t="s">
        <v>246</v>
      </c>
      <c r="AT498" s="205" t="s">
        <v>241</v>
      </c>
      <c r="AU498" s="205" t="s">
        <v>81</v>
      </c>
      <c r="AY498" s="19" t="s">
        <v>239</v>
      </c>
      <c r="BE498" s="206">
        <f>IF(N498="základní",J498,0)</f>
        <v>0</v>
      </c>
      <c r="BF498" s="206">
        <f>IF(N498="snížená",J498,0)</f>
        <v>0</v>
      </c>
      <c r="BG498" s="206">
        <f>IF(N498="zákl. přenesená",J498,0)</f>
        <v>0</v>
      </c>
      <c r="BH498" s="206">
        <f>IF(N498="sníž. přenesená",J498,0)</f>
        <v>0</v>
      </c>
      <c r="BI498" s="206">
        <f>IF(N498="nulová",J498,0)</f>
        <v>0</v>
      </c>
      <c r="BJ498" s="19" t="s">
        <v>79</v>
      </c>
      <c r="BK498" s="206">
        <f>ROUND(I498*H498,2)</f>
        <v>0</v>
      </c>
      <c r="BL498" s="19" t="s">
        <v>246</v>
      </c>
      <c r="BM498" s="205" t="s">
        <v>3894</v>
      </c>
    </row>
    <row r="499" spans="1:65" s="2" customFormat="1" ht="11.25">
      <c r="A499" s="36"/>
      <c r="B499" s="37"/>
      <c r="C499" s="38"/>
      <c r="D499" s="207" t="s">
        <v>248</v>
      </c>
      <c r="E499" s="38"/>
      <c r="F499" s="208" t="s">
        <v>3895</v>
      </c>
      <c r="G499" s="38"/>
      <c r="H499" s="38"/>
      <c r="I499" s="117"/>
      <c r="J499" s="38"/>
      <c r="K499" s="38"/>
      <c r="L499" s="41"/>
      <c r="M499" s="209"/>
      <c r="N499" s="210"/>
      <c r="O499" s="66"/>
      <c r="P499" s="66"/>
      <c r="Q499" s="66"/>
      <c r="R499" s="66"/>
      <c r="S499" s="66"/>
      <c r="T499" s="67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T499" s="19" t="s">
        <v>248</v>
      </c>
      <c r="AU499" s="19" t="s">
        <v>81</v>
      </c>
    </row>
    <row r="500" spans="1:65" s="2" customFormat="1" ht="19.5">
      <c r="A500" s="36"/>
      <c r="B500" s="37"/>
      <c r="C500" s="38"/>
      <c r="D500" s="207" t="s">
        <v>275</v>
      </c>
      <c r="E500" s="38"/>
      <c r="F500" s="225" t="s">
        <v>3889</v>
      </c>
      <c r="G500" s="38"/>
      <c r="H500" s="38"/>
      <c r="I500" s="117"/>
      <c r="J500" s="38"/>
      <c r="K500" s="38"/>
      <c r="L500" s="41"/>
      <c r="M500" s="209"/>
      <c r="N500" s="210"/>
      <c r="O500" s="66"/>
      <c r="P500" s="66"/>
      <c r="Q500" s="66"/>
      <c r="R500" s="66"/>
      <c r="S500" s="66"/>
      <c r="T500" s="67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T500" s="19" t="s">
        <v>275</v>
      </c>
      <c r="AU500" s="19" t="s">
        <v>81</v>
      </c>
    </row>
    <row r="501" spans="1:65" s="14" customFormat="1" ht="11.25">
      <c r="B501" s="230"/>
      <c r="C501" s="231"/>
      <c r="D501" s="207" t="s">
        <v>250</v>
      </c>
      <c r="E501" s="232" t="s">
        <v>19</v>
      </c>
      <c r="F501" s="233" t="s">
        <v>3890</v>
      </c>
      <c r="G501" s="231"/>
      <c r="H501" s="232" t="s">
        <v>19</v>
      </c>
      <c r="I501" s="234"/>
      <c r="J501" s="231"/>
      <c r="K501" s="231"/>
      <c r="L501" s="235"/>
      <c r="M501" s="236"/>
      <c r="N501" s="237"/>
      <c r="O501" s="237"/>
      <c r="P501" s="237"/>
      <c r="Q501" s="237"/>
      <c r="R501" s="237"/>
      <c r="S501" s="237"/>
      <c r="T501" s="238"/>
      <c r="AT501" s="239" t="s">
        <v>250</v>
      </c>
      <c r="AU501" s="239" t="s">
        <v>81</v>
      </c>
      <c r="AV501" s="14" t="s">
        <v>79</v>
      </c>
      <c r="AW501" s="14" t="s">
        <v>33</v>
      </c>
      <c r="AX501" s="14" t="s">
        <v>72</v>
      </c>
      <c r="AY501" s="239" t="s">
        <v>239</v>
      </c>
    </row>
    <row r="502" spans="1:65" s="13" customFormat="1" ht="11.25">
      <c r="B502" s="211"/>
      <c r="C502" s="212"/>
      <c r="D502" s="207" t="s">
        <v>250</v>
      </c>
      <c r="E502" s="213" t="s">
        <v>19</v>
      </c>
      <c r="F502" s="214" t="s">
        <v>3896</v>
      </c>
      <c r="G502" s="212"/>
      <c r="H502" s="215">
        <v>4</v>
      </c>
      <c r="I502" s="216"/>
      <c r="J502" s="212"/>
      <c r="K502" s="212"/>
      <c r="L502" s="217"/>
      <c r="M502" s="218"/>
      <c r="N502" s="219"/>
      <c r="O502" s="219"/>
      <c r="P502" s="219"/>
      <c r="Q502" s="219"/>
      <c r="R502" s="219"/>
      <c r="S502" s="219"/>
      <c r="T502" s="220"/>
      <c r="AT502" s="221" t="s">
        <v>250</v>
      </c>
      <c r="AU502" s="221" t="s">
        <v>81</v>
      </c>
      <c r="AV502" s="13" t="s">
        <v>81</v>
      </c>
      <c r="AW502" s="13" t="s">
        <v>33</v>
      </c>
      <c r="AX502" s="13" t="s">
        <v>72</v>
      </c>
      <c r="AY502" s="221" t="s">
        <v>239</v>
      </c>
    </row>
    <row r="503" spans="1:65" s="2" customFormat="1" ht="16.5" customHeight="1">
      <c r="A503" s="36"/>
      <c r="B503" s="37"/>
      <c r="C503" s="240" t="s">
        <v>2533</v>
      </c>
      <c r="D503" s="240" t="s">
        <v>653</v>
      </c>
      <c r="E503" s="241" t="s">
        <v>3897</v>
      </c>
      <c r="F503" s="242" t="s">
        <v>3898</v>
      </c>
      <c r="G503" s="243" t="s">
        <v>285</v>
      </c>
      <c r="H503" s="244">
        <v>2</v>
      </c>
      <c r="I503" s="245"/>
      <c r="J503" s="246">
        <f>ROUND(I503*H503,2)</f>
        <v>0</v>
      </c>
      <c r="K503" s="242" t="s">
        <v>19</v>
      </c>
      <c r="L503" s="247"/>
      <c r="M503" s="248" t="s">
        <v>19</v>
      </c>
      <c r="N503" s="249" t="s">
        <v>43</v>
      </c>
      <c r="O503" s="66"/>
      <c r="P503" s="203">
        <f>O503*H503</f>
        <v>0</v>
      </c>
      <c r="Q503" s="203">
        <v>2.5000000000000001E-3</v>
      </c>
      <c r="R503" s="203">
        <f>Q503*H503</f>
        <v>5.0000000000000001E-3</v>
      </c>
      <c r="S503" s="203">
        <v>0</v>
      </c>
      <c r="T503" s="204">
        <f>S503*H503</f>
        <v>0</v>
      </c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R503" s="205" t="s">
        <v>314</v>
      </c>
      <c r="AT503" s="205" t="s">
        <v>653</v>
      </c>
      <c r="AU503" s="205" t="s">
        <v>81</v>
      </c>
      <c r="AY503" s="19" t="s">
        <v>239</v>
      </c>
      <c r="BE503" s="206">
        <f>IF(N503="základní",J503,0)</f>
        <v>0</v>
      </c>
      <c r="BF503" s="206">
        <f>IF(N503="snížená",J503,0)</f>
        <v>0</v>
      </c>
      <c r="BG503" s="206">
        <f>IF(N503="zákl. přenesená",J503,0)</f>
        <v>0</v>
      </c>
      <c r="BH503" s="206">
        <f>IF(N503="sníž. přenesená",J503,0)</f>
        <v>0</v>
      </c>
      <c r="BI503" s="206">
        <f>IF(N503="nulová",J503,0)</f>
        <v>0</v>
      </c>
      <c r="BJ503" s="19" t="s">
        <v>79</v>
      </c>
      <c r="BK503" s="206">
        <f>ROUND(I503*H503,2)</f>
        <v>0</v>
      </c>
      <c r="BL503" s="19" t="s">
        <v>246</v>
      </c>
      <c r="BM503" s="205" t="s">
        <v>3899</v>
      </c>
    </row>
    <row r="504" spans="1:65" s="2" customFormat="1" ht="11.25">
      <c r="A504" s="36"/>
      <c r="B504" s="37"/>
      <c r="C504" s="38"/>
      <c r="D504" s="207" t="s">
        <v>248</v>
      </c>
      <c r="E504" s="38"/>
      <c r="F504" s="208" t="s">
        <v>3898</v>
      </c>
      <c r="G504" s="38"/>
      <c r="H504" s="38"/>
      <c r="I504" s="117"/>
      <c r="J504" s="38"/>
      <c r="K504" s="38"/>
      <c r="L504" s="41"/>
      <c r="M504" s="209"/>
      <c r="N504" s="210"/>
      <c r="O504" s="66"/>
      <c r="P504" s="66"/>
      <c r="Q504" s="66"/>
      <c r="R504" s="66"/>
      <c r="S504" s="66"/>
      <c r="T504" s="67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T504" s="19" t="s">
        <v>248</v>
      </c>
      <c r="AU504" s="19" t="s">
        <v>81</v>
      </c>
    </row>
    <row r="505" spans="1:65" s="2" customFormat="1" ht="58.5">
      <c r="A505" s="36"/>
      <c r="B505" s="37"/>
      <c r="C505" s="38"/>
      <c r="D505" s="207" t="s">
        <v>275</v>
      </c>
      <c r="E505" s="38"/>
      <c r="F505" s="225" t="s">
        <v>3900</v>
      </c>
      <c r="G505" s="38"/>
      <c r="H505" s="38"/>
      <c r="I505" s="117"/>
      <c r="J505" s="38"/>
      <c r="K505" s="38"/>
      <c r="L505" s="41"/>
      <c r="M505" s="209"/>
      <c r="N505" s="210"/>
      <c r="O505" s="66"/>
      <c r="P505" s="66"/>
      <c r="Q505" s="66"/>
      <c r="R505" s="66"/>
      <c r="S505" s="66"/>
      <c r="T505" s="67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T505" s="19" t="s">
        <v>275</v>
      </c>
      <c r="AU505" s="19" t="s">
        <v>81</v>
      </c>
    </row>
    <row r="506" spans="1:65" s="13" customFormat="1" ht="11.25">
      <c r="B506" s="211"/>
      <c r="C506" s="212"/>
      <c r="D506" s="207" t="s">
        <v>250</v>
      </c>
      <c r="E506" s="213" t="s">
        <v>19</v>
      </c>
      <c r="F506" s="214" t="s">
        <v>3901</v>
      </c>
      <c r="G506" s="212"/>
      <c r="H506" s="215">
        <v>1</v>
      </c>
      <c r="I506" s="216"/>
      <c r="J506" s="212"/>
      <c r="K506" s="212"/>
      <c r="L506" s="217"/>
      <c r="M506" s="218"/>
      <c r="N506" s="219"/>
      <c r="O506" s="219"/>
      <c r="P506" s="219"/>
      <c r="Q506" s="219"/>
      <c r="R506" s="219"/>
      <c r="S506" s="219"/>
      <c r="T506" s="220"/>
      <c r="AT506" s="221" t="s">
        <v>250</v>
      </c>
      <c r="AU506" s="221" t="s">
        <v>81</v>
      </c>
      <c r="AV506" s="13" t="s">
        <v>81</v>
      </c>
      <c r="AW506" s="13" t="s">
        <v>33</v>
      </c>
      <c r="AX506" s="13" t="s">
        <v>72</v>
      </c>
      <c r="AY506" s="221" t="s">
        <v>239</v>
      </c>
    </row>
    <row r="507" spans="1:65" s="13" customFormat="1" ht="11.25">
      <c r="B507" s="211"/>
      <c r="C507" s="212"/>
      <c r="D507" s="207" t="s">
        <v>250</v>
      </c>
      <c r="E507" s="213" t="s">
        <v>19</v>
      </c>
      <c r="F507" s="214" t="s">
        <v>3902</v>
      </c>
      <c r="G507" s="212"/>
      <c r="H507" s="215">
        <v>1</v>
      </c>
      <c r="I507" s="216"/>
      <c r="J507" s="212"/>
      <c r="K507" s="212"/>
      <c r="L507" s="217"/>
      <c r="M507" s="218"/>
      <c r="N507" s="219"/>
      <c r="O507" s="219"/>
      <c r="P507" s="219"/>
      <c r="Q507" s="219"/>
      <c r="R507" s="219"/>
      <c r="S507" s="219"/>
      <c r="T507" s="220"/>
      <c r="AT507" s="221" t="s">
        <v>250</v>
      </c>
      <c r="AU507" s="221" t="s">
        <v>81</v>
      </c>
      <c r="AV507" s="13" t="s">
        <v>81</v>
      </c>
      <c r="AW507" s="13" t="s">
        <v>33</v>
      </c>
      <c r="AX507" s="13" t="s">
        <v>72</v>
      </c>
      <c r="AY507" s="221" t="s">
        <v>239</v>
      </c>
    </row>
    <row r="508" spans="1:65" s="2" customFormat="1" ht="16.5" customHeight="1">
      <c r="A508" s="36"/>
      <c r="B508" s="37"/>
      <c r="C508" s="194" t="s">
        <v>1044</v>
      </c>
      <c r="D508" s="194" t="s">
        <v>241</v>
      </c>
      <c r="E508" s="195" t="s">
        <v>3903</v>
      </c>
      <c r="F508" s="196" t="s">
        <v>3904</v>
      </c>
      <c r="G508" s="197" t="s">
        <v>285</v>
      </c>
      <c r="H508" s="198">
        <v>4</v>
      </c>
      <c r="I508" s="199"/>
      <c r="J508" s="200">
        <f>ROUND(I508*H508,2)</f>
        <v>0</v>
      </c>
      <c r="K508" s="196" t="s">
        <v>245</v>
      </c>
      <c r="L508" s="41"/>
      <c r="M508" s="201" t="s">
        <v>19</v>
      </c>
      <c r="N508" s="202" t="s">
        <v>43</v>
      </c>
      <c r="O508" s="66"/>
      <c r="P508" s="203">
        <f>O508*H508</f>
        <v>0</v>
      </c>
      <c r="Q508" s="203">
        <v>0.10940999999999999</v>
      </c>
      <c r="R508" s="203">
        <f>Q508*H508</f>
        <v>0.43763999999999997</v>
      </c>
      <c r="S508" s="203">
        <v>0</v>
      </c>
      <c r="T508" s="204">
        <f>S508*H508</f>
        <v>0</v>
      </c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R508" s="205" t="s">
        <v>246</v>
      </c>
      <c r="AT508" s="205" t="s">
        <v>241</v>
      </c>
      <c r="AU508" s="205" t="s">
        <v>81</v>
      </c>
      <c r="AY508" s="19" t="s">
        <v>239</v>
      </c>
      <c r="BE508" s="206">
        <f>IF(N508="základní",J508,0)</f>
        <v>0</v>
      </c>
      <c r="BF508" s="206">
        <f>IF(N508="snížená",J508,0)</f>
        <v>0</v>
      </c>
      <c r="BG508" s="206">
        <f>IF(N508="zákl. přenesená",J508,0)</f>
        <v>0</v>
      </c>
      <c r="BH508" s="206">
        <f>IF(N508="sníž. přenesená",J508,0)</f>
        <v>0</v>
      </c>
      <c r="BI508" s="206">
        <f>IF(N508="nulová",J508,0)</f>
        <v>0</v>
      </c>
      <c r="BJ508" s="19" t="s">
        <v>79</v>
      </c>
      <c r="BK508" s="206">
        <f>ROUND(I508*H508,2)</f>
        <v>0</v>
      </c>
      <c r="BL508" s="19" t="s">
        <v>246</v>
      </c>
      <c r="BM508" s="205" t="s">
        <v>3905</v>
      </c>
    </row>
    <row r="509" spans="1:65" s="2" customFormat="1" ht="11.25">
      <c r="A509" s="36"/>
      <c r="B509" s="37"/>
      <c r="C509" s="38"/>
      <c r="D509" s="207" t="s">
        <v>248</v>
      </c>
      <c r="E509" s="38"/>
      <c r="F509" s="208" t="s">
        <v>3906</v>
      </c>
      <c r="G509" s="38"/>
      <c r="H509" s="38"/>
      <c r="I509" s="117"/>
      <c r="J509" s="38"/>
      <c r="K509" s="38"/>
      <c r="L509" s="41"/>
      <c r="M509" s="209"/>
      <c r="N509" s="210"/>
      <c r="O509" s="66"/>
      <c r="P509" s="66"/>
      <c r="Q509" s="66"/>
      <c r="R509" s="66"/>
      <c r="S509" s="66"/>
      <c r="T509" s="67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T509" s="19" t="s">
        <v>248</v>
      </c>
      <c r="AU509" s="19" t="s">
        <v>81</v>
      </c>
    </row>
    <row r="510" spans="1:65" s="14" customFormat="1" ht="11.25">
      <c r="B510" s="230"/>
      <c r="C510" s="231"/>
      <c r="D510" s="207" t="s">
        <v>250</v>
      </c>
      <c r="E510" s="232" t="s">
        <v>19</v>
      </c>
      <c r="F510" s="233" t="s">
        <v>3890</v>
      </c>
      <c r="G510" s="231"/>
      <c r="H510" s="232" t="s">
        <v>19</v>
      </c>
      <c r="I510" s="234"/>
      <c r="J510" s="231"/>
      <c r="K510" s="231"/>
      <c r="L510" s="235"/>
      <c r="M510" s="236"/>
      <c r="N510" s="237"/>
      <c r="O510" s="237"/>
      <c r="P510" s="237"/>
      <c r="Q510" s="237"/>
      <c r="R510" s="237"/>
      <c r="S510" s="237"/>
      <c r="T510" s="238"/>
      <c r="AT510" s="239" t="s">
        <v>250</v>
      </c>
      <c r="AU510" s="239" t="s">
        <v>81</v>
      </c>
      <c r="AV510" s="14" t="s">
        <v>79</v>
      </c>
      <c r="AW510" s="14" t="s">
        <v>33</v>
      </c>
      <c r="AX510" s="14" t="s">
        <v>72</v>
      </c>
      <c r="AY510" s="239" t="s">
        <v>239</v>
      </c>
    </row>
    <row r="511" spans="1:65" s="13" customFormat="1" ht="22.5">
      <c r="B511" s="211"/>
      <c r="C511" s="212"/>
      <c r="D511" s="207" t="s">
        <v>250</v>
      </c>
      <c r="E511" s="213" t="s">
        <v>19</v>
      </c>
      <c r="F511" s="214" t="s">
        <v>3907</v>
      </c>
      <c r="G511" s="212"/>
      <c r="H511" s="215">
        <v>4</v>
      </c>
      <c r="I511" s="216"/>
      <c r="J511" s="212"/>
      <c r="K511" s="212"/>
      <c r="L511" s="217"/>
      <c r="M511" s="218"/>
      <c r="N511" s="219"/>
      <c r="O511" s="219"/>
      <c r="P511" s="219"/>
      <c r="Q511" s="219"/>
      <c r="R511" s="219"/>
      <c r="S511" s="219"/>
      <c r="T511" s="220"/>
      <c r="AT511" s="221" t="s">
        <v>250</v>
      </c>
      <c r="AU511" s="221" t="s">
        <v>81</v>
      </c>
      <c r="AV511" s="13" t="s">
        <v>81</v>
      </c>
      <c r="AW511" s="13" t="s">
        <v>33</v>
      </c>
      <c r="AX511" s="13" t="s">
        <v>72</v>
      </c>
      <c r="AY511" s="221" t="s">
        <v>239</v>
      </c>
    </row>
    <row r="512" spans="1:65" s="2" customFormat="1" ht="16.5" customHeight="1">
      <c r="A512" s="36"/>
      <c r="B512" s="37"/>
      <c r="C512" s="194" t="s">
        <v>2543</v>
      </c>
      <c r="D512" s="194" t="s">
        <v>241</v>
      </c>
      <c r="E512" s="195" t="s">
        <v>3908</v>
      </c>
      <c r="F512" s="196" t="s">
        <v>3909</v>
      </c>
      <c r="G512" s="197" t="s">
        <v>285</v>
      </c>
      <c r="H512" s="198">
        <v>1</v>
      </c>
      <c r="I512" s="199"/>
      <c r="J512" s="200">
        <f>ROUND(I512*H512,2)</f>
        <v>0</v>
      </c>
      <c r="K512" s="196" t="s">
        <v>19</v>
      </c>
      <c r="L512" s="41"/>
      <c r="M512" s="201" t="s">
        <v>19</v>
      </c>
      <c r="N512" s="202" t="s">
        <v>43</v>
      </c>
      <c r="O512" s="66"/>
      <c r="P512" s="203">
        <f>O512*H512</f>
        <v>0</v>
      </c>
      <c r="Q512" s="203">
        <v>0.11241</v>
      </c>
      <c r="R512" s="203">
        <f>Q512*H512</f>
        <v>0.11241</v>
      </c>
      <c r="S512" s="203">
        <v>0</v>
      </c>
      <c r="T512" s="204">
        <f>S512*H512</f>
        <v>0</v>
      </c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R512" s="205" t="s">
        <v>246</v>
      </c>
      <c r="AT512" s="205" t="s">
        <v>241</v>
      </c>
      <c r="AU512" s="205" t="s">
        <v>81</v>
      </c>
      <c r="AY512" s="19" t="s">
        <v>239</v>
      </c>
      <c r="BE512" s="206">
        <f>IF(N512="základní",J512,0)</f>
        <v>0</v>
      </c>
      <c r="BF512" s="206">
        <f>IF(N512="snížená",J512,0)</f>
        <v>0</v>
      </c>
      <c r="BG512" s="206">
        <f>IF(N512="zákl. přenesená",J512,0)</f>
        <v>0</v>
      </c>
      <c r="BH512" s="206">
        <f>IF(N512="sníž. přenesená",J512,0)</f>
        <v>0</v>
      </c>
      <c r="BI512" s="206">
        <f>IF(N512="nulová",J512,0)</f>
        <v>0</v>
      </c>
      <c r="BJ512" s="19" t="s">
        <v>79</v>
      </c>
      <c r="BK512" s="206">
        <f>ROUND(I512*H512,2)</f>
        <v>0</v>
      </c>
      <c r="BL512" s="19" t="s">
        <v>246</v>
      </c>
      <c r="BM512" s="205" t="s">
        <v>3910</v>
      </c>
    </row>
    <row r="513" spans="1:65" s="2" customFormat="1" ht="11.25">
      <c r="A513" s="36"/>
      <c r="B513" s="37"/>
      <c r="C513" s="38"/>
      <c r="D513" s="207" t="s">
        <v>248</v>
      </c>
      <c r="E513" s="38"/>
      <c r="F513" s="208" t="s">
        <v>3909</v>
      </c>
      <c r="G513" s="38"/>
      <c r="H513" s="38"/>
      <c r="I513" s="117"/>
      <c r="J513" s="38"/>
      <c r="K513" s="38"/>
      <c r="L513" s="41"/>
      <c r="M513" s="209"/>
      <c r="N513" s="210"/>
      <c r="O513" s="66"/>
      <c r="P513" s="66"/>
      <c r="Q513" s="66"/>
      <c r="R513" s="66"/>
      <c r="S513" s="66"/>
      <c r="T513" s="67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T513" s="19" t="s">
        <v>248</v>
      </c>
      <c r="AU513" s="19" t="s">
        <v>81</v>
      </c>
    </row>
    <row r="514" spans="1:65" s="14" customFormat="1" ht="11.25">
      <c r="B514" s="230"/>
      <c r="C514" s="231"/>
      <c r="D514" s="207" t="s">
        <v>250</v>
      </c>
      <c r="E514" s="232" t="s">
        <v>19</v>
      </c>
      <c r="F514" s="233" t="s">
        <v>3890</v>
      </c>
      <c r="G514" s="231"/>
      <c r="H514" s="232" t="s">
        <v>19</v>
      </c>
      <c r="I514" s="234"/>
      <c r="J514" s="231"/>
      <c r="K514" s="231"/>
      <c r="L514" s="235"/>
      <c r="M514" s="236"/>
      <c r="N514" s="237"/>
      <c r="O514" s="237"/>
      <c r="P514" s="237"/>
      <c r="Q514" s="237"/>
      <c r="R514" s="237"/>
      <c r="S514" s="237"/>
      <c r="T514" s="238"/>
      <c r="AT514" s="239" t="s">
        <v>250</v>
      </c>
      <c r="AU514" s="239" t="s">
        <v>81</v>
      </c>
      <c r="AV514" s="14" t="s">
        <v>79</v>
      </c>
      <c r="AW514" s="14" t="s">
        <v>33</v>
      </c>
      <c r="AX514" s="14" t="s">
        <v>72</v>
      </c>
      <c r="AY514" s="239" t="s">
        <v>239</v>
      </c>
    </row>
    <row r="515" spans="1:65" s="13" customFormat="1" ht="11.25">
      <c r="B515" s="211"/>
      <c r="C515" s="212"/>
      <c r="D515" s="207" t="s">
        <v>250</v>
      </c>
      <c r="E515" s="213" t="s">
        <v>19</v>
      </c>
      <c r="F515" s="214" t="s">
        <v>3911</v>
      </c>
      <c r="G515" s="212"/>
      <c r="H515" s="215">
        <v>1</v>
      </c>
      <c r="I515" s="216"/>
      <c r="J515" s="212"/>
      <c r="K515" s="212"/>
      <c r="L515" s="217"/>
      <c r="M515" s="218"/>
      <c r="N515" s="219"/>
      <c r="O515" s="219"/>
      <c r="P515" s="219"/>
      <c r="Q515" s="219"/>
      <c r="R515" s="219"/>
      <c r="S515" s="219"/>
      <c r="T515" s="220"/>
      <c r="AT515" s="221" t="s">
        <v>250</v>
      </c>
      <c r="AU515" s="221" t="s">
        <v>81</v>
      </c>
      <c r="AV515" s="13" t="s">
        <v>81</v>
      </c>
      <c r="AW515" s="13" t="s">
        <v>33</v>
      </c>
      <c r="AX515" s="13" t="s">
        <v>72</v>
      </c>
      <c r="AY515" s="221" t="s">
        <v>239</v>
      </c>
    </row>
    <row r="516" spans="1:65" s="2" customFormat="1" ht="16.5" customHeight="1">
      <c r="A516" s="36"/>
      <c r="B516" s="37"/>
      <c r="C516" s="240" t="s">
        <v>1047</v>
      </c>
      <c r="D516" s="240" t="s">
        <v>653</v>
      </c>
      <c r="E516" s="241" t="s">
        <v>3912</v>
      </c>
      <c r="F516" s="242" t="s">
        <v>3913</v>
      </c>
      <c r="G516" s="243" t="s">
        <v>285</v>
      </c>
      <c r="H516" s="244">
        <v>5</v>
      </c>
      <c r="I516" s="245"/>
      <c r="J516" s="246">
        <f>ROUND(I516*H516,2)</f>
        <v>0</v>
      </c>
      <c r="K516" s="242" t="s">
        <v>245</v>
      </c>
      <c r="L516" s="247"/>
      <c r="M516" s="248" t="s">
        <v>19</v>
      </c>
      <c r="N516" s="249" t="s">
        <v>43</v>
      </c>
      <c r="O516" s="66"/>
      <c r="P516" s="203">
        <f>O516*H516</f>
        <v>0</v>
      </c>
      <c r="Q516" s="203">
        <v>6.4999999999999997E-3</v>
      </c>
      <c r="R516" s="203">
        <f>Q516*H516</f>
        <v>3.2500000000000001E-2</v>
      </c>
      <c r="S516" s="203">
        <v>0</v>
      </c>
      <c r="T516" s="204">
        <f>S516*H516</f>
        <v>0</v>
      </c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R516" s="205" t="s">
        <v>314</v>
      </c>
      <c r="AT516" s="205" t="s">
        <v>653</v>
      </c>
      <c r="AU516" s="205" t="s">
        <v>81</v>
      </c>
      <c r="AY516" s="19" t="s">
        <v>239</v>
      </c>
      <c r="BE516" s="206">
        <f>IF(N516="základní",J516,0)</f>
        <v>0</v>
      </c>
      <c r="BF516" s="206">
        <f>IF(N516="snížená",J516,0)</f>
        <v>0</v>
      </c>
      <c r="BG516" s="206">
        <f>IF(N516="zákl. přenesená",J516,0)</f>
        <v>0</v>
      </c>
      <c r="BH516" s="206">
        <f>IF(N516="sníž. přenesená",J516,0)</f>
        <v>0</v>
      </c>
      <c r="BI516" s="206">
        <f>IF(N516="nulová",J516,0)</f>
        <v>0</v>
      </c>
      <c r="BJ516" s="19" t="s">
        <v>79</v>
      </c>
      <c r="BK516" s="206">
        <f>ROUND(I516*H516,2)</f>
        <v>0</v>
      </c>
      <c r="BL516" s="19" t="s">
        <v>246</v>
      </c>
      <c r="BM516" s="205" t="s">
        <v>3914</v>
      </c>
    </row>
    <row r="517" spans="1:65" s="2" customFormat="1" ht="11.25">
      <c r="A517" s="36"/>
      <c r="B517" s="37"/>
      <c r="C517" s="38"/>
      <c r="D517" s="207" t="s">
        <v>248</v>
      </c>
      <c r="E517" s="38"/>
      <c r="F517" s="208" t="s">
        <v>3913</v>
      </c>
      <c r="G517" s="38"/>
      <c r="H517" s="38"/>
      <c r="I517" s="117"/>
      <c r="J517" s="38"/>
      <c r="K517" s="38"/>
      <c r="L517" s="41"/>
      <c r="M517" s="209"/>
      <c r="N517" s="210"/>
      <c r="O517" s="66"/>
      <c r="P517" s="66"/>
      <c r="Q517" s="66"/>
      <c r="R517" s="66"/>
      <c r="S517" s="66"/>
      <c r="T517" s="67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T517" s="19" t="s">
        <v>248</v>
      </c>
      <c r="AU517" s="19" t="s">
        <v>81</v>
      </c>
    </row>
    <row r="518" spans="1:65" s="14" customFormat="1" ht="11.25">
      <c r="B518" s="230"/>
      <c r="C518" s="231"/>
      <c r="D518" s="207" t="s">
        <v>250</v>
      </c>
      <c r="E518" s="232" t="s">
        <v>19</v>
      </c>
      <c r="F518" s="233" t="s">
        <v>3890</v>
      </c>
      <c r="G518" s="231"/>
      <c r="H518" s="232" t="s">
        <v>19</v>
      </c>
      <c r="I518" s="234"/>
      <c r="J518" s="231"/>
      <c r="K518" s="231"/>
      <c r="L518" s="235"/>
      <c r="M518" s="236"/>
      <c r="N518" s="237"/>
      <c r="O518" s="237"/>
      <c r="P518" s="237"/>
      <c r="Q518" s="237"/>
      <c r="R518" s="237"/>
      <c r="S518" s="237"/>
      <c r="T518" s="238"/>
      <c r="AT518" s="239" t="s">
        <v>250</v>
      </c>
      <c r="AU518" s="239" t="s">
        <v>81</v>
      </c>
      <c r="AV518" s="14" t="s">
        <v>79</v>
      </c>
      <c r="AW518" s="14" t="s">
        <v>33</v>
      </c>
      <c r="AX518" s="14" t="s">
        <v>72</v>
      </c>
      <c r="AY518" s="239" t="s">
        <v>239</v>
      </c>
    </row>
    <row r="519" spans="1:65" s="13" customFormat="1" ht="22.5">
      <c r="B519" s="211"/>
      <c r="C519" s="212"/>
      <c r="D519" s="207" t="s">
        <v>250</v>
      </c>
      <c r="E519" s="213" t="s">
        <v>19</v>
      </c>
      <c r="F519" s="214" t="s">
        <v>3907</v>
      </c>
      <c r="G519" s="212"/>
      <c r="H519" s="215">
        <v>4</v>
      </c>
      <c r="I519" s="216"/>
      <c r="J519" s="212"/>
      <c r="K519" s="212"/>
      <c r="L519" s="217"/>
      <c r="M519" s="218"/>
      <c r="N519" s="219"/>
      <c r="O519" s="219"/>
      <c r="P519" s="219"/>
      <c r="Q519" s="219"/>
      <c r="R519" s="219"/>
      <c r="S519" s="219"/>
      <c r="T519" s="220"/>
      <c r="AT519" s="221" t="s">
        <v>250</v>
      </c>
      <c r="AU519" s="221" t="s">
        <v>81</v>
      </c>
      <c r="AV519" s="13" t="s">
        <v>81</v>
      </c>
      <c r="AW519" s="13" t="s">
        <v>33</v>
      </c>
      <c r="AX519" s="13" t="s">
        <v>72</v>
      </c>
      <c r="AY519" s="221" t="s">
        <v>239</v>
      </c>
    </row>
    <row r="520" spans="1:65" s="13" customFormat="1" ht="11.25">
      <c r="B520" s="211"/>
      <c r="C520" s="212"/>
      <c r="D520" s="207" t="s">
        <v>250</v>
      </c>
      <c r="E520" s="213" t="s">
        <v>19</v>
      </c>
      <c r="F520" s="214" t="s">
        <v>3911</v>
      </c>
      <c r="G520" s="212"/>
      <c r="H520" s="215">
        <v>1</v>
      </c>
      <c r="I520" s="216"/>
      <c r="J520" s="212"/>
      <c r="K520" s="212"/>
      <c r="L520" s="217"/>
      <c r="M520" s="218"/>
      <c r="N520" s="219"/>
      <c r="O520" s="219"/>
      <c r="P520" s="219"/>
      <c r="Q520" s="219"/>
      <c r="R520" s="219"/>
      <c r="S520" s="219"/>
      <c r="T520" s="220"/>
      <c r="AT520" s="221" t="s">
        <v>250</v>
      </c>
      <c r="AU520" s="221" t="s">
        <v>81</v>
      </c>
      <c r="AV520" s="13" t="s">
        <v>81</v>
      </c>
      <c r="AW520" s="13" t="s">
        <v>33</v>
      </c>
      <c r="AX520" s="13" t="s">
        <v>72</v>
      </c>
      <c r="AY520" s="221" t="s">
        <v>239</v>
      </c>
    </row>
    <row r="521" spans="1:65" s="2" customFormat="1" ht="16.5" customHeight="1">
      <c r="A521" s="36"/>
      <c r="B521" s="37"/>
      <c r="C521" s="194" t="s">
        <v>2555</v>
      </c>
      <c r="D521" s="194" t="s">
        <v>241</v>
      </c>
      <c r="E521" s="195" t="s">
        <v>3915</v>
      </c>
      <c r="F521" s="196" t="s">
        <v>3916</v>
      </c>
      <c r="G521" s="197" t="s">
        <v>327</v>
      </c>
      <c r="H521" s="198">
        <v>85.82</v>
      </c>
      <c r="I521" s="199"/>
      <c r="J521" s="200">
        <f>ROUND(I521*H521,2)</f>
        <v>0</v>
      </c>
      <c r="K521" s="196" t="s">
        <v>245</v>
      </c>
      <c r="L521" s="41"/>
      <c r="M521" s="201" t="s">
        <v>19</v>
      </c>
      <c r="N521" s="202" t="s">
        <v>43</v>
      </c>
      <c r="O521" s="66"/>
      <c r="P521" s="203">
        <f>O521*H521</f>
        <v>0</v>
      </c>
      <c r="Q521" s="203">
        <v>1.1E-4</v>
      </c>
      <c r="R521" s="203">
        <f>Q521*H521</f>
        <v>9.4401999999999993E-3</v>
      </c>
      <c r="S521" s="203">
        <v>0</v>
      </c>
      <c r="T521" s="204">
        <f>S521*H521</f>
        <v>0</v>
      </c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R521" s="205" t="s">
        <v>246</v>
      </c>
      <c r="AT521" s="205" t="s">
        <v>241</v>
      </c>
      <c r="AU521" s="205" t="s">
        <v>81</v>
      </c>
      <c r="AY521" s="19" t="s">
        <v>239</v>
      </c>
      <c r="BE521" s="206">
        <f>IF(N521="základní",J521,0)</f>
        <v>0</v>
      </c>
      <c r="BF521" s="206">
        <f>IF(N521="snížená",J521,0)</f>
        <v>0</v>
      </c>
      <c r="BG521" s="206">
        <f>IF(N521="zákl. přenesená",J521,0)</f>
        <v>0</v>
      </c>
      <c r="BH521" s="206">
        <f>IF(N521="sníž. přenesená",J521,0)</f>
        <v>0</v>
      </c>
      <c r="BI521" s="206">
        <f>IF(N521="nulová",J521,0)</f>
        <v>0</v>
      </c>
      <c r="BJ521" s="19" t="s">
        <v>79</v>
      </c>
      <c r="BK521" s="206">
        <f>ROUND(I521*H521,2)</f>
        <v>0</v>
      </c>
      <c r="BL521" s="19" t="s">
        <v>246</v>
      </c>
      <c r="BM521" s="205" t="s">
        <v>3917</v>
      </c>
    </row>
    <row r="522" spans="1:65" s="2" customFormat="1" ht="11.25">
      <c r="A522" s="36"/>
      <c r="B522" s="37"/>
      <c r="C522" s="38"/>
      <c r="D522" s="207" t="s">
        <v>248</v>
      </c>
      <c r="E522" s="38"/>
      <c r="F522" s="208" t="s">
        <v>3918</v>
      </c>
      <c r="G522" s="38"/>
      <c r="H522" s="38"/>
      <c r="I522" s="117"/>
      <c r="J522" s="38"/>
      <c r="K522" s="38"/>
      <c r="L522" s="41"/>
      <c r="M522" s="209"/>
      <c r="N522" s="210"/>
      <c r="O522" s="66"/>
      <c r="P522" s="66"/>
      <c r="Q522" s="66"/>
      <c r="R522" s="66"/>
      <c r="S522" s="66"/>
      <c r="T522" s="67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T522" s="19" t="s">
        <v>248</v>
      </c>
      <c r="AU522" s="19" t="s">
        <v>81</v>
      </c>
    </row>
    <row r="523" spans="1:65" s="14" customFormat="1" ht="11.25">
      <c r="B523" s="230"/>
      <c r="C523" s="231"/>
      <c r="D523" s="207" t="s">
        <v>250</v>
      </c>
      <c r="E523" s="232" t="s">
        <v>19</v>
      </c>
      <c r="F523" s="233" t="s">
        <v>3919</v>
      </c>
      <c r="G523" s="231"/>
      <c r="H523" s="232" t="s">
        <v>19</v>
      </c>
      <c r="I523" s="234"/>
      <c r="J523" s="231"/>
      <c r="K523" s="231"/>
      <c r="L523" s="235"/>
      <c r="M523" s="236"/>
      <c r="N523" s="237"/>
      <c r="O523" s="237"/>
      <c r="P523" s="237"/>
      <c r="Q523" s="237"/>
      <c r="R523" s="237"/>
      <c r="S523" s="237"/>
      <c r="T523" s="238"/>
      <c r="AT523" s="239" t="s">
        <v>250</v>
      </c>
      <c r="AU523" s="239" t="s">
        <v>81</v>
      </c>
      <c r="AV523" s="14" t="s">
        <v>79</v>
      </c>
      <c r="AW523" s="14" t="s">
        <v>33</v>
      </c>
      <c r="AX523" s="14" t="s">
        <v>72</v>
      </c>
      <c r="AY523" s="239" t="s">
        <v>239</v>
      </c>
    </row>
    <row r="524" spans="1:65" s="13" customFormat="1" ht="11.25">
      <c r="B524" s="211"/>
      <c r="C524" s="212"/>
      <c r="D524" s="207" t="s">
        <v>250</v>
      </c>
      <c r="E524" s="213" t="s">
        <v>19</v>
      </c>
      <c r="F524" s="214" t="s">
        <v>3920</v>
      </c>
      <c r="G524" s="212"/>
      <c r="H524" s="215">
        <v>85.82</v>
      </c>
      <c r="I524" s="216"/>
      <c r="J524" s="212"/>
      <c r="K524" s="212"/>
      <c r="L524" s="217"/>
      <c r="M524" s="218"/>
      <c r="N524" s="219"/>
      <c r="O524" s="219"/>
      <c r="P524" s="219"/>
      <c r="Q524" s="219"/>
      <c r="R524" s="219"/>
      <c r="S524" s="219"/>
      <c r="T524" s="220"/>
      <c r="AT524" s="221" t="s">
        <v>250</v>
      </c>
      <c r="AU524" s="221" t="s">
        <v>81</v>
      </c>
      <c r="AV524" s="13" t="s">
        <v>81</v>
      </c>
      <c r="AW524" s="13" t="s">
        <v>33</v>
      </c>
      <c r="AX524" s="13" t="s">
        <v>72</v>
      </c>
      <c r="AY524" s="221" t="s">
        <v>239</v>
      </c>
    </row>
    <row r="525" spans="1:65" s="2" customFormat="1" ht="16.5" customHeight="1">
      <c r="A525" s="36"/>
      <c r="B525" s="37"/>
      <c r="C525" s="194" t="s">
        <v>1050</v>
      </c>
      <c r="D525" s="194" t="s">
        <v>241</v>
      </c>
      <c r="E525" s="195" t="s">
        <v>3921</v>
      </c>
      <c r="F525" s="196" t="s">
        <v>3922</v>
      </c>
      <c r="G525" s="197" t="s">
        <v>327</v>
      </c>
      <c r="H525" s="198">
        <v>18.600000000000001</v>
      </c>
      <c r="I525" s="199"/>
      <c r="J525" s="200">
        <f>ROUND(I525*H525,2)</f>
        <v>0</v>
      </c>
      <c r="K525" s="196" t="s">
        <v>245</v>
      </c>
      <c r="L525" s="41"/>
      <c r="M525" s="201" t="s">
        <v>19</v>
      </c>
      <c r="N525" s="202" t="s">
        <v>43</v>
      </c>
      <c r="O525" s="66"/>
      <c r="P525" s="203">
        <f>O525*H525</f>
        <v>0</v>
      </c>
      <c r="Q525" s="203">
        <v>4.0000000000000003E-5</v>
      </c>
      <c r="R525" s="203">
        <f>Q525*H525</f>
        <v>7.4400000000000009E-4</v>
      </c>
      <c r="S525" s="203">
        <v>0</v>
      </c>
      <c r="T525" s="204">
        <f>S525*H525</f>
        <v>0</v>
      </c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R525" s="205" t="s">
        <v>246</v>
      </c>
      <c r="AT525" s="205" t="s">
        <v>241</v>
      </c>
      <c r="AU525" s="205" t="s">
        <v>81</v>
      </c>
      <c r="AY525" s="19" t="s">
        <v>239</v>
      </c>
      <c r="BE525" s="206">
        <f>IF(N525="základní",J525,0)</f>
        <v>0</v>
      </c>
      <c r="BF525" s="206">
        <f>IF(N525="snížená",J525,0)</f>
        <v>0</v>
      </c>
      <c r="BG525" s="206">
        <f>IF(N525="zákl. přenesená",J525,0)</f>
        <v>0</v>
      </c>
      <c r="BH525" s="206">
        <f>IF(N525="sníž. přenesená",J525,0)</f>
        <v>0</v>
      </c>
      <c r="BI525" s="206">
        <f>IF(N525="nulová",J525,0)</f>
        <v>0</v>
      </c>
      <c r="BJ525" s="19" t="s">
        <v>79</v>
      </c>
      <c r="BK525" s="206">
        <f>ROUND(I525*H525,2)</f>
        <v>0</v>
      </c>
      <c r="BL525" s="19" t="s">
        <v>246</v>
      </c>
      <c r="BM525" s="205" t="s">
        <v>3923</v>
      </c>
    </row>
    <row r="526" spans="1:65" s="2" customFormat="1" ht="11.25">
      <c r="A526" s="36"/>
      <c r="B526" s="37"/>
      <c r="C526" s="38"/>
      <c r="D526" s="207" t="s">
        <v>248</v>
      </c>
      <c r="E526" s="38"/>
      <c r="F526" s="208" t="s">
        <v>3924</v>
      </c>
      <c r="G526" s="38"/>
      <c r="H526" s="38"/>
      <c r="I526" s="117"/>
      <c r="J526" s="38"/>
      <c r="K526" s="38"/>
      <c r="L526" s="41"/>
      <c r="M526" s="209"/>
      <c r="N526" s="210"/>
      <c r="O526" s="66"/>
      <c r="P526" s="66"/>
      <c r="Q526" s="66"/>
      <c r="R526" s="66"/>
      <c r="S526" s="66"/>
      <c r="T526" s="67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T526" s="19" t="s">
        <v>248</v>
      </c>
      <c r="AU526" s="19" t="s">
        <v>81</v>
      </c>
    </row>
    <row r="527" spans="1:65" s="14" customFormat="1" ht="11.25">
      <c r="B527" s="230"/>
      <c r="C527" s="231"/>
      <c r="D527" s="207" t="s">
        <v>250</v>
      </c>
      <c r="E527" s="232" t="s">
        <v>19</v>
      </c>
      <c r="F527" s="233" t="s">
        <v>3919</v>
      </c>
      <c r="G527" s="231"/>
      <c r="H527" s="232" t="s">
        <v>19</v>
      </c>
      <c r="I527" s="234"/>
      <c r="J527" s="231"/>
      <c r="K527" s="231"/>
      <c r="L527" s="235"/>
      <c r="M527" s="236"/>
      <c r="N527" s="237"/>
      <c r="O527" s="237"/>
      <c r="P527" s="237"/>
      <c r="Q527" s="237"/>
      <c r="R527" s="237"/>
      <c r="S527" s="237"/>
      <c r="T527" s="238"/>
      <c r="AT527" s="239" t="s">
        <v>250</v>
      </c>
      <c r="AU527" s="239" t="s">
        <v>81</v>
      </c>
      <c r="AV527" s="14" t="s">
        <v>79</v>
      </c>
      <c r="AW527" s="14" t="s">
        <v>33</v>
      </c>
      <c r="AX527" s="14" t="s">
        <v>72</v>
      </c>
      <c r="AY527" s="239" t="s">
        <v>239</v>
      </c>
    </row>
    <row r="528" spans="1:65" s="13" customFormat="1" ht="11.25">
      <c r="B528" s="211"/>
      <c r="C528" s="212"/>
      <c r="D528" s="207" t="s">
        <v>250</v>
      </c>
      <c r="E528" s="213" t="s">
        <v>19</v>
      </c>
      <c r="F528" s="214" t="s">
        <v>3925</v>
      </c>
      <c r="G528" s="212"/>
      <c r="H528" s="215">
        <v>18.600000000000001</v>
      </c>
      <c r="I528" s="216"/>
      <c r="J528" s="212"/>
      <c r="K528" s="212"/>
      <c r="L528" s="217"/>
      <c r="M528" s="218"/>
      <c r="N528" s="219"/>
      <c r="O528" s="219"/>
      <c r="P528" s="219"/>
      <c r="Q528" s="219"/>
      <c r="R528" s="219"/>
      <c r="S528" s="219"/>
      <c r="T528" s="220"/>
      <c r="AT528" s="221" t="s">
        <v>250</v>
      </c>
      <c r="AU528" s="221" t="s">
        <v>81</v>
      </c>
      <c r="AV528" s="13" t="s">
        <v>81</v>
      </c>
      <c r="AW528" s="13" t="s">
        <v>33</v>
      </c>
      <c r="AX528" s="13" t="s">
        <v>72</v>
      </c>
      <c r="AY528" s="221" t="s">
        <v>239</v>
      </c>
    </row>
    <row r="529" spans="1:65" s="2" customFormat="1" ht="16.5" customHeight="1">
      <c r="A529" s="36"/>
      <c r="B529" s="37"/>
      <c r="C529" s="194" t="s">
        <v>2568</v>
      </c>
      <c r="D529" s="194" t="s">
        <v>241</v>
      </c>
      <c r="E529" s="195" t="s">
        <v>3926</v>
      </c>
      <c r="F529" s="196" t="s">
        <v>3927</v>
      </c>
      <c r="G529" s="197" t="s">
        <v>327</v>
      </c>
      <c r="H529" s="198">
        <v>182.6</v>
      </c>
      <c r="I529" s="199"/>
      <c r="J529" s="200">
        <f>ROUND(I529*H529,2)</f>
        <v>0</v>
      </c>
      <c r="K529" s="196" t="s">
        <v>245</v>
      </c>
      <c r="L529" s="41"/>
      <c r="M529" s="201" t="s">
        <v>19</v>
      </c>
      <c r="N529" s="202" t="s">
        <v>43</v>
      </c>
      <c r="O529" s="66"/>
      <c r="P529" s="203">
        <f>O529*H529</f>
        <v>0</v>
      </c>
      <c r="Q529" s="203">
        <v>2.1000000000000001E-4</v>
      </c>
      <c r="R529" s="203">
        <f>Q529*H529</f>
        <v>3.8345999999999998E-2</v>
      </c>
      <c r="S529" s="203">
        <v>0</v>
      </c>
      <c r="T529" s="204">
        <f>S529*H529</f>
        <v>0</v>
      </c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R529" s="205" t="s">
        <v>246</v>
      </c>
      <c r="AT529" s="205" t="s">
        <v>241</v>
      </c>
      <c r="AU529" s="205" t="s">
        <v>81</v>
      </c>
      <c r="AY529" s="19" t="s">
        <v>239</v>
      </c>
      <c r="BE529" s="206">
        <f>IF(N529="základní",J529,0)</f>
        <v>0</v>
      </c>
      <c r="BF529" s="206">
        <f>IF(N529="snížená",J529,0)</f>
        <v>0</v>
      </c>
      <c r="BG529" s="206">
        <f>IF(N529="zákl. přenesená",J529,0)</f>
        <v>0</v>
      </c>
      <c r="BH529" s="206">
        <f>IF(N529="sníž. přenesená",J529,0)</f>
        <v>0</v>
      </c>
      <c r="BI529" s="206">
        <f>IF(N529="nulová",J529,0)</f>
        <v>0</v>
      </c>
      <c r="BJ529" s="19" t="s">
        <v>79</v>
      </c>
      <c r="BK529" s="206">
        <f>ROUND(I529*H529,2)</f>
        <v>0</v>
      </c>
      <c r="BL529" s="19" t="s">
        <v>246</v>
      </c>
      <c r="BM529" s="205" t="s">
        <v>3928</v>
      </c>
    </row>
    <row r="530" spans="1:65" s="2" customFormat="1" ht="11.25">
      <c r="A530" s="36"/>
      <c r="B530" s="37"/>
      <c r="C530" s="38"/>
      <c r="D530" s="207" t="s">
        <v>248</v>
      </c>
      <c r="E530" s="38"/>
      <c r="F530" s="208" t="s">
        <v>3929</v>
      </c>
      <c r="G530" s="38"/>
      <c r="H530" s="38"/>
      <c r="I530" s="117"/>
      <c r="J530" s="38"/>
      <c r="K530" s="38"/>
      <c r="L530" s="41"/>
      <c r="M530" s="209"/>
      <c r="N530" s="210"/>
      <c r="O530" s="66"/>
      <c r="P530" s="66"/>
      <c r="Q530" s="66"/>
      <c r="R530" s="66"/>
      <c r="S530" s="66"/>
      <c r="T530" s="67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T530" s="19" t="s">
        <v>248</v>
      </c>
      <c r="AU530" s="19" t="s">
        <v>81</v>
      </c>
    </row>
    <row r="531" spans="1:65" s="14" customFormat="1" ht="11.25">
      <c r="B531" s="230"/>
      <c r="C531" s="231"/>
      <c r="D531" s="207" t="s">
        <v>250</v>
      </c>
      <c r="E531" s="232" t="s">
        <v>19</v>
      </c>
      <c r="F531" s="233" t="s">
        <v>3919</v>
      </c>
      <c r="G531" s="231"/>
      <c r="H531" s="232" t="s">
        <v>19</v>
      </c>
      <c r="I531" s="234"/>
      <c r="J531" s="231"/>
      <c r="K531" s="231"/>
      <c r="L531" s="235"/>
      <c r="M531" s="236"/>
      <c r="N531" s="237"/>
      <c r="O531" s="237"/>
      <c r="P531" s="237"/>
      <c r="Q531" s="237"/>
      <c r="R531" s="237"/>
      <c r="S531" s="237"/>
      <c r="T531" s="238"/>
      <c r="AT531" s="239" t="s">
        <v>250</v>
      </c>
      <c r="AU531" s="239" t="s">
        <v>81</v>
      </c>
      <c r="AV531" s="14" t="s">
        <v>79</v>
      </c>
      <c r="AW531" s="14" t="s">
        <v>33</v>
      </c>
      <c r="AX531" s="14" t="s">
        <v>72</v>
      </c>
      <c r="AY531" s="239" t="s">
        <v>239</v>
      </c>
    </row>
    <row r="532" spans="1:65" s="13" customFormat="1" ht="11.25">
      <c r="B532" s="211"/>
      <c r="C532" s="212"/>
      <c r="D532" s="207" t="s">
        <v>250</v>
      </c>
      <c r="E532" s="213" t="s">
        <v>19</v>
      </c>
      <c r="F532" s="214" t="s">
        <v>3930</v>
      </c>
      <c r="G532" s="212"/>
      <c r="H532" s="215">
        <v>182.6</v>
      </c>
      <c r="I532" s="216"/>
      <c r="J532" s="212"/>
      <c r="K532" s="212"/>
      <c r="L532" s="217"/>
      <c r="M532" s="218"/>
      <c r="N532" s="219"/>
      <c r="O532" s="219"/>
      <c r="P532" s="219"/>
      <c r="Q532" s="219"/>
      <c r="R532" s="219"/>
      <c r="S532" s="219"/>
      <c r="T532" s="220"/>
      <c r="AT532" s="221" t="s">
        <v>250</v>
      </c>
      <c r="AU532" s="221" t="s">
        <v>81</v>
      </c>
      <c r="AV532" s="13" t="s">
        <v>81</v>
      </c>
      <c r="AW532" s="13" t="s">
        <v>33</v>
      </c>
      <c r="AX532" s="13" t="s">
        <v>72</v>
      </c>
      <c r="AY532" s="221" t="s">
        <v>239</v>
      </c>
    </row>
    <row r="533" spans="1:65" s="2" customFormat="1" ht="16.5" customHeight="1">
      <c r="A533" s="36"/>
      <c r="B533" s="37"/>
      <c r="C533" s="194" t="s">
        <v>1053</v>
      </c>
      <c r="D533" s="194" t="s">
        <v>241</v>
      </c>
      <c r="E533" s="195" t="s">
        <v>3931</v>
      </c>
      <c r="F533" s="196" t="s">
        <v>3932</v>
      </c>
      <c r="G533" s="197" t="s">
        <v>327</v>
      </c>
      <c r="H533" s="198">
        <v>17.7</v>
      </c>
      <c r="I533" s="199"/>
      <c r="J533" s="200">
        <f>ROUND(I533*H533,2)</f>
        <v>0</v>
      </c>
      <c r="K533" s="196" t="s">
        <v>245</v>
      </c>
      <c r="L533" s="41"/>
      <c r="M533" s="201" t="s">
        <v>19</v>
      </c>
      <c r="N533" s="202" t="s">
        <v>43</v>
      </c>
      <c r="O533" s="66"/>
      <c r="P533" s="203">
        <f>O533*H533</f>
        <v>0</v>
      </c>
      <c r="Q533" s="203">
        <v>1.1E-4</v>
      </c>
      <c r="R533" s="203">
        <f>Q533*H533</f>
        <v>1.9469999999999999E-3</v>
      </c>
      <c r="S533" s="203">
        <v>0</v>
      </c>
      <c r="T533" s="204">
        <f>S533*H533</f>
        <v>0</v>
      </c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R533" s="205" t="s">
        <v>246</v>
      </c>
      <c r="AT533" s="205" t="s">
        <v>241</v>
      </c>
      <c r="AU533" s="205" t="s">
        <v>81</v>
      </c>
      <c r="AY533" s="19" t="s">
        <v>239</v>
      </c>
      <c r="BE533" s="206">
        <f>IF(N533="základní",J533,0)</f>
        <v>0</v>
      </c>
      <c r="BF533" s="206">
        <f>IF(N533="snížená",J533,0)</f>
        <v>0</v>
      </c>
      <c r="BG533" s="206">
        <f>IF(N533="zákl. přenesená",J533,0)</f>
        <v>0</v>
      </c>
      <c r="BH533" s="206">
        <f>IF(N533="sníž. přenesená",J533,0)</f>
        <v>0</v>
      </c>
      <c r="BI533" s="206">
        <f>IF(N533="nulová",J533,0)</f>
        <v>0</v>
      </c>
      <c r="BJ533" s="19" t="s">
        <v>79</v>
      </c>
      <c r="BK533" s="206">
        <f>ROUND(I533*H533,2)</f>
        <v>0</v>
      </c>
      <c r="BL533" s="19" t="s">
        <v>246</v>
      </c>
      <c r="BM533" s="205" t="s">
        <v>3933</v>
      </c>
    </row>
    <row r="534" spans="1:65" s="2" customFormat="1" ht="11.25">
      <c r="A534" s="36"/>
      <c r="B534" s="37"/>
      <c r="C534" s="38"/>
      <c r="D534" s="207" t="s">
        <v>248</v>
      </c>
      <c r="E534" s="38"/>
      <c r="F534" s="208" t="s">
        <v>3934</v>
      </c>
      <c r="G534" s="38"/>
      <c r="H534" s="38"/>
      <c r="I534" s="117"/>
      <c r="J534" s="38"/>
      <c r="K534" s="38"/>
      <c r="L534" s="41"/>
      <c r="M534" s="209"/>
      <c r="N534" s="210"/>
      <c r="O534" s="66"/>
      <c r="P534" s="66"/>
      <c r="Q534" s="66"/>
      <c r="R534" s="66"/>
      <c r="S534" s="66"/>
      <c r="T534" s="67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T534" s="19" t="s">
        <v>248</v>
      </c>
      <c r="AU534" s="19" t="s">
        <v>81</v>
      </c>
    </row>
    <row r="535" spans="1:65" s="14" customFormat="1" ht="11.25">
      <c r="B535" s="230"/>
      <c r="C535" s="231"/>
      <c r="D535" s="207" t="s">
        <v>250</v>
      </c>
      <c r="E535" s="232" t="s">
        <v>19</v>
      </c>
      <c r="F535" s="233" t="s">
        <v>3919</v>
      </c>
      <c r="G535" s="231"/>
      <c r="H535" s="232" t="s">
        <v>19</v>
      </c>
      <c r="I535" s="234"/>
      <c r="J535" s="231"/>
      <c r="K535" s="231"/>
      <c r="L535" s="235"/>
      <c r="M535" s="236"/>
      <c r="N535" s="237"/>
      <c r="O535" s="237"/>
      <c r="P535" s="237"/>
      <c r="Q535" s="237"/>
      <c r="R535" s="237"/>
      <c r="S535" s="237"/>
      <c r="T535" s="238"/>
      <c r="AT535" s="239" t="s">
        <v>250</v>
      </c>
      <c r="AU535" s="239" t="s">
        <v>81</v>
      </c>
      <c r="AV535" s="14" t="s">
        <v>79</v>
      </c>
      <c r="AW535" s="14" t="s">
        <v>33</v>
      </c>
      <c r="AX535" s="14" t="s">
        <v>72</v>
      </c>
      <c r="AY535" s="239" t="s">
        <v>239</v>
      </c>
    </row>
    <row r="536" spans="1:65" s="13" customFormat="1" ht="11.25">
      <c r="B536" s="211"/>
      <c r="C536" s="212"/>
      <c r="D536" s="207" t="s">
        <v>250</v>
      </c>
      <c r="E536" s="213" t="s">
        <v>19</v>
      </c>
      <c r="F536" s="214" t="s">
        <v>3935</v>
      </c>
      <c r="G536" s="212"/>
      <c r="H536" s="215">
        <v>17.7</v>
      </c>
      <c r="I536" s="216"/>
      <c r="J536" s="212"/>
      <c r="K536" s="212"/>
      <c r="L536" s="217"/>
      <c r="M536" s="218"/>
      <c r="N536" s="219"/>
      <c r="O536" s="219"/>
      <c r="P536" s="219"/>
      <c r="Q536" s="219"/>
      <c r="R536" s="219"/>
      <c r="S536" s="219"/>
      <c r="T536" s="220"/>
      <c r="AT536" s="221" t="s">
        <v>250</v>
      </c>
      <c r="AU536" s="221" t="s">
        <v>81</v>
      </c>
      <c r="AV536" s="13" t="s">
        <v>81</v>
      </c>
      <c r="AW536" s="13" t="s">
        <v>33</v>
      </c>
      <c r="AX536" s="13" t="s">
        <v>72</v>
      </c>
      <c r="AY536" s="221" t="s">
        <v>239</v>
      </c>
    </row>
    <row r="537" spans="1:65" s="2" customFormat="1" ht="16.5" customHeight="1">
      <c r="A537" s="36"/>
      <c r="B537" s="37"/>
      <c r="C537" s="194" t="s">
        <v>2579</v>
      </c>
      <c r="D537" s="194" t="s">
        <v>241</v>
      </c>
      <c r="E537" s="195" t="s">
        <v>3936</v>
      </c>
      <c r="F537" s="196" t="s">
        <v>3937</v>
      </c>
      <c r="G537" s="197" t="s">
        <v>327</v>
      </c>
      <c r="H537" s="198">
        <v>85.82</v>
      </c>
      <c r="I537" s="199"/>
      <c r="J537" s="200">
        <f>ROUND(I537*H537,2)</f>
        <v>0</v>
      </c>
      <c r="K537" s="196" t="s">
        <v>245</v>
      </c>
      <c r="L537" s="41"/>
      <c r="M537" s="201" t="s">
        <v>19</v>
      </c>
      <c r="N537" s="202" t="s">
        <v>43</v>
      </c>
      <c r="O537" s="66"/>
      <c r="P537" s="203">
        <f>O537*H537</f>
        <v>0</v>
      </c>
      <c r="Q537" s="203">
        <v>3.3E-4</v>
      </c>
      <c r="R537" s="203">
        <f>Q537*H537</f>
        <v>2.8320599999999998E-2</v>
      </c>
      <c r="S537" s="203">
        <v>0</v>
      </c>
      <c r="T537" s="204">
        <f>S537*H537</f>
        <v>0</v>
      </c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R537" s="205" t="s">
        <v>246</v>
      </c>
      <c r="AT537" s="205" t="s">
        <v>241</v>
      </c>
      <c r="AU537" s="205" t="s">
        <v>81</v>
      </c>
      <c r="AY537" s="19" t="s">
        <v>239</v>
      </c>
      <c r="BE537" s="206">
        <f>IF(N537="základní",J537,0)</f>
        <v>0</v>
      </c>
      <c r="BF537" s="206">
        <f>IF(N537="snížená",J537,0)</f>
        <v>0</v>
      </c>
      <c r="BG537" s="206">
        <f>IF(N537="zákl. přenesená",J537,0)</f>
        <v>0</v>
      </c>
      <c r="BH537" s="206">
        <f>IF(N537="sníž. přenesená",J537,0)</f>
        <v>0</v>
      </c>
      <c r="BI537" s="206">
        <f>IF(N537="nulová",J537,0)</f>
        <v>0</v>
      </c>
      <c r="BJ537" s="19" t="s">
        <v>79</v>
      </c>
      <c r="BK537" s="206">
        <f>ROUND(I537*H537,2)</f>
        <v>0</v>
      </c>
      <c r="BL537" s="19" t="s">
        <v>246</v>
      </c>
      <c r="BM537" s="205" t="s">
        <v>3938</v>
      </c>
    </row>
    <row r="538" spans="1:65" s="2" customFormat="1" ht="11.25">
      <c r="A538" s="36"/>
      <c r="B538" s="37"/>
      <c r="C538" s="38"/>
      <c r="D538" s="207" t="s">
        <v>248</v>
      </c>
      <c r="E538" s="38"/>
      <c r="F538" s="208" t="s">
        <v>3939</v>
      </c>
      <c r="G538" s="38"/>
      <c r="H538" s="38"/>
      <c r="I538" s="117"/>
      <c r="J538" s="38"/>
      <c r="K538" s="38"/>
      <c r="L538" s="41"/>
      <c r="M538" s="209"/>
      <c r="N538" s="210"/>
      <c r="O538" s="66"/>
      <c r="P538" s="66"/>
      <c r="Q538" s="66"/>
      <c r="R538" s="66"/>
      <c r="S538" s="66"/>
      <c r="T538" s="67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T538" s="19" t="s">
        <v>248</v>
      </c>
      <c r="AU538" s="19" t="s">
        <v>81</v>
      </c>
    </row>
    <row r="539" spans="1:65" s="14" customFormat="1" ht="11.25">
      <c r="B539" s="230"/>
      <c r="C539" s="231"/>
      <c r="D539" s="207" t="s">
        <v>250</v>
      </c>
      <c r="E539" s="232" t="s">
        <v>19</v>
      </c>
      <c r="F539" s="233" t="s">
        <v>3919</v>
      </c>
      <c r="G539" s="231"/>
      <c r="H539" s="232" t="s">
        <v>19</v>
      </c>
      <c r="I539" s="234"/>
      <c r="J539" s="231"/>
      <c r="K539" s="231"/>
      <c r="L539" s="235"/>
      <c r="M539" s="236"/>
      <c r="N539" s="237"/>
      <c r="O539" s="237"/>
      <c r="P539" s="237"/>
      <c r="Q539" s="237"/>
      <c r="R539" s="237"/>
      <c r="S539" s="237"/>
      <c r="T539" s="238"/>
      <c r="AT539" s="239" t="s">
        <v>250</v>
      </c>
      <c r="AU539" s="239" t="s">
        <v>81</v>
      </c>
      <c r="AV539" s="14" t="s">
        <v>79</v>
      </c>
      <c r="AW539" s="14" t="s">
        <v>33</v>
      </c>
      <c r="AX539" s="14" t="s">
        <v>72</v>
      </c>
      <c r="AY539" s="239" t="s">
        <v>239</v>
      </c>
    </row>
    <row r="540" spans="1:65" s="13" customFormat="1" ht="11.25">
      <c r="B540" s="211"/>
      <c r="C540" s="212"/>
      <c r="D540" s="207" t="s">
        <v>250</v>
      </c>
      <c r="E540" s="213" t="s">
        <v>19</v>
      </c>
      <c r="F540" s="214" t="s">
        <v>3920</v>
      </c>
      <c r="G540" s="212"/>
      <c r="H540" s="215">
        <v>85.82</v>
      </c>
      <c r="I540" s="216"/>
      <c r="J540" s="212"/>
      <c r="K540" s="212"/>
      <c r="L540" s="217"/>
      <c r="M540" s="218"/>
      <c r="N540" s="219"/>
      <c r="O540" s="219"/>
      <c r="P540" s="219"/>
      <c r="Q540" s="219"/>
      <c r="R540" s="219"/>
      <c r="S540" s="219"/>
      <c r="T540" s="220"/>
      <c r="AT540" s="221" t="s">
        <v>250</v>
      </c>
      <c r="AU540" s="221" t="s">
        <v>81</v>
      </c>
      <c r="AV540" s="13" t="s">
        <v>81</v>
      </c>
      <c r="AW540" s="13" t="s">
        <v>33</v>
      </c>
      <c r="AX540" s="13" t="s">
        <v>72</v>
      </c>
      <c r="AY540" s="221" t="s">
        <v>239</v>
      </c>
    </row>
    <row r="541" spans="1:65" s="2" customFormat="1" ht="16.5" customHeight="1">
      <c r="A541" s="36"/>
      <c r="B541" s="37"/>
      <c r="C541" s="194" t="s">
        <v>1056</v>
      </c>
      <c r="D541" s="194" t="s">
        <v>241</v>
      </c>
      <c r="E541" s="195" t="s">
        <v>3940</v>
      </c>
      <c r="F541" s="196" t="s">
        <v>3941</v>
      </c>
      <c r="G541" s="197" t="s">
        <v>327</v>
      </c>
      <c r="H541" s="198">
        <v>18.600000000000001</v>
      </c>
      <c r="I541" s="199"/>
      <c r="J541" s="200">
        <f>ROUND(I541*H541,2)</f>
        <v>0</v>
      </c>
      <c r="K541" s="196" t="s">
        <v>245</v>
      </c>
      <c r="L541" s="41"/>
      <c r="M541" s="201" t="s">
        <v>19</v>
      </c>
      <c r="N541" s="202" t="s">
        <v>43</v>
      </c>
      <c r="O541" s="66"/>
      <c r="P541" s="203">
        <f>O541*H541</f>
        <v>0</v>
      </c>
      <c r="Q541" s="203">
        <v>1.1E-4</v>
      </c>
      <c r="R541" s="203">
        <f>Q541*H541</f>
        <v>2.0460000000000001E-3</v>
      </c>
      <c r="S541" s="203">
        <v>0</v>
      </c>
      <c r="T541" s="204">
        <f>S541*H541</f>
        <v>0</v>
      </c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R541" s="205" t="s">
        <v>246</v>
      </c>
      <c r="AT541" s="205" t="s">
        <v>241</v>
      </c>
      <c r="AU541" s="205" t="s">
        <v>81</v>
      </c>
      <c r="AY541" s="19" t="s">
        <v>239</v>
      </c>
      <c r="BE541" s="206">
        <f>IF(N541="základní",J541,0)</f>
        <v>0</v>
      </c>
      <c r="BF541" s="206">
        <f>IF(N541="snížená",J541,0)</f>
        <v>0</v>
      </c>
      <c r="BG541" s="206">
        <f>IF(N541="zákl. přenesená",J541,0)</f>
        <v>0</v>
      </c>
      <c r="BH541" s="206">
        <f>IF(N541="sníž. přenesená",J541,0)</f>
        <v>0</v>
      </c>
      <c r="BI541" s="206">
        <f>IF(N541="nulová",J541,0)</f>
        <v>0</v>
      </c>
      <c r="BJ541" s="19" t="s">
        <v>79</v>
      </c>
      <c r="BK541" s="206">
        <f>ROUND(I541*H541,2)</f>
        <v>0</v>
      </c>
      <c r="BL541" s="19" t="s">
        <v>246</v>
      </c>
      <c r="BM541" s="205" t="s">
        <v>3942</v>
      </c>
    </row>
    <row r="542" spans="1:65" s="2" customFormat="1" ht="11.25">
      <c r="A542" s="36"/>
      <c r="B542" s="37"/>
      <c r="C542" s="38"/>
      <c r="D542" s="207" t="s">
        <v>248</v>
      </c>
      <c r="E542" s="38"/>
      <c r="F542" s="208" t="s">
        <v>3943</v>
      </c>
      <c r="G542" s="38"/>
      <c r="H542" s="38"/>
      <c r="I542" s="117"/>
      <c r="J542" s="38"/>
      <c r="K542" s="38"/>
      <c r="L542" s="41"/>
      <c r="M542" s="209"/>
      <c r="N542" s="210"/>
      <c r="O542" s="66"/>
      <c r="P542" s="66"/>
      <c r="Q542" s="66"/>
      <c r="R542" s="66"/>
      <c r="S542" s="66"/>
      <c r="T542" s="67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T542" s="19" t="s">
        <v>248</v>
      </c>
      <c r="AU542" s="19" t="s">
        <v>81</v>
      </c>
    </row>
    <row r="543" spans="1:65" s="14" customFormat="1" ht="11.25">
      <c r="B543" s="230"/>
      <c r="C543" s="231"/>
      <c r="D543" s="207" t="s">
        <v>250</v>
      </c>
      <c r="E543" s="232" t="s">
        <v>19</v>
      </c>
      <c r="F543" s="233" t="s">
        <v>3919</v>
      </c>
      <c r="G543" s="231"/>
      <c r="H543" s="232" t="s">
        <v>19</v>
      </c>
      <c r="I543" s="234"/>
      <c r="J543" s="231"/>
      <c r="K543" s="231"/>
      <c r="L543" s="235"/>
      <c r="M543" s="236"/>
      <c r="N543" s="237"/>
      <c r="O543" s="237"/>
      <c r="P543" s="237"/>
      <c r="Q543" s="237"/>
      <c r="R543" s="237"/>
      <c r="S543" s="237"/>
      <c r="T543" s="238"/>
      <c r="AT543" s="239" t="s">
        <v>250</v>
      </c>
      <c r="AU543" s="239" t="s">
        <v>81</v>
      </c>
      <c r="AV543" s="14" t="s">
        <v>79</v>
      </c>
      <c r="AW543" s="14" t="s">
        <v>33</v>
      </c>
      <c r="AX543" s="14" t="s">
        <v>72</v>
      </c>
      <c r="AY543" s="239" t="s">
        <v>239</v>
      </c>
    </row>
    <row r="544" spans="1:65" s="13" customFormat="1" ht="11.25">
      <c r="B544" s="211"/>
      <c r="C544" s="212"/>
      <c r="D544" s="207" t="s">
        <v>250</v>
      </c>
      <c r="E544" s="213" t="s">
        <v>19</v>
      </c>
      <c r="F544" s="214" t="s">
        <v>3925</v>
      </c>
      <c r="G544" s="212"/>
      <c r="H544" s="215">
        <v>18.600000000000001</v>
      </c>
      <c r="I544" s="216"/>
      <c r="J544" s="212"/>
      <c r="K544" s="212"/>
      <c r="L544" s="217"/>
      <c r="M544" s="218"/>
      <c r="N544" s="219"/>
      <c r="O544" s="219"/>
      <c r="P544" s="219"/>
      <c r="Q544" s="219"/>
      <c r="R544" s="219"/>
      <c r="S544" s="219"/>
      <c r="T544" s="220"/>
      <c r="AT544" s="221" t="s">
        <v>250</v>
      </c>
      <c r="AU544" s="221" t="s">
        <v>81</v>
      </c>
      <c r="AV544" s="13" t="s">
        <v>81</v>
      </c>
      <c r="AW544" s="13" t="s">
        <v>33</v>
      </c>
      <c r="AX544" s="13" t="s">
        <v>72</v>
      </c>
      <c r="AY544" s="221" t="s">
        <v>239</v>
      </c>
    </row>
    <row r="545" spans="1:65" s="2" customFormat="1" ht="16.5" customHeight="1">
      <c r="A545" s="36"/>
      <c r="B545" s="37"/>
      <c r="C545" s="194" t="s">
        <v>2597</v>
      </c>
      <c r="D545" s="194" t="s">
        <v>241</v>
      </c>
      <c r="E545" s="195" t="s">
        <v>3944</v>
      </c>
      <c r="F545" s="196" t="s">
        <v>3945</v>
      </c>
      <c r="G545" s="197" t="s">
        <v>327</v>
      </c>
      <c r="H545" s="198">
        <v>182.6</v>
      </c>
      <c r="I545" s="199"/>
      <c r="J545" s="200">
        <f>ROUND(I545*H545,2)</f>
        <v>0</v>
      </c>
      <c r="K545" s="196" t="s">
        <v>245</v>
      </c>
      <c r="L545" s="41"/>
      <c r="M545" s="201" t="s">
        <v>19</v>
      </c>
      <c r="N545" s="202" t="s">
        <v>43</v>
      </c>
      <c r="O545" s="66"/>
      <c r="P545" s="203">
        <f>O545*H545</f>
        <v>0</v>
      </c>
      <c r="Q545" s="203">
        <v>6.4999999999999997E-4</v>
      </c>
      <c r="R545" s="203">
        <f>Q545*H545</f>
        <v>0.11868999999999999</v>
      </c>
      <c r="S545" s="203">
        <v>0</v>
      </c>
      <c r="T545" s="204">
        <f>S545*H545</f>
        <v>0</v>
      </c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R545" s="205" t="s">
        <v>246</v>
      </c>
      <c r="AT545" s="205" t="s">
        <v>241</v>
      </c>
      <c r="AU545" s="205" t="s">
        <v>81</v>
      </c>
      <c r="AY545" s="19" t="s">
        <v>239</v>
      </c>
      <c r="BE545" s="206">
        <f>IF(N545="základní",J545,0)</f>
        <v>0</v>
      </c>
      <c r="BF545" s="206">
        <f>IF(N545="snížená",J545,0)</f>
        <v>0</v>
      </c>
      <c r="BG545" s="206">
        <f>IF(N545="zákl. přenesená",J545,0)</f>
        <v>0</v>
      </c>
      <c r="BH545" s="206">
        <f>IF(N545="sníž. přenesená",J545,0)</f>
        <v>0</v>
      </c>
      <c r="BI545" s="206">
        <f>IF(N545="nulová",J545,0)</f>
        <v>0</v>
      </c>
      <c r="BJ545" s="19" t="s">
        <v>79</v>
      </c>
      <c r="BK545" s="206">
        <f>ROUND(I545*H545,2)</f>
        <v>0</v>
      </c>
      <c r="BL545" s="19" t="s">
        <v>246</v>
      </c>
      <c r="BM545" s="205" t="s">
        <v>3946</v>
      </c>
    </row>
    <row r="546" spans="1:65" s="2" customFormat="1" ht="11.25">
      <c r="A546" s="36"/>
      <c r="B546" s="37"/>
      <c r="C546" s="38"/>
      <c r="D546" s="207" t="s">
        <v>248</v>
      </c>
      <c r="E546" s="38"/>
      <c r="F546" s="208" t="s">
        <v>3947</v>
      </c>
      <c r="G546" s="38"/>
      <c r="H546" s="38"/>
      <c r="I546" s="117"/>
      <c r="J546" s="38"/>
      <c r="K546" s="38"/>
      <c r="L546" s="41"/>
      <c r="M546" s="209"/>
      <c r="N546" s="210"/>
      <c r="O546" s="66"/>
      <c r="P546" s="66"/>
      <c r="Q546" s="66"/>
      <c r="R546" s="66"/>
      <c r="S546" s="66"/>
      <c r="T546" s="67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T546" s="19" t="s">
        <v>248</v>
      </c>
      <c r="AU546" s="19" t="s">
        <v>81</v>
      </c>
    </row>
    <row r="547" spans="1:65" s="14" customFormat="1" ht="11.25">
      <c r="B547" s="230"/>
      <c r="C547" s="231"/>
      <c r="D547" s="207" t="s">
        <v>250</v>
      </c>
      <c r="E547" s="232" t="s">
        <v>19</v>
      </c>
      <c r="F547" s="233" t="s">
        <v>3919</v>
      </c>
      <c r="G547" s="231"/>
      <c r="H547" s="232" t="s">
        <v>19</v>
      </c>
      <c r="I547" s="234"/>
      <c r="J547" s="231"/>
      <c r="K547" s="231"/>
      <c r="L547" s="235"/>
      <c r="M547" s="236"/>
      <c r="N547" s="237"/>
      <c r="O547" s="237"/>
      <c r="P547" s="237"/>
      <c r="Q547" s="237"/>
      <c r="R547" s="237"/>
      <c r="S547" s="237"/>
      <c r="T547" s="238"/>
      <c r="AT547" s="239" t="s">
        <v>250</v>
      </c>
      <c r="AU547" s="239" t="s">
        <v>81</v>
      </c>
      <c r="AV547" s="14" t="s">
        <v>79</v>
      </c>
      <c r="AW547" s="14" t="s">
        <v>33</v>
      </c>
      <c r="AX547" s="14" t="s">
        <v>72</v>
      </c>
      <c r="AY547" s="239" t="s">
        <v>239</v>
      </c>
    </row>
    <row r="548" spans="1:65" s="13" customFormat="1" ht="11.25">
      <c r="B548" s="211"/>
      <c r="C548" s="212"/>
      <c r="D548" s="207" t="s">
        <v>250</v>
      </c>
      <c r="E548" s="213" t="s">
        <v>19</v>
      </c>
      <c r="F548" s="214" t="s">
        <v>3930</v>
      </c>
      <c r="G548" s="212"/>
      <c r="H548" s="215">
        <v>182.6</v>
      </c>
      <c r="I548" s="216"/>
      <c r="J548" s="212"/>
      <c r="K548" s="212"/>
      <c r="L548" s="217"/>
      <c r="M548" s="218"/>
      <c r="N548" s="219"/>
      <c r="O548" s="219"/>
      <c r="P548" s="219"/>
      <c r="Q548" s="219"/>
      <c r="R548" s="219"/>
      <c r="S548" s="219"/>
      <c r="T548" s="220"/>
      <c r="AT548" s="221" t="s">
        <v>250</v>
      </c>
      <c r="AU548" s="221" t="s">
        <v>81</v>
      </c>
      <c r="AV548" s="13" t="s">
        <v>81</v>
      </c>
      <c r="AW548" s="13" t="s">
        <v>33</v>
      </c>
      <c r="AX548" s="13" t="s">
        <v>72</v>
      </c>
      <c r="AY548" s="221" t="s">
        <v>239</v>
      </c>
    </row>
    <row r="549" spans="1:65" s="2" customFormat="1" ht="16.5" customHeight="1">
      <c r="A549" s="36"/>
      <c r="B549" s="37"/>
      <c r="C549" s="194" t="s">
        <v>1059</v>
      </c>
      <c r="D549" s="194" t="s">
        <v>241</v>
      </c>
      <c r="E549" s="195" t="s">
        <v>3948</v>
      </c>
      <c r="F549" s="196" t="s">
        <v>3949</v>
      </c>
      <c r="G549" s="197" t="s">
        <v>327</v>
      </c>
      <c r="H549" s="198">
        <v>17.7</v>
      </c>
      <c r="I549" s="199"/>
      <c r="J549" s="200">
        <f>ROUND(I549*H549,2)</f>
        <v>0</v>
      </c>
      <c r="K549" s="196" t="s">
        <v>245</v>
      </c>
      <c r="L549" s="41"/>
      <c r="M549" s="201" t="s">
        <v>19</v>
      </c>
      <c r="N549" s="202" t="s">
        <v>43</v>
      </c>
      <c r="O549" s="66"/>
      <c r="P549" s="203">
        <f>O549*H549</f>
        <v>0</v>
      </c>
      <c r="Q549" s="203">
        <v>3.8000000000000002E-4</v>
      </c>
      <c r="R549" s="203">
        <f>Q549*H549</f>
        <v>6.7260000000000002E-3</v>
      </c>
      <c r="S549" s="203">
        <v>0</v>
      </c>
      <c r="T549" s="204">
        <f>S549*H549</f>
        <v>0</v>
      </c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R549" s="205" t="s">
        <v>246</v>
      </c>
      <c r="AT549" s="205" t="s">
        <v>241</v>
      </c>
      <c r="AU549" s="205" t="s">
        <v>81</v>
      </c>
      <c r="AY549" s="19" t="s">
        <v>239</v>
      </c>
      <c r="BE549" s="206">
        <f>IF(N549="základní",J549,0)</f>
        <v>0</v>
      </c>
      <c r="BF549" s="206">
        <f>IF(N549="snížená",J549,0)</f>
        <v>0</v>
      </c>
      <c r="BG549" s="206">
        <f>IF(N549="zákl. přenesená",J549,0)</f>
        <v>0</v>
      </c>
      <c r="BH549" s="206">
        <f>IF(N549="sníž. přenesená",J549,0)</f>
        <v>0</v>
      </c>
      <c r="BI549" s="206">
        <f>IF(N549="nulová",J549,0)</f>
        <v>0</v>
      </c>
      <c r="BJ549" s="19" t="s">
        <v>79</v>
      </c>
      <c r="BK549" s="206">
        <f>ROUND(I549*H549,2)</f>
        <v>0</v>
      </c>
      <c r="BL549" s="19" t="s">
        <v>246</v>
      </c>
      <c r="BM549" s="205" t="s">
        <v>3950</v>
      </c>
    </row>
    <row r="550" spans="1:65" s="2" customFormat="1" ht="11.25">
      <c r="A550" s="36"/>
      <c r="B550" s="37"/>
      <c r="C550" s="38"/>
      <c r="D550" s="207" t="s">
        <v>248</v>
      </c>
      <c r="E550" s="38"/>
      <c r="F550" s="208" t="s">
        <v>3951</v>
      </c>
      <c r="G550" s="38"/>
      <c r="H550" s="38"/>
      <c r="I550" s="117"/>
      <c r="J550" s="38"/>
      <c r="K550" s="38"/>
      <c r="L550" s="41"/>
      <c r="M550" s="209"/>
      <c r="N550" s="210"/>
      <c r="O550" s="66"/>
      <c r="P550" s="66"/>
      <c r="Q550" s="66"/>
      <c r="R550" s="66"/>
      <c r="S550" s="66"/>
      <c r="T550" s="67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T550" s="19" t="s">
        <v>248</v>
      </c>
      <c r="AU550" s="19" t="s">
        <v>81</v>
      </c>
    </row>
    <row r="551" spans="1:65" s="14" customFormat="1" ht="11.25">
      <c r="B551" s="230"/>
      <c r="C551" s="231"/>
      <c r="D551" s="207" t="s">
        <v>250</v>
      </c>
      <c r="E551" s="232" t="s">
        <v>19</v>
      </c>
      <c r="F551" s="233" t="s">
        <v>3919</v>
      </c>
      <c r="G551" s="231"/>
      <c r="H551" s="232" t="s">
        <v>19</v>
      </c>
      <c r="I551" s="234"/>
      <c r="J551" s="231"/>
      <c r="K551" s="231"/>
      <c r="L551" s="235"/>
      <c r="M551" s="236"/>
      <c r="N551" s="237"/>
      <c r="O551" s="237"/>
      <c r="P551" s="237"/>
      <c r="Q551" s="237"/>
      <c r="R551" s="237"/>
      <c r="S551" s="237"/>
      <c r="T551" s="238"/>
      <c r="AT551" s="239" t="s">
        <v>250</v>
      </c>
      <c r="AU551" s="239" t="s">
        <v>81</v>
      </c>
      <c r="AV551" s="14" t="s">
        <v>79</v>
      </c>
      <c r="AW551" s="14" t="s">
        <v>33</v>
      </c>
      <c r="AX551" s="14" t="s">
        <v>72</v>
      </c>
      <c r="AY551" s="239" t="s">
        <v>239</v>
      </c>
    </row>
    <row r="552" spans="1:65" s="13" customFormat="1" ht="11.25">
      <c r="B552" s="211"/>
      <c r="C552" s="212"/>
      <c r="D552" s="207" t="s">
        <v>250</v>
      </c>
      <c r="E552" s="213" t="s">
        <v>19</v>
      </c>
      <c r="F552" s="214" t="s">
        <v>3935</v>
      </c>
      <c r="G552" s="212"/>
      <c r="H552" s="215">
        <v>17.7</v>
      </c>
      <c r="I552" s="216"/>
      <c r="J552" s="212"/>
      <c r="K552" s="212"/>
      <c r="L552" s="217"/>
      <c r="M552" s="218"/>
      <c r="N552" s="219"/>
      <c r="O552" s="219"/>
      <c r="P552" s="219"/>
      <c r="Q552" s="219"/>
      <c r="R552" s="219"/>
      <c r="S552" s="219"/>
      <c r="T552" s="220"/>
      <c r="AT552" s="221" t="s">
        <v>250</v>
      </c>
      <c r="AU552" s="221" t="s">
        <v>81</v>
      </c>
      <c r="AV552" s="13" t="s">
        <v>81</v>
      </c>
      <c r="AW552" s="13" t="s">
        <v>33</v>
      </c>
      <c r="AX552" s="13" t="s">
        <v>72</v>
      </c>
      <c r="AY552" s="221" t="s">
        <v>239</v>
      </c>
    </row>
    <row r="553" spans="1:65" s="2" customFormat="1" ht="16.5" customHeight="1">
      <c r="A553" s="36"/>
      <c r="B553" s="37"/>
      <c r="C553" s="194" t="s">
        <v>2608</v>
      </c>
      <c r="D553" s="194" t="s">
        <v>241</v>
      </c>
      <c r="E553" s="195" t="s">
        <v>3952</v>
      </c>
      <c r="F553" s="196" t="s">
        <v>3953</v>
      </c>
      <c r="G553" s="197" t="s">
        <v>327</v>
      </c>
      <c r="H553" s="198">
        <v>304.72000000000003</v>
      </c>
      <c r="I553" s="199"/>
      <c r="J553" s="200">
        <f>ROUND(I553*H553,2)</f>
        <v>0</v>
      </c>
      <c r="K553" s="196" t="s">
        <v>245</v>
      </c>
      <c r="L553" s="41"/>
      <c r="M553" s="201" t="s">
        <v>19</v>
      </c>
      <c r="N553" s="202" t="s">
        <v>43</v>
      </c>
      <c r="O553" s="66"/>
      <c r="P553" s="203">
        <f>O553*H553</f>
        <v>0</v>
      </c>
      <c r="Q553" s="203">
        <v>0</v>
      </c>
      <c r="R553" s="203">
        <f>Q553*H553</f>
        <v>0</v>
      </c>
      <c r="S553" s="203">
        <v>0</v>
      </c>
      <c r="T553" s="204">
        <f>S553*H553</f>
        <v>0</v>
      </c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R553" s="205" t="s">
        <v>246</v>
      </c>
      <c r="AT553" s="205" t="s">
        <v>241</v>
      </c>
      <c r="AU553" s="205" t="s">
        <v>81</v>
      </c>
      <c r="AY553" s="19" t="s">
        <v>239</v>
      </c>
      <c r="BE553" s="206">
        <f>IF(N553="základní",J553,0)</f>
        <v>0</v>
      </c>
      <c r="BF553" s="206">
        <f>IF(N553="snížená",J553,0)</f>
        <v>0</v>
      </c>
      <c r="BG553" s="206">
        <f>IF(N553="zákl. přenesená",J553,0)</f>
        <v>0</v>
      </c>
      <c r="BH553" s="206">
        <f>IF(N553="sníž. přenesená",J553,0)</f>
        <v>0</v>
      </c>
      <c r="BI553" s="206">
        <f>IF(N553="nulová",J553,0)</f>
        <v>0</v>
      </c>
      <c r="BJ553" s="19" t="s">
        <v>79</v>
      </c>
      <c r="BK553" s="206">
        <f>ROUND(I553*H553,2)</f>
        <v>0</v>
      </c>
      <c r="BL553" s="19" t="s">
        <v>246</v>
      </c>
      <c r="BM553" s="205" t="s">
        <v>3954</v>
      </c>
    </row>
    <row r="554" spans="1:65" s="2" customFormat="1" ht="11.25">
      <c r="A554" s="36"/>
      <c r="B554" s="37"/>
      <c r="C554" s="38"/>
      <c r="D554" s="207" t="s">
        <v>248</v>
      </c>
      <c r="E554" s="38"/>
      <c r="F554" s="208" t="s">
        <v>3955</v>
      </c>
      <c r="G554" s="38"/>
      <c r="H554" s="38"/>
      <c r="I554" s="117"/>
      <c r="J554" s="38"/>
      <c r="K554" s="38"/>
      <c r="L554" s="41"/>
      <c r="M554" s="209"/>
      <c r="N554" s="210"/>
      <c r="O554" s="66"/>
      <c r="P554" s="66"/>
      <c r="Q554" s="66"/>
      <c r="R554" s="66"/>
      <c r="S554" s="66"/>
      <c r="T554" s="67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T554" s="19" t="s">
        <v>248</v>
      </c>
      <c r="AU554" s="19" t="s">
        <v>81</v>
      </c>
    </row>
    <row r="555" spans="1:65" s="2" customFormat="1" ht="107.25">
      <c r="A555" s="36"/>
      <c r="B555" s="37"/>
      <c r="C555" s="38"/>
      <c r="D555" s="207" t="s">
        <v>275</v>
      </c>
      <c r="E555" s="38"/>
      <c r="F555" s="225" t="s">
        <v>3956</v>
      </c>
      <c r="G555" s="38"/>
      <c r="H555" s="38"/>
      <c r="I555" s="117"/>
      <c r="J555" s="38"/>
      <c r="K555" s="38"/>
      <c r="L555" s="41"/>
      <c r="M555" s="209"/>
      <c r="N555" s="210"/>
      <c r="O555" s="66"/>
      <c r="P555" s="66"/>
      <c r="Q555" s="66"/>
      <c r="R555" s="66"/>
      <c r="S555" s="66"/>
      <c r="T555" s="67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T555" s="19" t="s">
        <v>275</v>
      </c>
      <c r="AU555" s="19" t="s">
        <v>81</v>
      </c>
    </row>
    <row r="556" spans="1:65" s="14" customFormat="1" ht="11.25">
      <c r="B556" s="230"/>
      <c r="C556" s="231"/>
      <c r="D556" s="207" t="s">
        <v>250</v>
      </c>
      <c r="E556" s="232" t="s">
        <v>19</v>
      </c>
      <c r="F556" s="233" t="s">
        <v>3919</v>
      </c>
      <c r="G556" s="231"/>
      <c r="H556" s="232" t="s">
        <v>19</v>
      </c>
      <c r="I556" s="234"/>
      <c r="J556" s="231"/>
      <c r="K556" s="231"/>
      <c r="L556" s="235"/>
      <c r="M556" s="236"/>
      <c r="N556" s="237"/>
      <c r="O556" s="237"/>
      <c r="P556" s="237"/>
      <c r="Q556" s="237"/>
      <c r="R556" s="237"/>
      <c r="S556" s="237"/>
      <c r="T556" s="238"/>
      <c r="AT556" s="239" t="s">
        <v>250</v>
      </c>
      <c r="AU556" s="239" t="s">
        <v>81</v>
      </c>
      <c r="AV556" s="14" t="s">
        <v>79</v>
      </c>
      <c r="AW556" s="14" t="s">
        <v>33</v>
      </c>
      <c r="AX556" s="14" t="s">
        <v>72</v>
      </c>
      <c r="AY556" s="239" t="s">
        <v>239</v>
      </c>
    </row>
    <row r="557" spans="1:65" s="13" customFormat="1" ht="11.25">
      <c r="B557" s="211"/>
      <c r="C557" s="212"/>
      <c r="D557" s="207" t="s">
        <v>250</v>
      </c>
      <c r="E557" s="213" t="s">
        <v>19</v>
      </c>
      <c r="F557" s="214" t="s">
        <v>3920</v>
      </c>
      <c r="G557" s="212"/>
      <c r="H557" s="215">
        <v>85.82</v>
      </c>
      <c r="I557" s="216"/>
      <c r="J557" s="212"/>
      <c r="K557" s="212"/>
      <c r="L557" s="217"/>
      <c r="M557" s="218"/>
      <c r="N557" s="219"/>
      <c r="O557" s="219"/>
      <c r="P557" s="219"/>
      <c r="Q557" s="219"/>
      <c r="R557" s="219"/>
      <c r="S557" s="219"/>
      <c r="T557" s="220"/>
      <c r="AT557" s="221" t="s">
        <v>250</v>
      </c>
      <c r="AU557" s="221" t="s">
        <v>81</v>
      </c>
      <c r="AV557" s="13" t="s">
        <v>81</v>
      </c>
      <c r="AW557" s="13" t="s">
        <v>33</v>
      </c>
      <c r="AX557" s="13" t="s">
        <v>72</v>
      </c>
      <c r="AY557" s="221" t="s">
        <v>239</v>
      </c>
    </row>
    <row r="558" spans="1:65" s="13" customFormat="1" ht="11.25">
      <c r="B558" s="211"/>
      <c r="C558" s="212"/>
      <c r="D558" s="207" t="s">
        <v>250</v>
      </c>
      <c r="E558" s="213" t="s">
        <v>19</v>
      </c>
      <c r="F558" s="214" t="s">
        <v>3925</v>
      </c>
      <c r="G558" s="212"/>
      <c r="H558" s="215">
        <v>18.600000000000001</v>
      </c>
      <c r="I558" s="216"/>
      <c r="J558" s="212"/>
      <c r="K558" s="212"/>
      <c r="L558" s="217"/>
      <c r="M558" s="218"/>
      <c r="N558" s="219"/>
      <c r="O558" s="219"/>
      <c r="P558" s="219"/>
      <c r="Q558" s="219"/>
      <c r="R558" s="219"/>
      <c r="S558" s="219"/>
      <c r="T558" s="220"/>
      <c r="AT558" s="221" t="s">
        <v>250</v>
      </c>
      <c r="AU558" s="221" t="s">
        <v>81</v>
      </c>
      <c r="AV558" s="13" t="s">
        <v>81</v>
      </c>
      <c r="AW558" s="13" t="s">
        <v>33</v>
      </c>
      <c r="AX558" s="13" t="s">
        <v>72</v>
      </c>
      <c r="AY558" s="221" t="s">
        <v>239</v>
      </c>
    </row>
    <row r="559" spans="1:65" s="13" customFormat="1" ht="11.25">
      <c r="B559" s="211"/>
      <c r="C559" s="212"/>
      <c r="D559" s="207" t="s">
        <v>250</v>
      </c>
      <c r="E559" s="213" t="s">
        <v>19</v>
      </c>
      <c r="F559" s="214" t="s">
        <v>3930</v>
      </c>
      <c r="G559" s="212"/>
      <c r="H559" s="215">
        <v>182.6</v>
      </c>
      <c r="I559" s="216"/>
      <c r="J559" s="212"/>
      <c r="K559" s="212"/>
      <c r="L559" s="217"/>
      <c r="M559" s="218"/>
      <c r="N559" s="219"/>
      <c r="O559" s="219"/>
      <c r="P559" s="219"/>
      <c r="Q559" s="219"/>
      <c r="R559" s="219"/>
      <c r="S559" s="219"/>
      <c r="T559" s="220"/>
      <c r="AT559" s="221" t="s">
        <v>250</v>
      </c>
      <c r="AU559" s="221" t="s">
        <v>81</v>
      </c>
      <c r="AV559" s="13" t="s">
        <v>81</v>
      </c>
      <c r="AW559" s="13" t="s">
        <v>33</v>
      </c>
      <c r="AX559" s="13" t="s">
        <v>72</v>
      </c>
      <c r="AY559" s="221" t="s">
        <v>239</v>
      </c>
    </row>
    <row r="560" spans="1:65" s="13" customFormat="1" ht="11.25">
      <c r="B560" s="211"/>
      <c r="C560" s="212"/>
      <c r="D560" s="207" t="s">
        <v>250</v>
      </c>
      <c r="E560" s="213" t="s">
        <v>19</v>
      </c>
      <c r="F560" s="214" t="s">
        <v>3935</v>
      </c>
      <c r="G560" s="212"/>
      <c r="H560" s="215">
        <v>17.7</v>
      </c>
      <c r="I560" s="216"/>
      <c r="J560" s="212"/>
      <c r="K560" s="212"/>
      <c r="L560" s="217"/>
      <c r="M560" s="218"/>
      <c r="N560" s="219"/>
      <c r="O560" s="219"/>
      <c r="P560" s="219"/>
      <c r="Q560" s="219"/>
      <c r="R560" s="219"/>
      <c r="S560" s="219"/>
      <c r="T560" s="220"/>
      <c r="AT560" s="221" t="s">
        <v>250</v>
      </c>
      <c r="AU560" s="221" t="s">
        <v>81</v>
      </c>
      <c r="AV560" s="13" t="s">
        <v>81</v>
      </c>
      <c r="AW560" s="13" t="s">
        <v>33</v>
      </c>
      <c r="AX560" s="13" t="s">
        <v>72</v>
      </c>
      <c r="AY560" s="221" t="s">
        <v>239</v>
      </c>
    </row>
    <row r="561" spans="1:65" s="2" customFormat="1" ht="16.5" customHeight="1">
      <c r="A561" s="36"/>
      <c r="B561" s="37"/>
      <c r="C561" s="194" t="s">
        <v>1062</v>
      </c>
      <c r="D561" s="194" t="s">
        <v>241</v>
      </c>
      <c r="E561" s="195" t="s">
        <v>3957</v>
      </c>
      <c r="F561" s="196" t="s">
        <v>3958</v>
      </c>
      <c r="G561" s="197" t="s">
        <v>327</v>
      </c>
      <c r="H561" s="198">
        <v>11.6</v>
      </c>
      <c r="I561" s="199"/>
      <c r="J561" s="200">
        <f>ROUND(I561*H561,2)</f>
        <v>0</v>
      </c>
      <c r="K561" s="196" t="s">
        <v>245</v>
      </c>
      <c r="L561" s="41"/>
      <c r="M561" s="201" t="s">
        <v>19</v>
      </c>
      <c r="N561" s="202" t="s">
        <v>43</v>
      </c>
      <c r="O561" s="66"/>
      <c r="P561" s="203">
        <f>O561*H561</f>
        <v>0</v>
      </c>
      <c r="Q561" s="203">
        <v>0.15540000000000001</v>
      </c>
      <c r="R561" s="203">
        <f>Q561*H561</f>
        <v>1.80264</v>
      </c>
      <c r="S561" s="203">
        <v>0</v>
      </c>
      <c r="T561" s="204">
        <f>S561*H561</f>
        <v>0</v>
      </c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R561" s="205" t="s">
        <v>246</v>
      </c>
      <c r="AT561" s="205" t="s">
        <v>241</v>
      </c>
      <c r="AU561" s="205" t="s">
        <v>81</v>
      </c>
      <c r="AY561" s="19" t="s">
        <v>239</v>
      </c>
      <c r="BE561" s="206">
        <f>IF(N561="základní",J561,0)</f>
        <v>0</v>
      </c>
      <c r="BF561" s="206">
        <f>IF(N561="snížená",J561,0)</f>
        <v>0</v>
      </c>
      <c r="BG561" s="206">
        <f>IF(N561="zákl. přenesená",J561,0)</f>
        <v>0</v>
      </c>
      <c r="BH561" s="206">
        <f>IF(N561="sníž. přenesená",J561,0)</f>
        <v>0</v>
      </c>
      <c r="BI561" s="206">
        <f>IF(N561="nulová",J561,0)</f>
        <v>0</v>
      </c>
      <c r="BJ561" s="19" t="s">
        <v>79</v>
      </c>
      <c r="BK561" s="206">
        <f>ROUND(I561*H561,2)</f>
        <v>0</v>
      </c>
      <c r="BL561" s="19" t="s">
        <v>246</v>
      </c>
      <c r="BM561" s="205" t="s">
        <v>3959</v>
      </c>
    </row>
    <row r="562" spans="1:65" s="2" customFormat="1" ht="19.5">
      <c r="A562" s="36"/>
      <c r="B562" s="37"/>
      <c r="C562" s="38"/>
      <c r="D562" s="207" t="s">
        <v>248</v>
      </c>
      <c r="E562" s="38"/>
      <c r="F562" s="208" t="s">
        <v>3960</v>
      </c>
      <c r="G562" s="38"/>
      <c r="H562" s="38"/>
      <c r="I562" s="117"/>
      <c r="J562" s="38"/>
      <c r="K562" s="38"/>
      <c r="L562" s="41"/>
      <c r="M562" s="209"/>
      <c r="N562" s="210"/>
      <c r="O562" s="66"/>
      <c r="P562" s="66"/>
      <c r="Q562" s="66"/>
      <c r="R562" s="66"/>
      <c r="S562" s="66"/>
      <c r="T562" s="67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T562" s="19" t="s">
        <v>248</v>
      </c>
      <c r="AU562" s="19" t="s">
        <v>81</v>
      </c>
    </row>
    <row r="563" spans="1:65" s="13" customFormat="1" ht="22.5">
      <c r="B563" s="211"/>
      <c r="C563" s="212"/>
      <c r="D563" s="207" t="s">
        <v>250</v>
      </c>
      <c r="E563" s="213" t="s">
        <v>19</v>
      </c>
      <c r="F563" s="214" t="s">
        <v>3961</v>
      </c>
      <c r="G563" s="212"/>
      <c r="H563" s="215">
        <v>11.6</v>
      </c>
      <c r="I563" s="216"/>
      <c r="J563" s="212"/>
      <c r="K563" s="212"/>
      <c r="L563" s="217"/>
      <c r="M563" s="218"/>
      <c r="N563" s="219"/>
      <c r="O563" s="219"/>
      <c r="P563" s="219"/>
      <c r="Q563" s="219"/>
      <c r="R563" s="219"/>
      <c r="S563" s="219"/>
      <c r="T563" s="220"/>
      <c r="AT563" s="221" t="s">
        <v>250</v>
      </c>
      <c r="AU563" s="221" t="s">
        <v>81</v>
      </c>
      <c r="AV563" s="13" t="s">
        <v>81</v>
      </c>
      <c r="AW563" s="13" t="s">
        <v>33</v>
      </c>
      <c r="AX563" s="13" t="s">
        <v>72</v>
      </c>
      <c r="AY563" s="221" t="s">
        <v>239</v>
      </c>
    </row>
    <row r="564" spans="1:65" s="2" customFormat="1" ht="16.5" customHeight="1">
      <c r="A564" s="36"/>
      <c r="B564" s="37"/>
      <c r="C564" s="240" t="s">
        <v>2619</v>
      </c>
      <c r="D564" s="240" t="s">
        <v>653</v>
      </c>
      <c r="E564" s="241" t="s">
        <v>3962</v>
      </c>
      <c r="F564" s="242" t="s">
        <v>3963</v>
      </c>
      <c r="G564" s="243" t="s">
        <v>327</v>
      </c>
      <c r="H564" s="244">
        <v>11.6</v>
      </c>
      <c r="I564" s="245"/>
      <c r="J564" s="246">
        <f>ROUND(I564*H564,2)</f>
        <v>0</v>
      </c>
      <c r="K564" s="242" t="s">
        <v>245</v>
      </c>
      <c r="L564" s="247"/>
      <c r="M564" s="248" t="s">
        <v>19</v>
      </c>
      <c r="N564" s="249" t="s">
        <v>43</v>
      </c>
      <c r="O564" s="66"/>
      <c r="P564" s="203">
        <f>O564*H564</f>
        <v>0</v>
      </c>
      <c r="Q564" s="203">
        <v>8.1000000000000003E-2</v>
      </c>
      <c r="R564" s="203">
        <f>Q564*H564</f>
        <v>0.93959999999999999</v>
      </c>
      <c r="S564" s="203">
        <v>0</v>
      </c>
      <c r="T564" s="204">
        <f>S564*H564</f>
        <v>0</v>
      </c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R564" s="205" t="s">
        <v>314</v>
      </c>
      <c r="AT564" s="205" t="s">
        <v>653</v>
      </c>
      <c r="AU564" s="205" t="s">
        <v>81</v>
      </c>
      <c r="AY564" s="19" t="s">
        <v>239</v>
      </c>
      <c r="BE564" s="206">
        <f>IF(N564="základní",J564,0)</f>
        <v>0</v>
      </c>
      <c r="BF564" s="206">
        <f>IF(N564="snížená",J564,0)</f>
        <v>0</v>
      </c>
      <c r="BG564" s="206">
        <f>IF(N564="zákl. přenesená",J564,0)</f>
        <v>0</v>
      </c>
      <c r="BH564" s="206">
        <f>IF(N564="sníž. přenesená",J564,0)</f>
        <v>0</v>
      </c>
      <c r="BI564" s="206">
        <f>IF(N564="nulová",J564,0)</f>
        <v>0</v>
      </c>
      <c r="BJ564" s="19" t="s">
        <v>79</v>
      </c>
      <c r="BK564" s="206">
        <f>ROUND(I564*H564,2)</f>
        <v>0</v>
      </c>
      <c r="BL564" s="19" t="s">
        <v>246</v>
      </c>
      <c r="BM564" s="205" t="s">
        <v>3964</v>
      </c>
    </row>
    <row r="565" spans="1:65" s="2" customFormat="1" ht="11.25">
      <c r="A565" s="36"/>
      <c r="B565" s="37"/>
      <c r="C565" s="38"/>
      <c r="D565" s="207" t="s">
        <v>248</v>
      </c>
      <c r="E565" s="38"/>
      <c r="F565" s="208" t="s">
        <v>3963</v>
      </c>
      <c r="G565" s="38"/>
      <c r="H565" s="38"/>
      <c r="I565" s="117"/>
      <c r="J565" s="38"/>
      <c r="K565" s="38"/>
      <c r="L565" s="41"/>
      <c r="M565" s="209"/>
      <c r="N565" s="210"/>
      <c r="O565" s="66"/>
      <c r="P565" s="66"/>
      <c r="Q565" s="66"/>
      <c r="R565" s="66"/>
      <c r="S565" s="66"/>
      <c r="T565" s="67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T565" s="19" t="s">
        <v>248</v>
      </c>
      <c r="AU565" s="19" t="s">
        <v>81</v>
      </c>
    </row>
    <row r="566" spans="1:65" s="13" customFormat="1" ht="22.5">
      <c r="B566" s="211"/>
      <c r="C566" s="212"/>
      <c r="D566" s="207" t="s">
        <v>250</v>
      </c>
      <c r="E566" s="213" t="s">
        <v>19</v>
      </c>
      <c r="F566" s="214" t="s">
        <v>3961</v>
      </c>
      <c r="G566" s="212"/>
      <c r="H566" s="215">
        <v>11.6</v>
      </c>
      <c r="I566" s="216"/>
      <c r="J566" s="212"/>
      <c r="K566" s="212"/>
      <c r="L566" s="217"/>
      <c r="M566" s="218"/>
      <c r="N566" s="219"/>
      <c r="O566" s="219"/>
      <c r="P566" s="219"/>
      <c r="Q566" s="219"/>
      <c r="R566" s="219"/>
      <c r="S566" s="219"/>
      <c r="T566" s="220"/>
      <c r="AT566" s="221" t="s">
        <v>250</v>
      </c>
      <c r="AU566" s="221" t="s">
        <v>81</v>
      </c>
      <c r="AV566" s="13" t="s">
        <v>81</v>
      </c>
      <c r="AW566" s="13" t="s">
        <v>33</v>
      </c>
      <c r="AX566" s="13" t="s">
        <v>72</v>
      </c>
      <c r="AY566" s="221" t="s">
        <v>239</v>
      </c>
    </row>
    <row r="567" spans="1:65" s="2" customFormat="1" ht="16.5" customHeight="1">
      <c r="A567" s="36"/>
      <c r="B567" s="37"/>
      <c r="C567" s="194" t="s">
        <v>1065</v>
      </c>
      <c r="D567" s="194" t="s">
        <v>241</v>
      </c>
      <c r="E567" s="195" t="s">
        <v>3965</v>
      </c>
      <c r="F567" s="196" t="s">
        <v>3966</v>
      </c>
      <c r="G567" s="197" t="s">
        <v>327</v>
      </c>
      <c r="H567" s="198">
        <v>10.8</v>
      </c>
      <c r="I567" s="199"/>
      <c r="J567" s="200">
        <f>ROUND(I567*H567,2)</f>
        <v>0</v>
      </c>
      <c r="K567" s="196" t="s">
        <v>245</v>
      </c>
      <c r="L567" s="41"/>
      <c r="M567" s="201" t="s">
        <v>19</v>
      </c>
      <c r="N567" s="202" t="s">
        <v>43</v>
      </c>
      <c r="O567" s="66"/>
      <c r="P567" s="203">
        <f>O567*H567</f>
        <v>0</v>
      </c>
      <c r="Q567" s="203">
        <v>0.1295</v>
      </c>
      <c r="R567" s="203">
        <f>Q567*H567</f>
        <v>1.3986000000000001</v>
      </c>
      <c r="S567" s="203">
        <v>0</v>
      </c>
      <c r="T567" s="204">
        <f>S567*H567</f>
        <v>0</v>
      </c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R567" s="205" t="s">
        <v>246</v>
      </c>
      <c r="AT567" s="205" t="s">
        <v>241</v>
      </c>
      <c r="AU567" s="205" t="s">
        <v>81</v>
      </c>
      <c r="AY567" s="19" t="s">
        <v>239</v>
      </c>
      <c r="BE567" s="206">
        <f>IF(N567="základní",J567,0)</f>
        <v>0</v>
      </c>
      <c r="BF567" s="206">
        <f>IF(N567="snížená",J567,0)</f>
        <v>0</v>
      </c>
      <c r="BG567" s="206">
        <f>IF(N567="zákl. přenesená",J567,0)</f>
        <v>0</v>
      </c>
      <c r="BH567" s="206">
        <f>IF(N567="sníž. přenesená",J567,0)</f>
        <v>0</v>
      </c>
      <c r="BI567" s="206">
        <f>IF(N567="nulová",J567,0)</f>
        <v>0</v>
      </c>
      <c r="BJ567" s="19" t="s">
        <v>79</v>
      </c>
      <c r="BK567" s="206">
        <f>ROUND(I567*H567,2)</f>
        <v>0</v>
      </c>
      <c r="BL567" s="19" t="s">
        <v>246</v>
      </c>
      <c r="BM567" s="205" t="s">
        <v>3967</v>
      </c>
    </row>
    <row r="568" spans="1:65" s="2" customFormat="1" ht="19.5">
      <c r="A568" s="36"/>
      <c r="B568" s="37"/>
      <c r="C568" s="38"/>
      <c r="D568" s="207" t="s">
        <v>248</v>
      </c>
      <c r="E568" s="38"/>
      <c r="F568" s="208" t="s">
        <v>3968</v>
      </c>
      <c r="G568" s="38"/>
      <c r="H568" s="38"/>
      <c r="I568" s="117"/>
      <c r="J568" s="38"/>
      <c r="K568" s="38"/>
      <c r="L568" s="41"/>
      <c r="M568" s="209"/>
      <c r="N568" s="210"/>
      <c r="O568" s="66"/>
      <c r="P568" s="66"/>
      <c r="Q568" s="66"/>
      <c r="R568" s="66"/>
      <c r="S568" s="66"/>
      <c r="T568" s="67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T568" s="19" t="s">
        <v>248</v>
      </c>
      <c r="AU568" s="19" t="s">
        <v>81</v>
      </c>
    </row>
    <row r="569" spans="1:65" s="13" customFormat="1" ht="22.5">
      <c r="B569" s="211"/>
      <c r="C569" s="212"/>
      <c r="D569" s="207" t="s">
        <v>250</v>
      </c>
      <c r="E569" s="213" t="s">
        <v>19</v>
      </c>
      <c r="F569" s="214" t="s">
        <v>3969</v>
      </c>
      <c r="G569" s="212"/>
      <c r="H569" s="215">
        <v>10.8</v>
      </c>
      <c r="I569" s="216"/>
      <c r="J569" s="212"/>
      <c r="K569" s="212"/>
      <c r="L569" s="217"/>
      <c r="M569" s="218"/>
      <c r="N569" s="219"/>
      <c r="O569" s="219"/>
      <c r="P569" s="219"/>
      <c r="Q569" s="219"/>
      <c r="R569" s="219"/>
      <c r="S569" s="219"/>
      <c r="T569" s="220"/>
      <c r="AT569" s="221" t="s">
        <v>250</v>
      </c>
      <c r="AU569" s="221" t="s">
        <v>81</v>
      </c>
      <c r="AV569" s="13" t="s">
        <v>81</v>
      </c>
      <c r="AW569" s="13" t="s">
        <v>33</v>
      </c>
      <c r="AX569" s="13" t="s">
        <v>72</v>
      </c>
      <c r="AY569" s="221" t="s">
        <v>239</v>
      </c>
    </row>
    <row r="570" spans="1:65" s="2" customFormat="1" ht="16.5" customHeight="1">
      <c r="A570" s="36"/>
      <c r="B570" s="37"/>
      <c r="C570" s="240" t="s">
        <v>2630</v>
      </c>
      <c r="D570" s="240" t="s">
        <v>653</v>
      </c>
      <c r="E570" s="241" t="s">
        <v>3970</v>
      </c>
      <c r="F570" s="242" t="s">
        <v>3971</v>
      </c>
      <c r="G570" s="243" t="s">
        <v>327</v>
      </c>
      <c r="H570" s="244">
        <v>10.8</v>
      </c>
      <c r="I570" s="245"/>
      <c r="J570" s="246">
        <f>ROUND(I570*H570,2)</f>
        <v>0</v>
      </c>
      <c r="K570" s="242" t="s">
        <v>245</v>
      </c>
      <c r="L570" s="247"/>
      <c r="M570" s="248" t="s">
        <v>19</v>
      </c>
      <c r="N570" s="249" t="s">
        <v>43</v>
      </c>
      <c r="O570" s="66"/>
      <c r="P570" s="203">
        <f>O570*H570</f>
        <v>0</v>
      </c>
      <c r="Q570" s="203">
        <v>5.8000000000000003E-2</v>
      </c>
      <c r="R570" s="203">
        <f>Q570*H570</f>
        <v>0.62640000000000007</v>
      </c>
      <c r="S570" s="203">
        <v>0</v>
      </c>
      <c r="T570" s="204">
        <f>S570*H570</f>
        <v>0</v>
      </c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R570" s="205" t="s">
        <v>314</v>
      </c>
      <c r="AT570" s="205" t="s">
        <v>653</v>
      </c>
      <c r="AU570" s="205" t="s">
        <v>81</v>
      </c>
      <c r="AY570" s="19" t="s">
        <v>239</v>
      </c>
      <c r="BE570" s="206">
        <f>IF(N570="základní",J570,0)</f>
        <v>0</v>
      </c>
      <c r="BF570" s="206">
        <f>IF(N570="snížená",J570,0)</f>
        <v>0</v>
      </c>
      <c r="BG570" s="206">
        <f>IF(N570="zákl. přenesená",J570,0)</f>
        <v>0</v>
      </c>
      <c r="BH570" s="206">
        <f>IF(N570="sníž. přenesená",J570,0)</f>
        <v>0</v>
      </c>
      <c r="BI570" s="206">
        <f>IF(N570="nulová",J570,0)</f>
        <v>0</v>
      </c>
      <c r="BJ570" s="19" t="s">
        <v>79</v>
      </c>
      <c r="BK570" s="206">
        <f>ROUND(I570*H570,2)</f>
        <v>0</v>
      </c>
      <c r="BL570" s="19" t="s">
        <v>246</v>
      </c>
      <c r="BM570" s="205" t="s">
        <v>3972</v>
      </c>
    </row>
    <row r="571" spans="1:65" s="2" customFormat="1" ht="11.25">
      <c r="A571" s="36"/>
      <c r="B571" s="37"/>
      <c r="C571" s="38"/>
      <c r="D571" s="207" t="s">
        <v>248</v>
      </c>
      <c r="E571" s="38"/>
      <c r="F571" s="208" t="s">
        <v>3971</v>
      </c>
      <c r="G571" s="38"/>
      <c r="H571" s="38"/>
      <c r="I571" s="117"/>
      <c r="J571" s="38"/>
      <c r="K571" s="38"/>
      <c r="L571" s="41"/>
      <c r="M571" s="209"/>
      <c r="N571" s="210"/>
      <c r="O571" s="66"/>
      <c r="P571" s="66"/>
      <c r="Q571" s="66"/>
      <c r="R571" s="66"/>
      <c r="S571" s="66"/>
      <c r="T571" s="67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T571" s="19" t="s">
        <v>248</v>
      </c>
      <c r="AU571" s="19" t="s">
        <v>81</v>
      </c>
    </row>
    <row r="572" spans="1:65" s="13" customFormat="1" ht="22.5">
      <c r="B572" s="211"/>
      <c r="C572" s="212"/>
      <c r="D572" s="207" t="s">
        <v>250</v>
      </c>
      <c r="E572" s="213" t="s">
        <v>19</v>
      </c>
      <c r="F572" s="214" t="s">
        <v>3969</v>
      </c>
      <c r="G572" s="212"/>
      <c r="H572" s="215">
        <v>10.8</v>
      </c>
      <c r="I572" s="216"/>
      <c r="J572" s="212"/>
      <c r="K572" s="212"/>
      <c r="L572" s="217"/>
      <c r="M572" s="218"/>
      <c r="N572" s="219"/>
      <c r="O572" s="219"/>
      <c r="P572" s="219"/>
      <c r="Q572" s="219"/>
      <c r="R572" s="219"/>
      <c r="S572" s="219"/>
      <c r="T572" s="220"/>
      <c r="AT572" s="221" t="s">
        <v>250</v>
      </c>
      <c r="AU572" s="221" t="s">
        <v>81</v>
      </c>
      <c r="AV572" s="13" t="s">
        <v>81</v>
      </c>
      <c r="AW572" s="13" t="s">
        <v>33</v>
      </c>
      <c r="AX572" s="13" t="s">
        <v>72</v>
      </c>
      <c r="AY572" s="221" t="s">
        <v>239</v>
      </c>
    </row>
    <row r="573" spans="1:65" s="2" customFormat="1" ht="16.5" customHeight="1">
      <c r="A573" s="36"/>
      <c r="B573" s="37"/>
      <c r="C573" s="194" t="s">
        <v>1069</v>
      </c>
      <c r="D573" s="194" t="s">
        <v>241</v>
      </c>
      <c r="E573" s="195" t="s">
        <v>2998</v>
      </c>
      <c r="F573" s="196" t="s">
        <v>2999</v>
      </c>
      <c r="G573" s="197" t="s">
        <v>327</v>
      </c>
      <c r="H573" s="198">
        <v>49.8</v>
      </c>
      <c r="I573" s="199"/>
      <c r="J573" s="200">
        <f>ROUND(I573*H573,2)</f>
        <v>0</v>
      </c>
      <c r="K573" s="196" t="s">
        <v>245</v>
      </c>
      <c r="L573" s="41"/>
      <c r="M573" s="201" t="s">
        <v>19</v>
      </c>
      <c r="N573" s="202" t="s">
        <v>43</v>
      </c>
      <c r="O573" s="66"/>
      <c r="P573" s="203">
        <f>O573*H573</f>
        <v>0</v>
      </c>
      <c r="Q573" s="203">
        <v>0.14066999999999999</v>
      </c>
      <c r="R573" s="203">
        <f>Q573*H573</f>
        <v>7.0053659999999986</v>
      </c>
      <c r="S573" s="203">
        <v>0</v>
      </c>
      <c r="T573" s="204">
        <f>S573*H573</f>
        <v>0</v>
      </c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R573" s="205" t="s">
        <v>246</v>
      </c>
      <c r="AT573" s="205" t="s">
        <v>241</v>
      </c>
      <c r="AU573" s="205" t="s">
        <v>81</v>
      </c>
      <c r="AY573" s="19" t="s">
        <v>239</v>
      </c>
      <c r="BE573" s="206">
        <f>IF(N573="základní",J573,0)</f>
        <v>0</v>
      </c>
      <c r="BF573" s="206">
        <f>IF(N573="snížená",J573,0)</f>
        <v>0</v>
      </c>
      <c r="BG573" s="206">
        <f>IF(N573="zákl. přenesená",J573,0)</f>
        <v>0</v>
      </c>
      <c r="BH573" s="206">
        <f>IF(N573="sníž. přenesená",J573,0)</f>
        <v>0</v>
      </c>
      <c r="BI573" s="206">
        <f>IF(N573="nulová",J573,0)</f>
        <v>0</v>
      </c>
      <c r="BJ573" s="19" t="s">
        <v>79</v>
      </c>
      <c r="BK573" s="206">
        <f>ROUND(I573*H573,2)</f>
        <v>0</v>
      </c>
      <c r="BL573" s="19" t="s">
        <v>246</v>
      </c>
      <c r="BM573" s="205" t="s">
        <v>3973</v>
      </c>
    </row>
    <row r="574" spans="1:65" s="2" customFormat="1" ht="19.5">
      <c r="A574" s="36"/>
      <c r="B574" s="37"/>
      <c r="C574" s="38"/>
      <c r="D574" s="207" t="s">
        <v>248</v>
      </c>
      <c r="E574" s="38"/>
      <c r="F574" s="208" t="s">
        <v>3001</v>
      </c>
      <c r="G574" s="38"/>
      <c r="H574" s="38"/>
      <c r="I574" s="117"/>
      <c r="J574" s="38"/>
      <c r="K574" s="38"/>
      <c r="L574" s="41"/>
      <c r="M574" s="209"/>
      <c r="N574" s="210"/>
      <c r="O574" s="66"/>
      <c r="P574" s="66"/>
      <c r="Q574" s="66"/>
      <c r="R574" s="66"/>
      <c r="S574" s="66"/>
      <c r="T574" s="67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T574" s="19" t="s">
        <v>248</v>
      </c>
      <c r="AU574" s="19" t="s">
        <v>81</v>
      </c>
    </row>
    <row r="575" spans="1:65" s="13" customFormat="1" ht="22.5">
      <c r="B575" s="211"/>
      <c r="C575" s="212"/>
      <c r="D575" s="207" t="s">
        <v>250</v>
      </c>
      <c r="E575" s="213" t="s">
        <v>19</v>
      </c>
      <c r="F575" s="214" t="s">
        <v>3974</v>
      </c>
      <c r="G575" s="212"/>
      <c r="H575" s="215">
        <v>43.7</v>
      </c>
      <c r="I575" s="216"/>
      <c r="J575" s="212"/>
      <c r="K575" s="212"/>
      <c r="L575" s="217"/>
      <c r="M575" s="218"/>
      <c r="N575" s="219"/>
      <c r="O575" s="219"/>
      <c r="P575" s="219"/>
      <c r="Q575" s="219"/>
      <c r="R575" s="219"/>
      <c r="S575" s="219"/>
      <c r="T575" s="220"/>
      <c r="AT575" s="221" t="s">
        <v>250</v>
      </c>
      <c r="AU575" s="221" t="s">
        <v>81</v>
      </c>
      <c r="AV575" s="13" t="s">
        <v>81</v>
      </c>
      <c r="AW575" s="13" t="s">
        <v>33</v>
      </c>
      <c r="AX575" s="13" t="s">
        <v>72</v>
      </c>
      <c r="AY575" s="221" t="s">
        <v>239</v>
      </c>
    </row>
    <row r="576" spans="1:65" s="13" customFormat="1" ht="22.5">
      <c r="B576" s="211"/>
      <c r="C576" s="212"/>
      <c r="D576" s="207" t="s">
        <v>250</v>
      </c>
      <c r="E576" s="213" t="s">
        <v>19</v>
      </c>
      <c r="F576" s="214" t="s">
        <v>3975</v>
      </c>
      <c r="G576" s="212"/>
      <c r="H576" s="215">
        <v>6.1</v>
      </c>
      <c r="I576" s="216"/>
      <c r="J576" s="212"/>
      <c r="K576" s="212"/>
      <c r="L576" s="217"/>
      <c r="M576" s="218"/>
      <c r="N576" s="219"/>
      <c r="O576" s="219"/>
      <c r="P576" s="219"/>
      <c r="Q576" s="219"/>
      <c r="R576" s="219"/>
      <c r="S576" s="219"/>
      <c r="T576" s="220"/>
      <c r="AT576" s="221" t="s">
        <v>250</v>
      </c>
      <c r="AU576" s="221" t="s">
        <v>81</v>
      </c>
      <c r="AV576" s="13" t="s">
        <v>81</v>
      </c>
      <c r="AW576" s="13" t="s">
        <v>33</v>
      </c>
      <c r="AX576" s="13" t="s">
        <v>72</v>
      </c>
      <c r="AY576" s="221" t="s">
        <v>239</v>
      </c>
    </row>
    <row r="577" spans="1:65" s="2" customFormat="1" ht="16.5" customHeight="1">
      <c r="A577" s="36"/>
      <c r="B577" s="37"/>
      <c r="C577" s="240" t="s">
        <v>2639</v>
      </c>
      <c r="D577" s="240" t="s">
        <v>653</v>
      </c>
      <c r="E577" s="241" t="s">
        <v>3976</v>
      </c>
      <c r="F577" s="242" t="s">
        <v>3977</v>
      </c>
      <c r="G577" s="243" t="s">
        <v>327</v>
      </c>
      <c r="H577" s="244">
        <v>49.8</v>
      </c>
      <c r="I577" s="245"/>
      <c r="J577" s="246">
        <f>ROUND(I577*H577,2)</f>
        <v>0</v>
      </c>
      <c r="K577" s="242" t="s">
        <v>245</v>
      </c>
      <c r="L577" s="247"/>
      <c r="M577" s="248" t="s">
        <v>19</v>
      </c>
      <c r="N577" s="249" t="s">
        <v>43</v>
      </c>
      <c r="O577" s="66"/>
      <c r="P577" s="203">
        <f>O577*H577</f>
        <v>0</v>
      </c>
      <c r="Q577" s="203">
        <v>0.125</v>
      </c>
      <c r="R577" s="203">
        <f>Q577*H577</f>
        <v>6.2249999999999996</v>
      </c>
      <c r="S577" s="203">
        <v>0</v>
      </c>
      <c r="T577" s="204">
        <f>S577*H577</f>
        <v>0</v>
      </c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R577" s="205" t="s">
        <v>314</v>
      </c>
      <c r="AT577" s="205" t="s">
        <v>653</v>
      </c>
      <c r="AU577" s="205" t="s">
        <v>81</v>
      </c>
      <c r="AY577" s="19" t="s">
        <v>239</v>
      </c>
      <c r="BE577" s="206">
        <f>IF(N577="základní",J577,0)</f>
        <v>0</v>
      </c>
      <c r="BF577" s="206">
        <f>IF(N577="snížená",J577,0)</f>
        <v>0</v>
      </c>
      <c r="BG577" s="206">
        <f>IF(N577="zákl. přenesená",J577,0)</f>
        <v>0</v>
      </c>
      <c r="BH577" s="206">
        <f>IF(N577="sníž. přenesená",J577,0)</f>
        <v>0</v>
      </c>
      <c r="BI577" s="206">
        <f>IF(N577="nulová",J577,0)</f>
        <v>0</v>
      </c>
      <c r="BJ577" s="19" t="s">
        <v>79</v>
      </c>
      <c r="BK577" s="206">
        <f>ROUND(I577*H577,2)</f>
        <v>0</v>
      </c>
      <c r="BL577" s="19" t="s">
        <v>246</v>
      </c>
      <c r="BM577" s="205" t="s">
        <v>3978</v>
      </c>
    </row>
    <row r="578" spans="1:65" s="2" customFormat="1" ht="11.25">
      <c r="A578" s="36"/>
      <c r="B578" s="37"/>
      <c r="C578" s="38"/>
      <c r="D578" s="207" t="s">
        <v>248</v>
      </c>
      <c r="E578" s="38"/>
      <c r="F578" s="208" t="s">
        <v>3977</v>
      </c>
      <c r="G578" s="38"/>
      <c r="H578" s="38"/>
      <c r="I578" s="117"/>
      <c r="J578" s="38"/>
      <c r="K578" s="38"/>
      <c r="L578" s="41"/>
      <c r="M578" s="209"/>
      <c r="N578" s="210"/>
      <c r="O578" s="66"/>
      <c r="P578" s="66"/>
      <c r="Q578" s="66"/>
      <c r="R578" s="66"/>
      <c r="S578" s="66"/>
      <c r="T578" s="67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T578" s="19" t="s">
        <v>248</v>
      </c>
      <c r="AU578" s="19" t="s">
        <v>81</v>
      </c>
    </row>
    <row r="579" spans="1:65" s="13" customFormat="1" ht="22.5">
      <c r="B579" s="211"/>
      <c r="C579" s="212"/>
      <c r="D579" s="207" t="s">
        <v>250</v>
      </c>
      <c r="E579" s="213" t="s">
        <v>19</v>
      </c>
      <c r="F579" s="214" t="s">
        <v>3974</v>
      </c>
      <c r="G579" s="212"/>
      <c r="H579" s="215">
        <v>43.7</v>
      </c>
      <c r="I579" s="216"/>
      <c r="J579" s="212"/>
      <c r="K579" s="212"/>
      <c r="L579" s="217"/>
      <c r="M579" s="218"/>
      <c r="N579" s="219"/>
      <c r="O579" s="219"/>
      <c r="P579" s="219"/>
      <c r="Q579" s="219"/>
      <c r="R579" s="219"/>
      <c r="S579" s="219"/>
      <c r="T579" s="220"/>
      <c r="AT579" s="221" t="s">
        <v>250</v>
      </c>
      <c r="AU579" s="221" t="s">
        <v>81</v>
      </c>
      <c r="AV579" s="13" t="s">
        <v>81</v>
      </c>
      <c r="AW579" s="13" t="s">
        <v>33</v>
      </c>
      <c r="AX579" s="13" t="s">
        <v>72</v>
      </c>
      <c r="AY579" s="221" t="s">
        <v>239</v>
      </c>
    </row>
    <row r="580" spans="1:65" s="13" customFormat="1" ht="22.5">
      <c r="B580" s="211"/>
      <c r="C580" s="212"/>
      <c r="D580" s="207" t="s">
        <v>250</v>
      </c>
      <c r="E580" s="213" t="s">
        <v>19</v>
      </c>
      <c r="F580" s="214" t="s">
        <v>3975</v>
      </c>
      <c r="G580" s="212"/>
      <c r="H580" s="215">
        <v>6.1</v>
      </c>
      <c r="I580" s="216"/>
      <c r="J580" s="212"/>
      <c r="K580" s="212"/>
      <c r="L580" s="217"/>
      <c r="M580" s="218"/>
      <c r="N580" s="219"/>
      <c r="O580" s="219"/>
      <c r="P580" s="219"/>
      <c r="Q580" s="219"/>
      <c r="R580" s="219"/>
      <c r="S580" s="219"/>
      <c r="T580" s="220"/>
      <c r="AT580" s="221" t="s">
        <v>250</v>
      </c>
      <c r="AU580" s="221" t="s">
        <v>81</v>
      </c>
      <c r="AV580" s="13" t="s">
        <v>81</v>
      </c>
      <c r="AW580" s="13" t="s">
        <v>33</v>
      </c>
      <c r="AX580" s="13" t="s">
        <v>72</v>
      </c>
      <c r="AY580" s="221" t="s">
        <v>239</v>
      </c>
    </row>
    <row r="581" spans="1:65" s="2" customFormat="1" ht="16.5" customHeight="1">
      <c r="A581" s="36"/>
      <c r="B581" s="37"/>
      <c r="C581" s="194" t="s">
        <v>1074</v>
      </c>
      <c r="D581" s="194" t="s">
        <v>241</v>
      </c>
      <c r="E581" s="195" t="s">
        <v>3979</v>
      </c>
      <c r="F581" s="196" t="s">
        <v>3980</v>
      </c>
      <c r="G581" s="197" t="s">
        <v>327</v>
      </c>
      <c r="H581" s="198">
        <v>29.6</v>
      </c>
      <c r="I581" s="199"/>
      <c r="J581" s="200">
        <f>ROUND(I581*H581,2)</f>
        <v>0</v>
      </c>
      <c r="K581" s="196" t="s">
        <v>245</v>
      </c>
      <c r="L581" s="41"/>
      <c r="M581" s="201" t="s">
        <v>19</v>
      </c>
      <c r="N581" s="202" t="s">
        <v>43</v>
      </c>
      <c r="O581" s="66"/>
      <c r="P581" s="203">
        <f>O581*H581</f>
        <v>0</v>
      </c>
      <c r="Q581" s="203">
        <v>0.10095</v>
      </c>
      <c r="R581" s="203">
        <f>Q581*H581</f>
        <v>2.9881199999999999</v>
      </c>
      <c r="S581" s="203">
        <v>0</v>
      </c>
      <c r="T581" s="204">
        <f>S581*H581</f>
        <v>0</v>
      </c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R581" s="205" t="s">
        <v>246</v>
      </c>
      <c r="AT581" s="205" t="s">
        <v>241</v>
      </c>
      <c r="AU581" s="205" t="s">
        <v>81</v>
      </c>
      <c r="AY581" s="19" t="s">
        <v>239</v>
      </c>
      <c r="BE581" s="206">
        <f>IF(N581="základní",J581,0)</f>
        <v>0</v>
      </c>
      <c r="BF581" s="206">
        <f>IF(N581="snížená",J581,0)</f>
        <v>0</v>
      </c>
      <c r="BG581" s="206">
        <f>IF(N581="zákl. přenesená",J581,0)</f>
        <v>0</v>
      </c>
      <c r="BH581" s="206">
        <f>IF(N581="sníž. přenesená",J581,0)</f>
        <v>0</v>
      </c>
      <c r="BI581" s="206">
        <f>IF(N581="nulová",J581,0)</f>
        <v>0</v>
      </c>
      <c r="BJ581" s="19" t="s">
        <v>79</v>
      </c>
      <c r="BK581" s="206">
        <f>ROUND(I581*H581,2)</f>
        <v>0</v>
      </c>
      <c r="BL581" s="19" t="s">
        <v>246</v>
      </c>
      <c r="BM581" s="205" t="s">
        <v>3981</v>
      </c>
    </row>
    <row r="582" spans="1:65" s="2" customFormat="1" ht="11.25">
      <c r="A582" s="36"/>
      <c r="B582" s="37"/>
      <c r="C582" s="38"/>
      <c r="D582" s="207" t="s">
        <v>248</v>
      </c>
      <c r="E582" s="38"/>
      <c r="F582" s="208" t="s">
        <v>3982</v>
      </c>
      <c r="G582" s="38"/>
      <c r="H582" s="38"/>
      <c r="I582" s="117"/>
      <c r="J582" s="38"/>
      <c r="K582" s="38"/>
      <c r="L582" s="41"/>
      <c r="M582" s="209"/>
      <c r="N582" s="210"/>
      <c r="O582" s="66"/>
      <c r="P582" s="66"/>
      <c r="Q582" s="66"/>
      <c r="R582" s="66"/>
      <c r="S582" s="66"/>
      <c r="T582" s="67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T582" s="19" t="s">
        <v>248</v>
      </c>
      <c r="AU582" s="19" t="s">
        <v>81</v>
      </c>
    </row>
    <row r="583" spans="1:65" s="13" customFormat="1" ht="11.25">
      <c r="B583" s="211"/>
      <c r="C583" s="212"/>
      <c r="D583" s="207" t="s">
        <v>250</v>
      </c>
      <c r="E583" s="213" t="s">
        <v>19</v>
      </c>
      <c r="F583" s="214" t="s">
        <v>3983</v>
      </c>
      <c r="G583" s="212"/>
      <c r="H583" s="215">
        <v>27.8</v>
      </c>
      <c r="I583" s="216"/>
      <c r="J583" s="212"/>
      <c r="K583" s="212"/>
      <c r="L583" s="217"/>
      <c r="M583" s="218"/>
      <c r="N583" s="219"/>
      <c r="O583" s="219"/>
      <c r="P583" s="219"/>
      <c r="Q583" s="219"/>
      <c r="R583" s="219"/>
      <c r="S583" s="219"/>
      <c r="T583" s="220"/>
      <c r="AT583" s="221" t="s">
        <v>250</v>
      </c>
      <c r="AU583" s="221" t="s">
        <v>81</v>
      </c>
      <c r="AV583" s="13" t="s">
        <v>81</v>
      </c>
      <c r="AW583" s="13" t="s">
        <v>33</v>
      </c>
      <c r="AX583" s="13" t="s">
        <v>72</v>
      </c>
      <c r="AY583" s="221" t="s">
        <v>239</v>
      </c>
    </row>
    <row r="584" spans="1:65" s="13" customFormat="1" ht="11.25">
      <c r="B584" s="211"/>
      <c r="C584" s="212"/>
      <c r="D584" s="207" t="s">
        <v>250</v>
      </c>
      <c r="E584" s="213" t="s">
        <v>19</v>
      </c>
      <c r="F584" s="214" t="s">
        <v>3984</v>
      </c>
      <c r="G584" s="212"/>
      <c r="H584" s="215">
        <v>1.8</v>
      </c>
      <c r="I584" s="216"/>
      <c r="J584" s="212"/>
      <c r="K584" s="212"/>
      <c r="L584" s="217"/>
      <c r="M584" s="218"/>
      <c r="N584" s="219"/>
      <c r="O584" s="219"/>
      <c r="P584" s="219"/>
      <c r="Q584" s="219"/>
      <c r="R584" s="219"/>
      <c r="S584" s="219"/>
      <c r="T584" s="220"/>
      <c r="AT584" s="221" t="s">
        <v>250</v>
      </c>
      <c r="AU584" s="221" t="s">
        <v>81</v>
      </c>
      <c r="AV584" s="13" t="s">
        <v>81</v>
      </c>
      <c r="AW584" s="13" t="s">
        <v>33</v>
      </c>
      <c r="AX584" s="13" t="s">
        <v>72</v>
      </c>
      <c r="AY584" s="221" t="s">
        <v>239</v>
      </c>
    </row>
    <row r="585" spans="1:65" s="2" customFormat="1" ht="16.5" customHeight="1">
      <c r="A585" s="36"/>
      <c r="B585" s="37"/>
      <c r="C585" s="240" t="s">
        <v>2648</v>
      </c>
      <c r="D585" s="240" t="s">
        <v>653</v>
      </c>
      <c r="E585" s="241" t="s">
        <v>3985</v>
      </c>
      <c r="F585" s="242" t="s">
        <v>3986</v>
      </c>
      <c r="G585" s="243" t="s">
        <v>327</v>
      </c>
      <c r="H585" s="244">
        <v>29.6</v>
      </c>
      <c r="I585" s="245"/>
      <c r="J585" s="246">
        <f>ROUND(I585*H585,2)</f>
        <v>0</v>
      </c>
      <c r="K585" s="242" t="s">
        <v>245</v>
      </c>
      <c r="L585" s="247"/>
      <c r="M585" s="248" t="s">
        <v>19</v>
      </c>
      <c r="N585" s="249" t="s">
        <v>43</v>
      </c>
      <c r="O585" s="66"/>
      <c r="P585" s="203">
        <f>O585*H585</f>
        <v>0</v>
      </c>
      <c r="Q585" s="203">
        <v>2.1999999999999999E-2</v>
      </c>
      <c r="R585" s="203">
        <f>Q585*H585</f>
        <v>0.6512</v>
      </c>
      <c r="S585" s="203">
        <v>0</v>
      </c>
      <c r="T585" s="204">
        <f>S585*H585</f>
        <v>0</v>
      </c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R585" s="205" t="s">
        <v>314</v>
      </c>
      <c r="AT585" s="205" t="s">
        <v>653</v>
      </c>
      <c r="AU585" s="205" t="s">
        <v>81</v>
      </c>
      <c r="AY585" s="19" t="s">
        <v>239</v>
      </c>
      <c r="BE585" s="206">
        <f>IF(N585="základní",J585,0)</f>
        <v>0</v>
      </c>
      <c r="BF585" s="206">
        <f>IF(N585="snížená",J585,0)</f>
        <v>0</v>
      </c>
      <c r="BG585" s="206">
        <f>IF(N585="zákl. přenesená",J585,0)</f>
        <v>0</v>
      </c>
      <c r="BH585" s="206">
        <f>IF(N585="sníž. přenesená",J585,0)</f>
        <v>0</v>
      </c>
      <c r="BI585" s="206">
        <f>IF(N585="nulová",J585,0)</f>
        <v>0</v>
      </c>
      <c r="BJ585" s="19" t="s">
        <v>79</v>
      </c>
      <c r="BK585" s="206">
        <f>ROUND(I585*H585,2)</f>
        <v>0</v>
      </c>
      <c r="BL585" s="19" t="s">
        <v>246</v>
      </c>
      <c r="BM585" s="205" t="s">
        <v>3987</v>
      </c>
    </row>
    <row r="586" spans="1:65" s="2" customFormat="1" ht="11.25">
      <c r="A586" s="36"/>
      <c r="B586" s="37"/>
      <c r="C586" s="38"/>
      <c r="D586" s="207" t="s">
        <v>248</v>
      </c>
      <c r="E586" s="38"/>
      <c r="F586" s="208" t="s">
        <v>3986</v>
      </c>
      <c r="G586" s="38"/>
      <c r="H586" s="38"/>
      <c r="I586" s="117"/>
      <c r="J586" s="38"/>
      <c r="K586" s="38"/>
      <c r="L586" s="41"/>
      <c r="M586" s="209"/>
      <c r="N586" s="210"/>
      <c r="O586" s="66"/>
      <c r="P586" s="66"/>
      <c r="Q586" s="66"/>
      <c r="R586" s="66"/>
      <c r="S586" s="66"/>
      <c r="T586" s="67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T586" s="19" t="s">
        <v>248</v>
      </c>
      <c r="AU586" s="19" t="s">
        <v>81</v>
      </c>
    </row>
    <row r="587" spans="1:65" s="13" customFormat="1" ht="11.25">
      <c r="B587" s="211"/>
      <c r="C587" s="212"/>
      <c r="D587" s="207" t="s">
        <v>250</v>
      </c>
      <c r="E587" s="213" t="s">
        <v>19</v>
      </c>
      <c r="F587" s="214" t="s">
        <v>3983</v>
      </c>
      <c r="G587" s="212"/>
      <c r="H587" s="215">
        <v>27.8</v>
      </c>
      <c r="I587" s="216"/>
      <c r="J587" s="212"/>
      <c r="K587" s="212"/>
      <c r="L587" s="217"/>
      <c r="M587" s="218"/>
      <c r="N587" s="219"/>
      <c r="O587" s="219"/>
      <c r="P587" s="219"/>
      <c r="Q587" s="219"/>
      <c r="R587" s="219"/>
      <c r="S587" s="219"/>
      <c r="T587" s="220"/>
      <c r="AT587" s="221" t="s">
        <v>250</v>
      </c>
      <c r="AU587" s="221" t="s">
        <v>81</v>
      </c>
      <c r="AV587" s="13" t="s">
        <v>81</v>
      </c>
      <c r="AW587" s="13" t="s">
        <v>33</v>
      </c>
      <c r="AX587" s="13" t="s">
        <v>72</v>
      </c>
      <c r="AY587" s="221" t="s">
        <v>239</v>
      </c>
    </row>
    <row r="588" spans="1:65" s="13" customFormat="1" ht="11.25">
      <c r="B588" s="211"/>
      <c r="C588" s="212"/>
      <c r="D588" s="207" t="s">
        <v>250</v>
      </c>
      <c r="E588" s="213" t="s">
        <v>19</v>
      </c>
      <c r="F588" s="214" t="s">
        <v>3984</v>
      </c>
      <c r="G588" s="212"/>
      <c r="H588" s="215">
        <v>1.8</v>
      </c>
      <c r="I588" s="216"/>
      <c r="J588" s="212"/>
      <c r="K588" s="212"/>
      <c r="L588" s="217"/>
      <c r="M588" s="218"/>
      <c r="N588" s="219"/>
      <c r="O588" s="219"/>
      <c r="P588" s="219"/>
      <c r="Q588" s="219"/>
      <c r="R588" s="219"/>
      <c r="S588" s="219"/>
      <c r="T588" s="220"/>
      <c r="AT588" s="221" t="s">
        <v>250</v>
      </c>
      <c r="AU588" s="221" t="s">
        <v>81</v>
      </c>
      <c r="AV588" s="13" t="s">
        <v>81</v>
      </c>
      <c r="AW588" s="13" t="s">
        <v>33</v>
      </c>
      <c r="AX588" s="13" t="s">
        <v>72</v>
      </c>
      <c r="AY588" s="221" t="s">
        <v>239</v>
      </c>
    </row>
    <row r="589" spans="1:65" s="2" customFormat="1" ht="16.5" customHeight="1">
      <c r="A589" s="36"/>
      <c r="B589" s="37"/>
      <c r="C589" s="194" t="s">
        <v>1099</v>
      </c>
      <c r="D589" s="194" t="s">
        <v>241</v>
      </c>
      <c r="E589" s="195" t="s">
        <v>3988</v>
      </c>
      <c r="F589" s="196" t="s">
        <v>3009</v>
      </c>
      <c r="G589" s="197" t="s">
        <v>254</v>
      </c>
      <c r="H589" s="198">
        <v>2.161</v>
      </c>
      <c r="I589" s="199"/>
      <c r="J589" s="200">
        <f>ROUND(I589*H589,2)</f>
        <v>0</v>
      </c>
      <c r="K589" s="196" t="s">
        <v>19</v>
      </c>
      <c r="L589" s="41"/>
      <c r="M589" s="201" t="s">
        <v>19</v>
      </c>
      <c r="N589" s="202" t="s">
        <v>43</v>
      </c>
      <c r="O589" s="66"/>
      <c r="P589" s="203">
        <f>O589*H589</f>
        <v>0</v>
      </c>
      <c r="Q589" s="203">
        <v>2.2563399999999998</v>
      </c>
      <c r="R589" s="203">
        <f>Q589*H589</f>
        <v>4.8759507399999995</v>
      </c>
      <c r="S589" s="203">
        <v>0</v>
      </c>
      <c r="T589" s="204">
        <f>S589*H589</f>
        <v>0</v>
      </c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R589" s="205" t="s">
        <v>246</v>
      </c>
      <c r="AT589" s="205" t="s">
        <v>241</v>
      </c>
      <c r="AU589" s="205" t="s">
        <v>81</v>
      </c>
      <c r="AY589" s="19" t="s">
        <v>239</v>
      </c>
      <c r="BE589" s="206">
        <f>IF(N589="základní",J589,0)</f>
        <v>0</v>
      </c>
      <c r="BF589" s="206">
        <f>IF(N589="snížená",J589,0)</f>
        <v>0</v>
      </c>
      <c r="BG589" s="206">
        <f>IF(N589="zákl. přenesená",J589,0)</f>
        <v>0</v>
      </c>
      <c r="BH589" s="206">
        <f>IF(N589="sníž. přenesená",J589,0)</f>
        <v>0</v>
      </c>
      <c r="BI589" s="206">
        <f>IF(N589="nulová",J589,0)</f>
        <v>0</v>
      </c>
      <c r="BJ589" s="19" t="s">
        <v>79</v>
      </c>
      <c r="BK589" s="206">
        <f>ROUND(I589*H589,2)</f>
        <v>0</v>
      </c>
      <c r="BL589" s="19" t="s">
        <v>246</v>
      </c>
      <c r="BM589" s="205" t="s">
        <v>3989</v>
      </c>
    </row>
    <row r="590" spans="1:65" s="2" customFormat="1" ht="11.25">
      <c r="A590" s="36"/>
      <c r="B590" s="37"/>
      <c r="C590" s="38"/>
      <c r="D590" s="207" t="s">
        <v>248</v>
      </c>
      <c r="E590" s="38"/>
      <c r="F590" s="208" t="s">
        <v>3990</v>
      </c>
      <c r="G590" s="38"/>
      <c r="H590" s="38"/>
      <c r="I590" s="117"/>
      <c r="J590" s="38"/>
      <c r="K590" s="38"/>
      <c r="L590" s="41"/>
      <c r="M590" s="209"/>
      <c r="N590" s="210"/>
      <c r="O590" s="66"/>
      <c r="P590" s="66"/>
      <c r="Q590" s="66"/>
      <c r="R590" s="66"/>
      <c r="S590" s="66"/>
      <c r="T590" s="67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T590" s="19" t="s">
        <v>248</v>
      </c>
      <c r="AU590" s="19" t="s">
        <v>81</v>
      </c>
    </row>
    <row r="591" spans="1:65" s="14" customFormat="1" ht="11.25">
      <c r="B591" s="230"/>
      <c r="C591" s="231"/>
      <c r="D591" s="207" t="s">
        <v>250</v>
      </c>
      <c r="E591" s="232" t="s">
        <v>19</v>
      </c>
      <c r="F591" s="233" t="s">
        <v>3806</v>
      </c>
      <c r="G591" s="231"/>
      <c r="H591" s="232" t="s">
        <v>19</v>
      </c>
      <c r="I591" s="234"/>
      <c r="J591" s="231"/>
      <c r="K591" s="231"/>
      <c r="L591" s="235"/>
      <c r="M591" s="236"/>
      <c r="N591" s="237"/>
      <c r="O591" s="237"/>
      <c r="P591" s="237"/>
      <c r="Q591" s="237"/>
      <c r="R591" s="237"/>
      <c r="S591" s="237"/>
      <c r="T591" s="238"/>
      <c r="AT591" s="239" t="s">
        <v>250</v>
      </c>
      <c r="AU591" s="239" t="s">
        <v>81</v>
      </c>
      <c r="AV591" s="14" t="s">
        <v>79</v>
      </c>
      <c r="AW591" s="14" t="s">
        <v>33</v>
      </c>
      <c r="AX591" s="14" t="s">
        <v>72</v>
      </c>
      <c r="AY591" s="239" t="s">
        <v>239</v>
      </c>
    </row>
    <row r="592" spans="1:65" s="13" customFormat="1" ht="11.25">
      <c r="B592" s="211"/>
      <c r="C592" s="212"/>
      <c r="D592" s="207" t="s">
        <v>250</v>
      </c>
      <c r="E592" s="213" t="s">
        <v>19</v>
      </c>
      <c r="F592" s="214" t="s">
        <v>3991</v>
      </c>
      <c r="G592" s="212"/>
      <c r="H592" s="215">
        <v>0.505</v>
      </c>
      <c r="I592" s="216"/>
      <c r="J592" s="212"/>
      <c r="K592" s="212"/>
      <c r="L592" s="217"/>
      <c r="M592" s="218"/>
      <c r="N592" s="219"/>
      <c r="O592" s="219"/>
      <c r="P592" s="219"/>
      <c r="Q592" s="219"/>
      <c r="R592" s="219"/>
      <c r="S592" s="219"/>
      <c r="T592" s="220"/>
      <c r="AT592" s="221" t="s">
        <v>250</v>
      </c>
      <c r="AU592" s="221" t="s">
        <v>81</v>
      </c>
      <c r="AV592" s="13" t="s">
        <v>81</v>
      </c>
      <c r="AW592" s="13" t="s">
        <v>33</v>
      </c>
      <c r="AX592" s="13" t="s">
        <v>72</v>
      </c>
      <c r="AY592" s="221" t="s">
        <v>239</v>
      </c>
    </row>
    <row r="593" spans="1:65" s="14" customFormat="1" ht="22.5">
      <c r="B593" s="230"/>
      <c r="C593" s="231"/>
      <c r="D593" s="207" t="s">
        <v>250</v>
      </c>
      <c r="E593" s="232" t="s">
        <v>19</v>
      </c>
      <c r="F593" s="233" t="s">
        <v>3992</v>
      </c>
      <c r="G593" s="231"/>
      <c r="H593" s="232" t="s">
        <v>19</v>
      </c>
      <c r="I593" s="234"/>
      <c r="J593" s="231"/>
      <c r="K593" s="231"/>
      <c r="L593" s="235"/>
      <c r="M593" s="236"/>
      <c r="N593" s="237"/>
      <c r="O593" s="237"/>
      <c r="P593" s="237"/>
      <c r="Q593" s="237"/>
      <c r="R593" s="237"/>
      <c r="S593" s="237"/>
      <c r="T593" s="238"/>
      <c r="AT593" s="239" t="s">
        <v>250</v>
      </c>
      <c r="AU593" s="239" t="s">
        <v>81</v>
      </c>
      <c r="AV593" s="14" t="s">
        <v>79</v>
      </c>
      <c r="AW593" s="14" t="s">
        <v>33</v>
      </c>
      <c r="AX593" s="14" t="s">
        <v>72</v>
      </c>
      <c r="AY593" s="239" t="s">
        <v>239</v>
      </c>
    </row>
    <row r="594" spans="1:65" s="13" customFormat="1" ht="11.25">
      <c r="B594" s="211"/>
      <c r="C594" s="212"/>
      <c r="D594" s="207" t="s">
        <v>250</v>
      </c>
      <c r="E594" s="213" t="s">
        <v>19</v>
      </c>
      <c r="F594" s="214" t="s">
        <v>3993</v>
      </c>
      <c r="G594" s="212"/>
      <c r="H594" s="215">
        <v>1.8560000000000001</v>
      </c>
      <c r="I594" s="216"/>
      <c r="J594" s="212"/>
      <c r="K594" s="212"/>
      <c r="L594" s="217"/>
      <c r="M594" s="218"/>
      <c r="N594" s="219"/>
      <c r="O594" s="219"/>
      <c r="P594" s="219"/>
      <c r="Q594" s="219"/>
      <c r="R594" s="219"/>
      <c r="S594" s="219"/>
      <c r="T594" s="220"/>
      <c r="AT594" s="221" t="s">
        <v>250</v>
      </c>
      <c r="AU594" s="221" t="s">
        <v>81</v>
      </c>
      <c r="AV594" s="13" t="s">
        <v>81</v>
      </c>
      <c r="AW594" s="13" t="s">
        <v>33</v>
      </c>
      <c r="AX594" s="13" t="s">
        <v>72</v>
      </c>
      <c r="AY594" s="221" t="s">
        <v>239</v>
      </c>
    </row>
    <row r="595" spans="1:65" s="14" customFormat="1" ht="11.25">
      <c r="B595" s="230"/>
      <c r="C595" s="231"/>
      <c r="D595" s="207" t="s">
        <v>250</v>
      </c>
      <c r="E595" s="232" t="s">
        <v>19</v>
      </c>
      <c r="F595" s="233" t="s">
        <v>3806</v>
      </c>
      <c r="G595" s="231"/>
      <c r="H595" s="232" t="s">
        <v>19</v>
      </c>
      <c r="I595" s="234"/>
      <c r="J595" s="231"/>
      <c r="K595" s="231"/>
      <c r="L595" s="235"/>
      <c r="M595" s="236"/>
      <c r="N595" s="237"/>
      <c r="O595" s="237"/>
      <c r="P595" s="237"/>
      <c r="Q595" s="237"/>
      <c r="R595" s="237"/>
      <c r="S595" s="237"/>
      <c r="T595" s="238"/>
      <c r="AT595" s="239" t="s">
        <v>250</v>
      </c>
      <c r="AU595" s="239" t="s">
        <v>81</v>
      </c>
      <c r="AV595" s="14" t="s">
        <v>79</v>
      </c>
      <c r="AW595" s="14" t="s">
        <v>33</v>
      </c>
      <c r="AX595" s="14" t="s">
        <v>72</v>
      </c>
      <c r="AY595" s="239" t="s">
        <v>239</v>
      </c>
    </row>
    <row r="596" spans="1:65" s="13" customFormat="1" ht="11.25">
      <c r="B596" s="211"/>
      <c r="C596" s="212"/>
      <c r="D596" s="207" t="s">
        <v>250</v>
      </c>
      <c r="E596" s="213" t="s">
        <v>19</v>
      </c>
      <c r="F596" s="214" t="s">
        <v>3994</v>
      </c>
      <c r="G596" s="212"/>
      <c r="H596" s="215">
        <v>-0.2</v>
      </c>
      <c r="I596" s="216"/>
      <c r="J596" s="212"/>
      <c r="K596" s="212"/>
      <c r="L596" s="217"/>
      <c r="M596" s="218"/>
      <c r="N596" s="219"/>
      <c r="O596" s="219"/>
      <c r="P596" s="219"/>
      <c r="Q596" s="219"/>
      <c r="R596" s="219"/>
      <c r="S596" s="219"/>
      <c r="T596" s="220"/>
      <c r="AT596" s="221" t="s">
        <v>250</v>
      </c>
      <c r="AU596" s="221" t="s">
        <v>81</v>
      </c>
      <c r="AV596" s="13" t="s">
        <v>81</v>
      </c>
      <c r="AW596" s="13" t="s">
        <v>33</v>
      </c>
      <c r="AX596" s="13" t="s">
        <v>72</v>
      </c>
      <c r="AY596" s="221" t="s">
        <v>239</v>
      </c>
    </row>
    <row r="597" spans="1:65" s="2" customFormat="1" ht="16.5" customHeight="1">
      <c r="A597" s="36"/>
      <c r="B597" s="37"/>
      <c r="C597" s="194" t="s">
        <v>2660</v>
      </c>
      <c r="D597" s="194" t="s">
        <v>241</v>
      </c>
      <c r="E597" s="195" t="s">
        <v>3995</v>
      </c>
      <c r="F597" s="196" t="s">
        <v>3996</v>
      </c>
      <c r="G597" s="197" t="s">
        <v>327</v>
      </c>
      <c r="H597" s="198">
        <v>91.9</v>
      </c>
      <c r="I597" s="199"/>
      <c r="J597" s="200">
        <f>ROUND(I597*H597,2)</f>
        <v>0</v>
      </c>
      <c r="K597" s="196" t="s">
        <v>245</v>
      </c>
      <c r="L597" s="41"/>
      <c r="M597" s="201" t="s">
        <v>19</v>
      </c>
      <c r="N597" s="202" t="s">
        <v>43</v>
      </c>
      <c r="O597" s="66"/>
      <c r="P597" s="203">
        <f>O597*H597</f>
        <v>0</v>
      </c>
      <c r="Q597" s="203">
        <v>0</v>
      </c>
      <c r="R597" s="203">
        <f>Q597*H597</f>
        <v>0</v>
      </c>
      <c r="S597" s="203">
        <v>0</v>
      </c>
      <c r="T597" s="204">
        <f>S597*H597</f>
        <v>0</v>
      </c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R597" s="205" t="s">
        <v>246</v>
      </c>
      <c r="AT597" s="205" t="s">
        <v>241</v>
      </c>
      <c r="AU597" s="205" t="s">
        <v>81</v>
      </c>
      <c r="AY597" s="19" t="s">
        <v>239</v>
      </c>
      <c r="BE597" s="206">
        <f>IF(N597="základní",J597,0)</f>
        <v>0</v>
      </c>
      <c r="BF597" s="206">
        <f>IF(N597="snížená",J597,0)</f>
        <v>0</v>
      </c>
      <c r="BG597" s="206">
        <f>IF(N597="zákl. přenesená",J597,0)</f>
        <v>0</v>
      </c>
      <c r="BH597" s="206">
        <f>IF(N597="sníž. přenesená",J597,0)</f>
        <v>0</v>
      </c>
      <c r="BI597" s="206">
        <f>IF(N597="nulová",J597,0)</f>
        <v>0</v>
      </c>
      <c r="BJ597" s="19" t="s">
        <v>79</v>
      </c>
      <c r="BK597" s="206">
        <f>ROUND(I597*H597,2)</f>
        <v>0</v>
      </c>
      <c r="BL597" s="19" t="s">
        <v>246</v>
      </c>
      <c r="BM597" s="205" t="s">
        <v>3997</v>
      </c>
    </row>
    <row r="598" spans="1:65" s="2" customFormat="1" ht="11.25">
      <c r="A598" s="36"/>
      <c r="B598" s="37"/>
      <c r="C598" s="38"/>
      <c r="D598" s="207" t="s">
        <v>248</v>
      </c>
      <c r="E598" s="38"/>
      <c r="F598" s="208" t="s">
        <v>3998</v>
      </c>
      <c r="G598" s="38"/>
      <c r="H598" s="38"/>
      <c r="I598" s="117"/>
      <c r="J598" s="38"/>
      <c r="K598" s="38"/>
      <c r="L598" s="41"/>
      <c r="M598" s="209"/>
      <c r="N598" s="210"/>
      <c r="O598" s="66"/>
      <c r="P598" s="66"/>
      <c r="Q598" s="66"/>
      <c r="R598" s="66"/>
      <c r="S598" s="66"/>
      <c r="T598" s="67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T598" s="19" t="s">
        <v>248</v>
      </c>
      <c r="AU598" s="19" t="s">
        <v>81</v>
      </c>
    </row>
    <row r="599" spans="1:65" s="2" customFormat="1" ht="19.5">
      <c r="A599" s="36"/>
      <c r="B599" s="37"/>
      <c r="C599" s="38"/>
      <c r="D599" s="207" t="s">
        <v>275</v>
      </c>
      <c r="E599" s="38"/>
      <c r="F599" s="225" t="s">
        <v>3999</v>
      </c>
      <c r="G599" s="38"/>
      <c r="H599" s="38"/>
      <c r="I599" s="117"/>
      <c r="J599" s="38"/>
      <c r="K599" s="38"/>
      <c r="L599" s="41"/>
      <c r="M599" s="209"/>
      <c r="N599" s="210"/>
      <c r="O599" s="66"/>
      <c r="P599" s="66"/>
      <c r="Q599" s="66"/>
      <c r="R599" s="66"/>
      <c r="S599" s="66"/>
      <c r="T599" s="67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T599" s="19" t="s">
        <v>275</v>
      </c>
      <c r="AU599" s="19" t="s">
        <v>81</v>
      </c>
    </row>
    <row r="600" spans="1:65" s="14" customFormat="1" ht="11.25">
      <c r="B600" s="230"/>
      <c r="C600" s="231"/>
      <c r="D600" s="207" t="s">
        <v>250</v>
      </c>
      <c r="E600" s="232" t="s">
        <v>19</v>
      </c>
      <c r="F600" s="233" t="s">
        <v>3469</v>
      </c>
      <c r="G600" s="231"/>
      <c r="H600" s="232" t="s">
        <v>19</v>
      </c>
      <c r="I600" s="234"/>
      <c r="J600" s="231"/>
      <c r="K600" s="231"/>
      <c r="L600" s="235"/>
      <c r="M600" s="236"/>
      <c r="N600" s="237"/>
      <c r="O600" s="237"/>
      <c r="P600" s="237"/>
      <c r="Q600" s="237"/>
      <c r="R600" s="237"/>
      <c r="S600" s="237"/>
      <c r="T600" s="238"/>
      <c r="AT600" s="239" t="s">
        <v>250</v>
      </c>
      <c r="AU600" s="239" t="s">
        <v>81</v>
      </c>
      <c r="AV600" s="14" t="s">
        <v>79</v>
      </c>
      <c r="AW600" s="14" t="s">
        <v>33</v>
      </c>
      <c r="AX600" s="14" t="s">
        <v>72</v>
      </c>
      <c r="AY600" s="239" t="s">
        <v>239</v>
      </c>
    </row>
    <row r="601" spans="1:65" s="13" customFormat="1" ht="11.25">
      <c r="B601" s="211"/>
      <c r="C601" s="212"/>
      <c r="D601" s="207" t="s">
        <v>250</v>
      </c>
      <c r="E601" s="213" t="s">
        <v>19</v>
      </c>
      <c r="F601" s="214" t="s">
        <v>4000</v>
      </c>
      <c r="G601" s="212"/>
      <c r="H601" s="215">
        <v>15.5</v>
      </c>
      <c r="I601" s="216"/>
      <c r="J601" s="212"/>
      <c r="K601" s="212"/>
      <c r="L601" s="217"/>
      <c r="M601" s="218"/>
      <c r="N601" s="219"/>
      <c r="O601" s="219"/>
      <c r="P601" s="219"/>
      <c r="Q601" s="219"/>
      <c r="R601" s="219"/>
      <c r="S601" s="219"/>
      <c r="T601" s="220"/>
      <c r="AT601" s="221" t="s">
        <v>250</v>
      </c>
      <c r="AU601" s="221" t="s">
        <v>81</v>
      </c>
      <c r="AV601" s="13" t="s">
        <v>81</v>
      </c>
      <c r="AW601" s="13" t="s">
        <v>33</v>
      </c>
      <c r="AX601" s="13" t="s">
        <v>72</v>
      </c>
      <c r="AY601" s="221" t="s">
        <v>239</v>
      </c>
    </row>
    <row r="602" spans="1:65" s="14" customFormat="1" ht="11.25">
      <c r="B602" s="230"/>
      <c r="C602" s="231"/>
      <c r="D602" s="207" t="s">
        <v>250</v>
      </c>
      <c r="E602" s="232" t="s">
        <v>19</v>
      </c>
      <c r="F602" s="233" t="s">
        <v>3471</v>
      </c>
      <c r="G602" s="231"/>
      <c r="H602" s="232" t="s">
        <v>19</v>
      </c>
      <c r="I602" s="234"/>
      <c r="J602" s="231"/>
      <c r="K602" s="231"/>
      <c r="L602" s="235"/>
      <c r="M602" s="236"/>
      <c r="N602" s="237"/>
      <c r="O602" s="237"/>
      <c r="P602" s="237"/>
      <c r="Q602" s="237"/>
      <c r="R602" s="237"/>
      <c r="S602" s="237"/>
      <c r="T602" s="238"/>
      <c r="AT602" s="239" t="s">
        <v>250</v>
      </c>
      <c r="AU602" s="239" t="s">
        <v>81</v>
      </c>
      <c r="AV602" s="14" t="s">
        <v>79</v>
      </c>
      <c r="AW602" s="14" t="s">
        <v>33</v>
      </c>
      <c r="AX602" s="14" t="s">
        <v>72</v>
      </c>
      <c r="AY602" s="239" t="s">
        <v>239</v>
      </c>
    </row>
    <row r="603" spans="1:65" s="13" customFormat="1" ht="11.25">
      <c r="B603" s="211"/>
      <c r="C603" s="212"/>
      <c r="D603" s="207" t="s">
        <v>250</v>
      </c>
      <c r="E603" s="213" t="s">
        <v>19</v>
      </c>
      <c r="F603" s="214" t="s">
        <v>4001</v>
      </c>
      <c r="G603" s="212"/>
      <c r="H603" s="215">
        <v>25.1</v>
      </c>
      <c r="I603" s="216"/>
      <c r="J603" s="212"/>
      <c r="K603" s="212"/>
      <c r="L603" s="217"/>
      <c r="M603" s="218"/>
      <c r="N603" s="219"/>
      <c r="O603" s="219"/>
      <c r="P603" s="219"/>
      <c r="Q603" s="219"/>
      <c r="R603" s="219"/>
      <c r="S603" s="219"/>
      <c r="T603" s="220"/>
      <c r="AT603" s="221" t="s">
        <v>250</v>
      </c>
      <c r="AU603" s="221" t="s">
        <v>81</v>
      </c>
      <c r="AV603" s="13" t="s">
        <v>81</v>
      </c>
      <c r="AW603" s="13" t="s">
        <v>33</v>
      </c>
      <c r="AX603" s="13" t="s">
        <v>72</v>
      </c>
      <c r="AY603" s="221" t="s">
        <v>239</v>
      </c>
    </row>
    <row r="604" spans="1:65" s="14" customFormat="1" ht="11.25">
      <c r="B604" s="230"/>
      <c r="C604" s="231"/>
      <c r="D604" s="207" t="s">
        <v>250</v>
      </c>
      <c r="E604" s="232" t="s">
        <v>19</v>
      </c>
      <c r="F604" s="233" t="s">
        <v>3479</v>
      </c>
      <c r="G604" s="231"/>
      <c r="H604" s="232" t="s">
        <v>19</v>
      </c>
      <c r="I604" s="234"/>
      <c r="J604" s="231"/>
      <c r="K604" s="231"/>
      <c r="L604" s="235"/>
      <c r="M604" s="236"/>
      <c r="N604" s="237"/>
      <c r="O604" s="237"/>
      <c r="P604" s="237"/>
      <c r="Q604" s="237"/>
      <c r="R604" s="237"/>
      <c r="S604" s="237"/>
      <c r="T604" s="238"/>
      <c r="AT604" s="239" t="s">
        <v>250</v>
      </c>
      <c r="AU604" s="239" t="s">
        <v>81</v>
      </c>
      <c r="AV604" s="14" t="s">
        <v>79</v>
      </c>
      <c r="AW604" s="14" t="s">
        <v>33</v>
      </c>
      <c r="AX604" s="14" t="s">
        <v>72</v>
      </c>
      <c r="AY604" s="239" t="s">
        <v>239</v>
      </c>
    </row>
    <row r="605" spans="1:65" s="13" customFormat="1" ht="11.25">
      <c r="B605" s="211"/>
      <c r="C605" s="212"/>
      <c r="D605" s="207" t="s">
        <v>250</v>
      </c>
      <c r="E605" s="213" t="s">
        <v>19</v>
      </c>
      <c r="F605" s="214" t="s">
        <v>4002</v>
      </c>
      <c r="G605" s="212"/>
      <c r="H605" s="215">
        <v>51.3</v>
      </c>
      <c r="I605" s="216"/>
      <c r="J605" s="212"/>
      <c r="K605" s="212"/>
      <c r="L605" s="217"/>
      <c r="M605" s="218"/>
      <c r="N605" s="219"/>
      <c r="O605" s="219"/>
      <c r="P605" s="219"/>
      <c r="Q605" s="219"/>
      <c r="R605" s="219"/>
      <c r="S605" s="219"/>
      <c r="T605" s="220"/>
      <c r="AT605" s="221" t="s">
        <v>250</v>
      </c>
      <c r="AU605" s="221" t="s">
        <v>81</v>
      </c>
      <c r="AV605" s="13" t="s">
        <v>81</v>
      </c>
      <c r="AW605" s="13" t="s">
        <v>33</v>
      </c>
      <c r="AX605" s="13" t="s">
        <v>72</v>
      </c>
      <c r="AY605" s="221" t="s">
        <v>239</v>
      </c>
    </row>
    <row r="606" spans="1:65" s="2" customFormat="1" ht="16.5" customHeight="1">
      <c r="A606" s="36"/>
      <c r="B606" s="37"/>
      <c r="C606" s="194" t="s">
        <v>1102</v>
      </c>
      <c r="D606" s="194" t="s">
        <v>241</v>
      </c>
      <c r="E606" s="195" t="s">
        <v>4003</v>
      </c>
      <c r="F606" s="196" t="s">
        <v>4004</v>
      </c>
      <c r="G606" s="197" t="s">
        <v>327</v>
      </c>
      <c r="H606" s="198">
        <v>91.9</v>
      </c>
      <c r="I606" s="199"/>
      <c r="J606" s="200">
        <f>ROUND(I606*H606,2)</f>
        <v>0</v>
      </c>
      <c r="K606" s="196" t="s">
        <v>245</v>
      </c>
      <c r="L606" s="41"/>
      <c r="M606" s="201" t="s">
        <v>19</v>
      </c>
      <c r="N606" s="202" t="s">
        <v>43</v>
      </c>
      <c r="O606" s="66"/>
      <c r="P606" s="203">
        <f>O606*H606</f>
        <v>0</v>
      </c>
      <c r="Q606" s="203">
        <v>9.0000000000000006E-5</v>
      </c>
      <c r="R606" s="203">
        <f>Q606*H606</f>
        <v>8.2710000000000006E-3</v>
      </c>
      <c r="S606" s="203">
        <v>0</v>
      </c>
      <c r="T606" s="204">
        <f>S606*H606</f>
        <v>0</v>
      </c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R606" s="205" t="s">
        <v>246</v>
      </c>
      <c r="AT606" s="205" t="s">
        <v>241</v>
      </c>
      <c r="AU606" s="205" t="s">
        <v>81</v>
      </c>
      <c r="AY606" s="19" t="s">
        <v>239</v>
      </c>
      <c r="BE606" s="206">
        <f>IF(N606="základní",J606,0)</f>
        <v>0</v>
      </c>
      <c r="BF606" s="206">
        <f>IF(N606="snížená",J606,0)</f>
        <v>0</v>
      </c>
      <c r="BG606" s="206">
        <f>IF(N606="zákl. přenesená",J606,0)</f>
        <v>0</v>
      </c>
      <c r="BH606" s="206">
        <f>IF(N606="sníž. přenesená",J606,0)</f>
        <v>0</v>
      </c>
      <c r="BI606" s="206">
        <f>IF(N606="nulová",J606,0)</f>
        <v>0</v>
      </c>
      <c r="BJ606" s="19" t="s">
        <v>79</v>
      </c>
      <c r="BK606" s="206">
        <f>ROUND(I606*H606,2)</f>
        <v>0</v>
      </c>
      <c r="BL606" s="19" t="s">
        <v>246</v>
      </c>
      <c r="BM606" s="205" t="s">
        <v>4005</v>
      </c>
    </row>
    <row r="607" spans="1:65" s="2" customFormat="1" ht="19.5">
      <c r="A607" s="36"/>
      <c r="B607" s="37"/>
      <c r="C607" s="38"/>
      <c r="D607" s="207" t="s">
        <v>248</v>
      </c>
      <c r="E607" s="38"/>
      <c r="F607" s="208" t="s">
        <v>4006</v>
      </c>
      <c r="G607" s="38"/>
      <c r="H607" s="38"/>
      <c r="I607" s="117"/>
      <c r="J607" s="38"/>
      <c r="K607" s="38"/>
      <c r="L607" s="41"/>
      <c r="M607" s="209"/>
      <c r="N607" s="210"/>
      <c r="O607" s="66"/>
      <c r="P607" s="66"/>
      <c r="Q607" s="66"/>
      <c r="R607" s="66"/>
      <c r="S607" s="66"/>
      <c r="T607" s="67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T607" s="19" t="s">
        <v>248</v>
      </c>
      <c r="AU607" s="19" t="s">
        <v>81</v>
      </c>
    </row>
    <row r="608" spans="1:65" s="2" customFormat="1" ht="19.5">
      <c r="A608" s="36"/>
      <c r="B608" s="37"/>
      <c r="C608" s="38"/>
      <c r="D608" s="207" t="s">
        <v>275</v>
      </c>
      <c r="E608" s="38"/>
      <c r="F608" s="225" t="s">
        <v>4007</v>
      </c>
      <c r="G608" s="38"/>
      <c r="H608" s="38"/>
      <c r="I608" s="117"/>
      <c r="J608" s="38"/>
      <c r="K608" s="38"/>
      <c r="L608" s="41"/>
      <c r="M608" s="209"/>
      <c r="N608" s="210"/>
      <c r="O608" s="66"/>
      <c r="P608" s="66"/>
      <c r="Q608" s="66"/>
      <c r="R608" s="66"/>
      <c r="S608" s="66"/>
      <c r="T608" s="67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T608" s="19" t="s">
        <v>275</v>
      </c>
      <c r="AU608" s="19" t="s">
        <v>81</v>
      </c>
    </row>
    <row r="609" spans="1:65" s="14" customFormat="1" ht="11.25">
      <c r="B609" s="230"/>
      <c r="C609" s="231"/>
      <c r="D609" s="207" t="s">
        <v>250</v>
      </c>
      <c r="E609" s="232" t="s">
        <v>19</v>
      </c>
      <c r="F609" s="233" t="s">
        <v>3469</v>
      </c>
      <c r="G609" s="231"/>
      <c r="H609" s="232" t="s">
        <v>19</v>
      </c>
      <c r="I609" s="234"/>
      <c r="J609" s="231"/>
      <c r="K609" s="231"/>
      <c r="L609" s="235"/>
      <c r="M609" s="236"/>
      <c r="N609" s="237"/>
      <c r="O609" s="237"/>
      <c r="P609" s="237"/>
      <c r="Q609" s="237"/>
      <c r="R609" s="237"/>
      <c r="S609" s="237"/>
      <c r="T609" s="238"/>
      <c r="AT609" s="239" t="s">
        <v>250</v>
      </c>
      <c r="AU609" s="239" t="s">
        <v>81</v>
      </c>
      <c r="AV609" s="14" t="s">
        <v>79</v>
      </c>
      <c r="AW609" s="14" t="s">
        <v>33</v>
      </c>
      <c r="AX609" s="14" t="s">
        <v>72</v>
      </c>
      <c r="AY609" s="239" t="s">
        <v>239</v>
      </c>
    </row>
    <row r="610" spans="1:65" s="13" customFormat="1" ht="11.25">
      <c r="B610" s="211"/>
      <c r="C610" s="212"/>
      <c r="D610" s="207" t="s">
        <v>250</v>
      </c>
      <c r="E610" s="213" t="s">
        <v>19</v>
      </c>
      <c r="F610" s="214" t="s">
        <v>4000</v>
      </c>
      <c r="G610" s="212"/>
      <c r="H610" s="215">
        <v>15.5</v>
      </c>
      <c r="I610" s="216"/>
      <c r="J610" s="212"/>
      <c r="K610" s="212"/>
      <c r="L610" s="217"/>
      <c r="M610" s="218"/>
      <c r="N610" s="219"/>
      <c r="O610" s="219"/>
      <c r="P610" s="219"/>
      <c r="Q610" s="219"/>
      <c r="R610" s="219"/>
      <c r="S610" s="219"/>
      <c r="T610" s="220"/>
      <c r="AT610" s="221" t="s">
        <v>250</v>
      </c>
      <c r="AU610" s="221" t="s">
        <v>81</v>
      </c>
      <c r="AV610" s="13" t="s">
        <v>81</v>
      </c>
      <c r="AW610" s="13" t="s">
        <v>33</v>
      </c>
      <c r="AX610" s="13" t="s">
        <v>72</v>
      </c>
      <c r="AY610" s="221" t="s">
        <v>239</v>
      </c>
    </row>
    <row r="611" spans="1:65" s="14" customFormat="1" ht="11.25">
      <c r="B611" s="230"/>
      <c r="C611" s="231"/>
      <c r="D611" s="207" t="s">
        <v>250</v>
      </c>
      <c r="E611" s="232" t="s">
        <v>19</v>
      </c>
      <c r="F611" s="233" t="s">
        <v>3471</v>
      </c>
      <c r="G611" s="231"/>
      <c r="H611" s="232" t="s">
        <v>19</v>
      </c>
      <c r="I611" s="234"/>
      <c r="J611" s="231"/>
      <c r="K611" s="231"/>
      <c r="L611" s="235"/>
      <c r="M611" s="236"/>
      <c r="N611" s="237"/>
      <c r="O611" s="237"/>
      <c r="P611" s="237"/>
      <c r="Q611" s="237"/>
      <c r="R611" s="237"/>
      <c r="S611" s="237"/>
      <c r="T611" s="238"/>
      <c r="AT611" s="239" t="s">
        <v>250</v>
      </c>
      <c r="AU611" s="239" t="s">
        <v>81</v>
      </c>
      <c r="AV611" s="14" t="s">
        <v>79</v>
      </c>
      <c r="AW611" s="14" t="s">
        <v>33</v>
      </c>
      <c r="AX611" s="14" t="s">
        <v>72</v>
      </c>
      <c r="AY611" s="239" t="s">
        <v>239</v>
      </c>
    </row>
    <row r="612" spans="1:65" s="13" customFormat="1" ht="11.25">
      <c r="B612" s="211"/>
      <c r="C612" s="212"/>
      <c r="D612" s="207" t="s">
        <v>250</v>
      </c>
      <c r="E612" s="213" t="s">
        <v>19</v>
      </c>
      <c r="F612" s="214" t="s">
        <v>4001</v>
      </c>
      <c r="G612" s="212"/>
      <c r="H612" s="215">
        <v>25.1</v>
      </c>
      <c r="I612" s="216"/>
      <c r="J612" s="212"/>
      <c r="K612" s="212"/>
      <c r="L612" s="217"/>
      <c r="M612" s="218"/>
      <c r="N612" s="219"/>
      <c r="O612" s="219"/>
      <c r="P612" s="219"/>
      <c r="Q612" s="219"/>
      <c r="R612" s="219"/>
      <c r="S612" s="219"/>
      <c r="T612" s="220"/>
      <c r="AT612" s="221" t="s">
        <v>250</v>
      </c>
      <c r="AU612" s="221" t="s">
        <v>81</v>
      </c>
      <c r="AV612" s="13" t="s">
        <v>81</v>
      </c>
      <c r="AW612" s="13" t="s">
        <v>33</v>
      </c>
      <c r="AX612" s="13" t="s">
        <v>72</v>
      </c>
      <c r="AY612" s="221" t="s">
        <v>239</v>
      </c>
    </row>
    <row r="613" spans="1:65" s="14" customFormat="1" ht="11.25">
      <c r="B613" s="230"/>
      <c r="C613" s="231"/>
      <c r="D613" s="207" t="s">
        <v>250</v>
      </c>
      <c r="E613" s="232" t="s">
        <v>19</v>
      </c>
      <c r="F613" s="233" t="s">
        <v>3479</v>
      </c>
      <c r="G613" s="231"/>
      <c r="H613" s="232" t="s">
        <v>19</v>
      </c>
      <c r="I613" s="234"/>
      <c r="J613" s="231"/>
      <c r="K613" s="231"/>
      <c r="L613" s="235"/>
      <c r="M613" s="236"/>
      <c r="N613" s="237"/>
      <c r="O613" s="237"/>
      <c r="P613" s="237"/>
      <c r="Q613" s="237"/>
      <c r="R613" s="237"/>
      <c r="S613" s="237"/>
      <c r="T613" s="238"/>
      <c r="AT613" s="239" t="s">
        <v>250</v>
      </c>
      <c r="AU613" s="239" t="s">
        <v>81</v>
      </c>
      <c r="AV613" s="14" t="s">
        <v>79</v>
      </c>
      <c r="AW613" s="14" t="s">
        <v>33</v>
      </c>
      <c r="AX613" s="14" t="s">
        <v>72</v>
      </c>
      <c r="AY613" s="239" t="s">
        <v>239</v>
      </c>
    </row>
    <row r="614" spans="1:65" s="13" customFormat="1" ht="11.25">
      <c r="B614" s="211"/>
      <c r="C614" s="212"/>
      <c r="D614" s="207" t="s">
        <v>250</v>
      </c>
      <c r="E614" s="213" t="s">
        <v>19</v>
      </c>
      <c r="F614" s="214" t="s">
        <v>4002</v>
      </c>
      <c r="G614" s="212"/>
      <c r="H614" s="215">
        <v>51.3</v>
      </c>
      <c r="I614" s="216"/>
      <c r="J614" s="212"/>
      <c r="K614" s="212"/>
      <c r="L614" s="217"/>
      <c r="M614" s="218"/>
      <c r="N614" s="219"/>
      <c r="O614" s="219"/>
      <c r="P614" s="219"/>
      <c r="Q614" s="219"/>
      <c r="R614" s="219"/>
      <c r="S614" s="219"/>
      <c r="T614" s="220"/>
      <c r="AT614" s="221" t="s">
        <v>250</v>
      </c>
      <c r="AU614" s="221" t="s">
        <v>81</v>
      </c>
      <c r="AV614" s="13" t="s">
        <v>81</v>
      </c>
      <c r="AW614" s="13" t="s">
        <v>33</v>
      </c>
      <c r="AX614" s="13" t="s">
        <v>72</v>
      </c>
      <c r="AY614" s="221" t="s">
        <v>239</v>
      </c>
    </row>
    <row r="615" spans="1:65" s="2" customFormat="1" ht="16.5" customHeight="1">
      <c r="A615" s="36"/>
      <c r="B615" s="37"/>
      <c r="C615" s="194" t="s">
        <v>2666</v>
      </c>
      <c r="D615" s="194" t="s">
        <v>241</v>
      </c>
      <c r="E615" s="195" t="s">
        <v>4008</v>
      </c>
      <c r="F615" s="196" t="s">
        <v>4009</v>
      </c>
      <c r="G615" s="197" t="s">
        <v>327</v>
      </c>
      <c r="H615" s="198">
        <v>10.6</v>
      </c>
      <c r="I615" s="199"/>
      <c r="J615" s="200">
        <f>ROUND(I615*H615,2)</f>
        <v>0</v>
      </c>
      <c r="K615" s="196" t="s">
        <v>19</v>
      </c>
      <c r="L615" s="41"/>
      <c r="M615" s="201" t="s">
        <v>19</v>
      </c>
      <c r="N615" s="202" t="s">
        <v>43</v>
      </c>
      <c r="O615" s="66"/>
      <c r="P615" s="203">
        <f>O615*H615</f>
        <v>0</v>
      </c>
      <c r="Q615" s="203">
        <v>3.4000000000000002E-4</v>
      </c>
      <c r="R615" s="203">
        <f>Q615*H615</f>
        <v>3.604E-3</v>
      </c>
      <c r="S615" s="203">
        <v>0</v>
      </c>
      <c r="T615" s="204">
        <f>S615*H615</f>
        <v>0</v>
      </c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R615" s="205" t="s">
        <v>246</v>
      </c>
      <c r="AT615" s="205" t="s">
        <v>241</v>
      </c>
      <c r="AU615" s="205" t="s">
        <v>81</v>
      </c>
      <c r="AY615" s="19" t="s">
        <v>239</v>
      </c>
      <c r="BE615" s="206">
        <f>IF(N615="základní",J615,0)</f>
        <v>0</v>
      </c>
      <c r="BF615" s="206">
        <f>IF(N615="snížená",J615,0)</f>
        <v>0</v>
      </c>
      <c r="BG615" s="206">
        <f>IF(N615="zákl. přenesená",J615,0)</f>
        <v>0</v>
      </c>
      <c r="BH615" s="206">
        <f>IF(N615="sníž. přenesená",J615,0)</f>
        <v>0</v>
      </c>
      <c r="BI615" s="206">
        <f>IF(N615="nulová",J615,0)</f>
        <v>0</v>
      </c>
      <c r="BJ615" s="19" t="s">
        <v>79</v>
      </c>
      <c r="BK615" s="206">
        <f>ROUND(I615*H615,2)</f>
        <v>0</v>
      </c>
      <c r="BL615" s="19" t="s">
        <v>246</v>
      </c>
      <c r="BM615" s="205" t="s">
        <v>4010</v>
      </c>
    </row>
    <row r="616" spans="1:65" s="2" customFormat="1" ht="19.5">
      <c r="A616" s="36"/>
      <c r="B616" s="37"/>
      <c r="C616" s="38"/>
      <c r="D616" s="207" t="s">
        <v>248</v>
      </c>
      <c r="E616" s="38"/>
      <c r="F616" s="208" t="s">
        <v>4011</v>
      </c>
      <c r="G616" s="38"/>
      <c r="H616" s="38"/>
      <c r="I616" s="117"/>
      <c r="J616" s="38"/>
      <c r="K616" s="38"/>
      <c r="L616" s="41"/>
      <c r="M616" s="209"/>
      <c r="N616" s="210"/>
      <c r="O616" s="66"/>
      <c r="P616" s="66"/>
      <c r="Q616" s="66"/>
      <c r="R616" s="66"/>
      <c r="S616" s="66"/>
      <c r="T616" s="67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T616" s="19" t="s">
        <v>248</v>
      </c>
      <c r="AU616" s="19" t="s">
        <v>81</v>
      </c>
    </row>
    <row r="617" spans="1:65" s="2" customFormat="1" ht="19.5">
      <c r="A617" s="36"/>
      <c r="B617" s="37"/>
      <c r="C617" s="38"/>
      <c r="D617" s="207" t="s">
        <v>275</v>
      </c>
      <c r="E617" s="38"/>
      <c r="F617" s="225" t="s">
        <v>4012</v>
      </c>
      <c r="G617" s="38"/>
      <c r="H617" s="38"/>
      <c r="I617" s="117"/>
      <c r="J617" s="38"/>
      <c r="K617" s="38"/>
      <c r="L617" s="41"/>
      <c r="M617" s="209"/>
      <c r="N617" s="210"/>
      <c r="O617" s="66"/>
      <c r="P617" s="66"/>
      <c r="Q617" s="66"/>
      <c r="R617" s="66"/>
      <c r="S617" s="66"/>
      <c r="T617" s="67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T617" s="19" t="s">
        <v>275</v>
      </c>
      <c r="AU617" s="19" t="s">
        <v>81</v>
      </c>
    </row>
    <row r="618" spans="1:65" s="13" customFormat="1" ht="11.25">
      <c r="B618" s="211"/>
      <c r="C618" s="212"/>
      <c r="D618" s="207" t="s">
        <v>250</v>
      </c>
      <c r="E618" s="213" t="s">
        <v>19</v>
      </c>
      <c r="F618" s="214" t="s">
        <v>4013</v>
      </c>
      <c r="G618" s="212"/>
      <c r="H618" s="215">
        <v>10.6</v>
      </c>
      <c r="I618" s="216"/>
      <c r="J618" s="212"/>
      <c r="K618" s="212"/>
      <c r="L618" s="217"/>
      <c r="M618" s="218"/>
      <c r="N618" s="219"/>
      <c r="O618" s="219"/>
      <c r="P618" s="219"/>
      <c r="Q618" s="219"/>
      <c r="R618" s="219"/>
      <c r="S618" s="219"/>
      <c r="T618" s="220"/>
      <c r="AT618" s="221" t="s">
        <v>250</v>
      </c>
      <c r="AU618" s="221" t="s">
        <v>81</v>
      </c>
      <c r="AV618" s="13" t="s">
        <v>81</v>
      </c>
      <c r="AW618" s="13" t="s">
        <v>33</v>
      </c>
      <c r="AX618" s="13" t="s">
        <v>72</v>
      </c>
      <c r="AY618" s="221" t="s">
        <v>239</v>
      </c>
    </row>
    <row r="619" spans="1:65" s="2" customFormat="1" ht="16.5" customHeight="1">
      <c r="A619" s="36"/>
      <c r="B619" s="37"/>
      <c r="C619" s="194" t="s">
        <v>1104</v>
      </c>
      <c r="D619" s="194" t="s">
        <v>241</v>
      </c>
      <c r="E619" s="195" t="s">
        <v>4014</v>
      </c>
      <c r="F619" s="196" t="s">
        <v>4015</v>
      </c>
      <c r="G619" s="197" t="s">
        <v>244</v>
      </c>
      <c r="H619" s="198">
        <v>1.22</v>
      </c>
      <c r="I619" s="199"/>
      <c r="J619" s="200">
        <f>ROUND(I619*H619,2)</f>
        <v>0</v>
      </c>
      <c r="K619" s="196" t="s">
        <v>245</v>
      </c>
      <c r="L619" s="41"/>
      <c r="M619" s="201" t="s">
        <v>19</v>
      </c>
      <c r="N619" s="202" t="s">
        <v>43</v>
      </c>
      <c r="O619" s="66"/>
      <c r="P619" s="203">
        <f>O619*H619</f>
        <v>0</v>
      </c>
      <c r="Q619" s="203">
        <v>4.6999999999999999E-4</v>
      </c>
      <c r="R619" s="203">
        <f>Q619*H619</f>
        <v>5.7339999999999995E-4</v>
      </c>
      <c r="S619" s="203">
        <v>0</v>
      </c>
      <c r="T619" s="204">
        <f>S619*H619</f>
        <v>0</v>
      </c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R619" s="205" t="s">
        <v>246</v>
      </c>
      <c r="AT619" s="205" t="s">
        <v>241</v>
      </c>
      <c r="AU619" s="205" t="s">
        <v>81</v>
      </c>
      <c r="AY619" s="19" t="s">
        <v>239</v>
      </c>
      <c r="BE619" s="206">
        <f>IF(N619="základní",J619,0)</f>
        <v>0</v>
      </c>
      <c r="BF619" s="206">
        <f>IF(N619="snížená",J619,0)</f>
        <v>0</v>
      </c>
      <c r="BG619" s="206">
        <f>IF(N619="zákl. přenesená",J619,0)</f>
        <v>0</v>
      </c>
      <c r="BH619" s="206">
        <f>IF(N619="sníž. přenesená",J619,0)</f>
        <v>0</v>
      </c>
      <c r="BI619" s="206">
        <f>IF(N619="nulová",J619,0)</f>
        <v>0</v>
      </c>
      <c r="BJ619" s="19" t="s">
        <v>79</v>
      </c>
      <c r="BK619" s="206">
        <f>ROUND(I619*H619,2)</f>
        <v>0</v>
      </c>
      <c r="BL619" s="19" t="s">
        <v>246</v>
      </c>
      <c r="BM619" s="205" t="s">
        <v>4016</v>
      </c>
    </row>
    <row r="620" spans="1:65" s="2" customFormat="1" ht="11.25">
      <c r="A620" s="36"/>
      <c r="B620" s="37"/>
      <c r="C620" s="38"/>
      <c r="D620" s="207" t="s">
        <v>248</v>
      </c>
      <c r="E620" s="38"/>
      <c r="F620" s="208" t="s">
        <v>4017</v>
      </c>
      <c r="G620" s="38"/>
      <c r="H620" s="38"/>
      <c r="I620" s="117"/>
      <c r="J620" s="38"/>
      <c r="K620" s="38"/>
      <c r="L620" s="41"/>
      <c r="M620" s="209"/>
      <c r="N620" s="210"/>
      <c r="O620" s="66"/>
      <c r="P620" s="66"/>
      <c r="Q620" s="66"/>
      <c r="R620" s="66"/>
      <c r="S620" s="66"/>
      <c r="T620" s="67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T620" s="19" t="s">
        <v>248</v>
      </c>
      <c r="AU620" s="19" t="s">
        <v>81</v>
      </c>
    </row>
    <row r="621" spans="1:65" s="14" customFormat="1" ht="11.25">
      <c r="B621" s="230"/>
      <c r="C621" s="231"/>
      <c r="D621" s="207" t="s">
        <v>250</v>
      </c>
      <c r="E621" s="232" t="s">
        <v>19</v>
      </c>
      <c r="F621" s="233" t="s">
        <v>3806</v>
      </c>
      <c r="G621" s="231"/>
      <c r="H621" s="232" t="s">
        <v>19</v>
      </c>
      <c r="I621" s="234"/>
      <c r="J621" s="231"/>
      <c r="K621" s="231"/>
      <c r="L621" s="235"/>
      <c r="M621" s="236"/>
      <c r="N621" s="237"/>
      <c r="O621" s="237"/>
      <c r="P621" s="237"/>
      <c r="Q621" s="237"/>
      <c r="R621" s="237"/>
      <c r="S621" s="237"/>
      <c r="T621" s="238"/>
      <c r="AT621" s="239" t="s">
        <v>250</v>
      </c>
      <c r="AU621" s="239" t="s">
        <v>81</v>
      </c>
      <c r="AV621" s="14" t="s">
        <v>79</v>
      </c>
      <c r="AW621" s="14" t="s">
        <v>33</v>
      </c>
      <c r="AX621" s="14" t="s">
        <v>72</v>
      </c>
      <c r="AY621" s="239" t="s">
        <v>239</v>
      </c>
    </row>
    <row r="622" spans="1:65" s="13" customFormat="1" ht="11.25">
      <c r="B622" s="211"/>
      <c r="C622" s="212"/>
      <c r="D622" s="207" t="s">
        <v>250</v>
      </c>
      <c r="E622" s="213" t="s">
        <v>19</v>
      </c>
      <c r="F622" s="214" t="s">
        <v>4018</v>
      </c>
      <c r="G622" s="212"/>
      <c r="H622" s="215">
        <v>2.02</v>
      </c>
      <c r="I622" s="216"/>
      <c r="J622" s="212"/>
      <c r="K622" s="212"/>
      <c r="L622" s="217"/>
      <c r="M622" s="218"/>
      <c r="N622" s="219"/>
      <c r="O622" s="219"/>
      <c r="P622" s="219"/>
      <c r="Q622" s="219"/>
      <c r="R622" s="219"/>
      <c r="S622" s="219"/>
      <c r="T622" s="220"/>
      <c r="AT622" s="221" t="s">
        <v>250</v>
      </c>
      <c r="AU622" s="221" t="s">
        <v>81</v>
      </c>
      <c r="AV622" s="13" t="s">
        <v>81</v>
      </c>
      <c r="AW622" s="13" t="s">
        <v>33</v>
      </c>
      <c r="AX622" s="13" t="s">
        <v>72</v>
      </c>
      <c r="AY622" s="221" t="s">
        <v>239</v>
      </c>
    </row>
    <row r="623" spans="1:65" s="14" customFormat="1" ht="11.25">
      <c r="B623" s="230"/>
      <c r="C623" s="231"/>
      <c r="D623" s="207" t="s">
        <v>250</v>
      </c>
      <c r="E623" s="232" t="s">
        <v>19</v>
      </c>
      <c r="F623" s="233" t="s">
        <v>3806</v>
      </c>
      <c r="G623" s="231"/>
      <c r="H623" s="232" t="s">
        <v>19</v>
      </c>
      <c r="I623" s="234"/>
      <c r="J623" s="231"/>
      <c r="K623" s="231"/>
      <c r="L623" s="235"/>
      <c r="M623" s="236"/>
      <c r="N623" s="237"/>
      <c r="O623" s="237"/>
      <c r="P623" s="237"/>
      <c r="Q623" s="237"/>
      <c r="R623" s="237"/>
      <c r="S623" s="237"/>
      <c r="T623" s="238"/>
      <c r="AT623" s="239" t="s">
        <v>250</v>
      </c>
      <c r="AU623" s="239" t="s">
        <v>81</v>
      </c>
      <c r="AV623" s="14" t="s">
        <v>79</v>
      </c>
      <c r="AW623" s="14" t="s">
        <v>33</v>
      </c>
      <c r="AX623" s="14" t="s">
        <v>72</v>
      </c>
      <c r="AY623" s="239" t="s">
        <v>239</v>
      </c>
    </row>
    <row r="624" spans="1:65" s="13" customFormat="1" ht="11.25">
      <c r="B624" s="211"/>
      <c r="C624" s="212"/>
      <c r="D624" s="207" t="s">
        <v>250</v>
      </c>
      <c r="E624" s="213" t="s">
        <v>19</v>
      </c>
      <c r="F624" s="214" t="s">
        <v>4019</v>
      </c>
      <c r="G624" s="212"/>
      <c r="H624" s="215">
        <v>-0.8</v>
      </c>
      <c r="I624" s="216"/>
      <c r="J624" s="212"/>
      <c r="K624" s="212"/>
      <c r="L624" s="217"/>
      <c r="M624" s="218"/>
      <c r="N624" s="219"/>
      <c r="O624" s="219"/>
      <c r="P624" s="219"/>
      <c r="Q624" s="219"/>
      <c r="R624" s="219"/>
      <c r="S624" s="219"/>
      <c r="T624" s="220"/>
      <c r="AT624" s="221" t="s">
        <v>250</v>
      </c>
      <c r="AU624" s="221" t="s">
        <v>81</v>
      </c>
      <c r="AV624" s="13" t="s">
        <v>81</v>
      </c>
      <c r="AW624" s="13" t="s">
        <v>33</v>
      </c>
      <c r="AX624" s="13" t="s">
        <v>72</v>
      </c>
      <c r="AY624" s="221" t="s">
        <v>239</v>
      </c>
    </row>
    <row r="625" spans="1:65" s="2" customFormat="1" ht="16.5" customHeight="1">
      <c r="A625" s="36"/>
      <c r="B625" s="37"/>
      <c r="C625" s="194" t="s">
        <v>2682</v>
      </c>
      <c r="D625" s="194" t="s">
        <v>241</v>
      </c>
      <c r="E625" s="195" t="s">
        <v>4020</v>
      </c>
      <c r="F625" s="196" t="s">
        <v>4021</v>
      </c>
      <c r="G625" s="197" t="s">
        <v>327</v>
      </c>
      <c r="H625" s="198">
        <v>91.9</v>
      </c>
      <c r="I625" s="199"/>
      <c r="J625" s="200">
        <f>ROUND(I625*H625,2)</f>
        <v>0</v>
      </c>
      <c r="K625" s="196" t="s">
        <v>245</v>
      </c>
      <c r="L625" s="41"/>
      <c r="M625" s="201" t="s">
        <v>19</v>
      </c>
      <c r="N625" s="202" t="s">
        <v>43</v>
      </c>
      <c r="O625" s="66"/>
      <c r="P625" s="203">
        <f>O625*H625</f>
        <v>0</v>
      </c>
      <c r="Q625" s="203">
        <v>0</v>
      </c>
      <c r="R625" s="203">
        <f>Q625*H625</f>
        <v>0</v>
      </c>
      <c r="S625" s="203">
        <v>0</v>
      </c>
      <c r="T625" s="204">
        <f>S625*H625</f>
        <v>0</v>
      </c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R625" s="205" t="s">
        <v>246</v>
      </c>
      <c r="AT625" s="205" t="s">
        <v>241</v>
      </c>
      <c r="AU625" s="205" t="s">
        <v>81</v>
      </c>
      <c r="AY625" s="19" t="s">
        <v>239</v>
      </c>
      <c r="BE625" s="206">
        <f>IF(N625="základní",J625,0)</f>
        <v>0</v>
      </c>
      <c r="BF625" s="206">
        <f>IF(N625="snížená",J625,0)</f>
        <v>0</v>
      </c>
      <c r="BG625" s="206">
        <f>IF(N625="zákl. přenesená",J625,0)</f>
        <v>0</v>
      </c>
      <c r="BH625" s="206">
        <f>IF(N625="sníž. přenesená",J625,0)</f>
        <v>0</v>
      </c>
      <c r="BI625" s="206">
        <f>IF(N625="nulová",J625,0)</f>
        <v>0</v>
      </c>
      <c r="BJ625" s="19" t="s">
        <v>79</v>
      </c>
      <c r="BK625" s="206">
        <f>ROUND(I625*H625,2)</f>
        <v>0</v>
      </c>
      <c r="BL625" s="19" t="s">
        <v>246</v>
      </c>
      <c r="BM625" s="205" t="s">
        <v>4022</v>
      </c>
    </row>
    <row r="626" spans="1:65" s="2" customFormat="1" ht="11.25">
      <c r="A626" s="36"/>
      <c r="B626" s="37"/>
      <c r="C626" s="38"/>
      <c r="D626" s="207" t="s">
        <v>248</v>
      </c>
      <c r="E626" s="38"/>
      <c r="F626" s="208" t="s">
        <v>4023</v>
      </c>
      <c r="G626" s="38"/>
      <c r="H626" s="38"/>
      <c r="I626" s="117"/>
      <c r="J626" s="38"/>
      <c r="K626" s="38"/>
      <c r="L626" s="41"/>
      <c r="M626" s="209"/>
      <c r="N626" s="210"/>
      <c r="O626" s="66"/>
      <c r="P626" s="66"/>
      <c r="Q626" s="66"/>
      <c r="R626" s="66"/>
      <c r="S626" s="66"/>
      <c r="T626" s="67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T626" s="19" t="s">
        <v>248</v>
      </c>
      <c r="AU626" s="19" t="s">
        <v>81</v>
      </c>
    </row>
    <row r="627" spans="1:65" s="14" customFormat="1" ht="11.25">
      <c r="B627" s="230"/>
      <c r="C627" s="231"/>
      <c r="D627" s="207" t="s">
        <v>250</v>
      </c>
      <c r="E627" s="232" t="s">
        <v>19</v>
      </c>
      <c r="F627" s="233" t="s">
        <v>3469</v>
      </c>
      <c r="G627" s="231"/>
      <c r="H627" s="232" t="s">
        <v>19</v>
      </c>
      <c r="I627" s="234"/>
      <c r="J627" s="231"/>
      <c r="K627" s="231"/>
      <c r="L627" s="235"/>
      <c r="M627" s="236"/>
      <c r="N627" s="237"/>
      <c r="O627" s="237"/>
      <c r="P627" s="237"/>
      <c r="Q627" s="237"/>
      <c r="R627" s="237"/>
      <c r="S627" s="237"/>
      <c r="T627" s="238"/>
      <c r="AT627" s="239" t="s">
        <v>250</v>
      </c>
      <c r="AU627" s="239" t="s">
        <v>81</v>
      </c>
      <c r="AV627" s="14" t="s">
        <v>79</v>
      </c>
      <c r="AW627" s="14" t="s">
        <v>33</v>
      </c>
      <c r="AX627" s="14" t="s">
        <v>72</v>
      </c>
      <c r="AY627" s="239" t="s">
        <v>239</v>
      </c>
    </row>
    <row r="628" spans="1:65" s="13" customFormat="1" ht="11.25">
      <c r="B628" s="211"/>
      <c r="C628" s="212"/>
      <c r="D628" s="207" t="s">
        <v>250</v>
      </c>
      <c r="E628" s="213" t="s">
        <v>19</v>
      </c>
      <c r="F628" s="214" t="s">
        <v>4024</v>
      </c>
      <c r="G628" s="212"/>
      <c r="H628" s="215">
        <v>15.5</v>
      </c>
      <c r="I628" s="216"/>
      <c r="J628" s="212"/>
      <c r="K628" s="212"/>
      <c r="L628" s="217"/>
      <c r="M628" s="218"/>
      <c r="N628" s="219"/>
      <c r="O628" s="219"/>
      <c r="P628" s="219"/>
      <c r="Q628" s="219"/>
      <c r="R628" s="219"/>
      <c r="S628" s="219"/>
      <c r="T628" s="220"/>
      <c r="AT628" s="221" t="s">
        <v>250</v>
      </c>
      <c r="AU628" s="221" t="s">
        <v>81</v>
      </c>
      <c r="AV628" s="13" t="s">
        <v>81</v>
      </c>
      <c r="AW628" s="13" t="s">
        <v>33</v>
      </c>
      <c r="AX628" s="13" t="s">
        <v>72</v>
      </c>
      <c r="AY628" s="221" t="s">
        <v>239</v>
      </c>
    </row>
    <row r="629" spans="1:65" s="14" customFormat="1" ht="11.25">
      <c r="B629" s="230"/>
      <c r="C629" s="231"/>
      <c r="D629" s="207" t="s">
        <v>250</v>
      </c>
      <c r="E629" s="232" t="s">
        <v>19</v>
      </c>
      <c r="F629" s="233" t="s">
        <v>3471</v>
      </c>
      <c r="G629" s="231"/>
      <c r="H629" s="232" t="s">
        <v>19</v>
      </c>
      <c r="I629" s="234"/>
      <c r="J629" s="231"/>
      <c r="K629" s="231"/>
      <c r="L629" s="235"/>
      <c r="M629" s="236"/>
      <c r="N629" s="237"/>
      <c r="O629" s="237"/>
      <c r="P629" s="237"/>
      <c r="Q629" s="237"/>
      <c r="R629" s="237"/>
      <c r="S629" s="237"/>
      <c r="T629" s="238"/>
      <c r="AT629" s="239" t="s">
        <v>250</v>
      </c>
      <c r="AU629" s="239" t="s">
        <v>81</v>
      </c>
      <c r="AV629" s="14" t="s">
        <v>79</v>
      </c>
      <c r="AW629" s="14" t="s">
        <v>33</v>
      </c>
      <c r="AX629" s="14" t="s">
        <v>72</v>
      </c>
      <c r="AY629" s="239" t="s">
        <v>239</v>
      </c>
    </row>
    <row r="630" spans="1:65" s="13" customFormat="1" ht="11.25">
      <c r="B630" s="211"/>
      <c r="C630" s="212"/>
      <c r="D630" s="207" t="s">
        <v>250</v>
      </c>
      <c r="E630" s="213" t="s">
        <v>19</v>
      </c>
      <c r="F630" s="214" t="s">
        <v>4025</v>
      </c>
      <c r="G630" s="212"/>
      <c r="H630" s="215">
        <v>25.1</v>
      </c>
      <c r="I630" s="216"/>
      <c r="J630" s="212"/>
      <c r="K630" s="212"/>
      <c r="L630" s="217"/>
      <c r="M630" s="218"/>
      <c r="N630" s="219"/>
      <c r="O630" s="219"/>
      <c r="P630" s="219"/>
      <c r="Q630" s="219"/>
      <c r="R630" s="219"/>
      <c r="S630" s="219"/>
      <c r="T630" s="220"/>
      <c r="AT630" s="221" t="s">
        <v>250</v>
      </c>
      <c r="AU630" s="221" t="s">
        <v>81</v>
      </c>
      <c r="AV630" s="13" t="s">
        <v>81</v>
      </c>
      <c r="AW630" s="13" t="s">
        <v>33</v>
      </c>
      <c r="AX630" s="13" t="s">
        <v>72</v>
      </c>
      <c r="AY630" s="221" t="s">
        <v>239</v>
      </c>
    </row>
    <row r="631" spans="1:65" s="14" customFormat="1" ht="11.25">
      <c r="B631" s="230"/>
      <c r="C631" s="231"/>
      <c r="D631" s="207" t="s">
        <v>250</v>
      </c>
      <c r="E631" s="232" t="s">
        <v>19</v>
      </c>
      <c r="F631" s="233" t="s">
        <v>3479</v>
      </c>
      <c r="G631" s="231"/>
      <c r="H631" s="232" t="s">
        <v>19</v>
      </c>
      <c r="I631" s="234"/>
      <c r="J631" s="231"/>
      <c r="K631" s="231"/>
      <c r="L631" s="235"/>
      <c r="M631" s="236"/>
      <c r="N631" s="237"/>
      <c r="O631" s="237"/>
      <c r="P631" s="237"/>
      <c r="Q631" s="237"/>
      <c r="R631" s="237"/>
      <c r="S631" s="237"/>
      <c r="T631" s="238"/>
      <c r="AT631" s="239" t="s">
        <v>250</v>
      </c>
      <c r="AU631" s="239" t="s">
        <v>81</v>
      </c>
      <c r="AV631" s="14" t="s">
        <v>79</v>
      </c>
      <c r="AW631" s="14" t="s">
        <v>33</v>
      </c>
      <c r="AX631" s="14" t="s">
        <v>72</v>
      </c>
      <c r="AY631" s="239" t="s">
        <v>239</v>
      </c>
    </row>
    <row r="632" spans="1:65" s="13" customFormat="1" ht="11.25">
      <c r="B632" s="211"/>
      <c r="C632" s="212"/>
      <c r="D632" s="207" t="s">
        <v>250</v>
      </c>
      <c r="E632" s="213" t="s">
        <v>19</v>
      </c>
      <c r="F632" s="214" t="s">
        <v>4026</v>
      </c>
      <c r="G632" s="212"/>
      <c r="H632" s="215">
        <v>51.3</v>
      </c>
      <c r="I632" s="216"/>
      <c r="J632" s="212"/>
      <c r="K632" s="212"/>
      <c r="L632" s="217"/>
      <c r="M632" s="218"/>
      <c r="N632" s="219"/>
      <c r="O632" s="219"/>
      <c r="P632" s="219"/>
      <c r="Q632" s="219"/>
      <c r="R632" s="219"/>
      <c r="S632" s="219"/>
      <c r="T632" s="220"/>
      <c r="AT632" s="221" t="s">
        <v>250</v>
      </c>
      <c r="AU632" s="221" t="s">
        <v>81</v>
      </c>
      <c r="AV632" s="13" t="s">
        <v>81</v>
      </c>
      <c r="AW632" s="13" t="s">
        <v>33</v>
      </c>
      <c r="AX632" s="13" t="s">
        <v>72</v>
      </c>
      <c r="AY632" s="221" t="s">
        <v>239</v>
      </c>
    </row>
    <row r="633" spans="1:65" s="2" customFormat="1" ht="16.5" customHeight="1">
      <c r="A633" s="36"/>
      <c r="B633" s="37"/>
      <c r="C633" s="194" t="s">
        <v>1107</v>
      </c>
      <c r="D633" s="194" t="s">
        <v>241</v>
      </c>
      <c r="E633" s="195" t="s">
        <v>434</v>
      </c>
      <c r="F633" s="196" t="s">
        <v>435</v>
      </c>
      <c r="G633" s="197" t="s">
        <v>327</v>
      </c>
      <c r="H633" s="198">
        <v>10.1</v>
      </c>
      <c r="I633" s="199"/>
      <c r="J633" s="200">
        <f>ROUND(I633*H633,2)</f>
        <v>0</v>
      </c>
      <c r="K633" s="196" t="s">
        <v>245</v>
      </c>
      <c r="L633" s="41"/>
      <c r="M633" s="201" t="s">
        <v>19</v>
      </c>
      <c r="N633" s="202" t="s">
        <v>43</v>
      </c>
      <c r="O633" s="66"/>
      <c r="P633" s="203">
        <f>O633*H633</f>
        <v>0</v>
      </c>
      <c r="Q633" s="203">
        <v>0</v>
      </c>
      <c r="R633" s="203">
        <f>Q633*H633</f>
        <v>0</v>
      </c>
      <c r="S633" s="203">
        <v>0</v>
      </c>
      <c r="T633" s="204">
        <f>S633*H633</f>
        <v>0</v>
      </c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R633" s="205" t="s">
        <v>246</v>
      </c>
      <c r="AT633" s="205" t="s">
        <v>241</v>
      </c>
      <c r="AU633" s="205" t="s">
        <v>81</v>
      </c>
      <c r="AY633" s="19" t="s">
        <v>239</v>
      </c>
      <c r="BE633" s="206">
        <f>IF(N633="základní",J633,0)</f>
        <v>0</v>
      </c>
      <c r="BF633" s="206">
        <f>IF(N633="snížená",J633,0)</f>
        <v>0</v>
      </c>
      <c r="BG633" s="206">
        <f>IF(N633="zákl. přenesená",J633,0)</f>
        <v>0</v>
      </c>
      <c r="BH633" s="206">
        <f>IF(N633="sníž. přenesená",J633,0)</f>
        <v>0</v>
      </c>
      <c r="BI633" s="206">
        <f>IF(N633="nulová",J633,0)</f>
        <v>0</v>
      </c>
      <c r="BJ633" s="19" t="s">
        <v>79</v>
      </c>
      <c r="BK633" s="206">
        <f>ROUND(I633*H633,2)</f>
        <v>0</v>
      </c>
      <c r="BL633" s="19" t="s">
        <v>246</v>
      </c>
      <c r="BM633" s="205" t="s">
        <v>4027</v>
      </c>
    </row>
    <row r="634" spans="1:65" s="2" customFormat="1" ht="11.25">
      <c r="A634" s="36"/>
      <c r="B634" s="37"/>
      <c r="C634" s="38"/>
      <c r="D634" s="207" t="s">
        <v>248</v>
      </c>
      <c r="E634" s="38"/>
      <c r="F634" s="208" t="s">
        <v>437</v>
      </c>
      <c r="G634" s="38"/>
      <c r="H634" s="38"/>
      <c r="I634" s="117"/>
      <c r="J634" s="38"/>
      <c r="K634" s="38"/>
      <c r="L634" s="41"/>
      <c r="M634" s="209"/>
      <c r="N634" s="210"/>
      <c r="O634" s="66"/>
      <c r="P634" s="66"/>
      <c r="Q634" s="66"/>
      <c r="R634" s="66"/>
      <c r="S634" s="66"/>
      <c r="T634" s="67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T634" s="19" t="s">
        <v>248</v>
      </c>
      <c r="AU634" s="19" t="s">
        <v>81</v>
      </c>
    </row>
    <row r="635" spans="1:65" s="14" customFormat="1" ht="11.25">
      <c r="B635" s="230"/>
      <c r="C635" s="231"/>
      <c r="D635" s="207" t="s">
        <v>250</v>
      </c>
      <c r="E635" s="232" t="s">
        <v>19</v>
      </c>
      <c r="F635" s="233" t="s">
        <v>3806</v>
      </c>
      <c r="G635" s="231"/>
      <c r="H635" s="232" t="s">
        <v>19</v>
      </c>
      <c r="I635" s="234"/>
      <c r="J635" s="231"/>
      <c r="K635" s="231"/>
      <c r="L635" s="235"/>
      <c r="M635" s="236"/>
      <c r="N635" s="237"/>
      <c r="O635" s="237"/>
      <c r="P635" s="237"/>
      <c r="Q635" s="237"/>
      <c r="R635" s="237"/>
      <c r="S635" s="237"/>
      <c r="T635" s="238"/>
      <c r="AT635" s="239" t="s">
        <v>250</v>
      </c>
      <c r="AU635" s="239" t="s">
        <v>81</v>
      </c>
      <c r="AV635" s="14" t="s">
        <v>79</v>
      </c>
      <c r="AW635" s="14" t="s">
        <v>33</v>
      </c>
      <c r="AX635" s="14" t="s">
        <v>72</v>
      </c>
      <c r="AY635" s="239" t="s">
        <v>239</v>
      </c>
    </row>
    <row r="636" spans="1:65" s="13" customFormat="1" ht="11.25">
      <c r="B636" s="211"/>
      <c r="C636" s="212"/>
      <c r="D636" s="207" t="s">
        <v>250</v>
      </c>
      <c r="E636" s="213" t="s">
        <v>19</v>
      </c>
      <c r="F636" s="214" t="s">
        <v>4028</v>
      </c>
      <c r="G636" s="212"/>
      <c r="H636" s="215">
        <v>10.1</v>
      </c>
      <c r="I636" s="216"/>
      <c r="J636" s="212"/>
      <c r="K636" s="212"/>
      <c r="L636" s="217"/>
      <c r="M636" s="218"/>
      <c r="N636" s="219"/>
      <c r="O636" s="219"/>
      <c r="P636" s="219"/>
      <c r="Q636" s="219"/>
      <c r="R636" s="219"/>
      <c r="S636" s="219"/>
      <c r="T636" s="220"/>
      <c r="AT636" s="221" t="s">
        <v>250</v>
      </c>
      <c r="AU636" s="221" t="s">
        <v>81</v>
      </c>
      <c r="AV636" s="13" t="s">
        <v>81</v>
      </c>
      <c r="AW636" s="13" t="s">
        <v>33</v>
      </c>
      <c r="AX636" s="13" t="s">
        <v>72</v>
      </c>
      <c r="AY636" s="221" t="s">
        <v>239</v>
      </c>
    </row>
    <row r="637" spans="1:65" s="2" customFormat="1" ht="16.5" customHeight="1">
      <c r="A637" s="36"/>
      <c r="B637" s="37"/>
      <c r="C637" s="194" t="s">
        <v>2693</v>
      </c>
      <c r="D637" s="194" t="s">
        <v>241</v>
      </c>
      <c r="E637" s="195" t="s">
        <v>434</v>
      </c>
      <c r="F637" s="196" t="s">
        <v>435</v>
      </c>
      <c r="G637" s="197" t="s">
        <v>327</v>
      </c>
      <c r="H637" s="198">
        <v>40.6</v>
      </c>
      <c r="I637" s="199"/>
      <c r="J637" s="200">
        <f>ROUND(I637*H637,2)</f>
        <v>0</v>
      </c>
      <c r="K637" s="196" t="s">
        <v>245</v>
      </c>
      <c r="L637" s="41"/>
      <c r="M637" s="201" t="s">
        <v>19</v>
      </c>
      <c r="N637" s="202" t="s">
        <v>43</v>
      </c>
      <c r="O637" s="66"/>
      <c r="P637" s="203">
        <f>O637*H637</f>
        <v>0</v>
      </c>
      <c r="Q637" s="203">
        <v>0</v>
      </c>
      <c r="R637" s="203">
        <f>Q637*H637</f>
        <v>0</v>
      </c>
      <c r="S637" s="203">
        <v>0</v>
      </c>
      <c r="T637" s="204">
        <f>S637*H637</f>
        <v>0</v>
      </c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R637" s="205" t="s">
        <v>246</v>
      </c>
      <c r="AT637" s="205" t="s">
        <v>241</v>
      </c>
      <c r="AU637" s="205" t="s">
        <v>81</v>
      </c>
      <c r="AY637" s="19" t="s">
        <v>239</v>
      </c>
      <c r="BE637" s="206">
        <f>IF(N637="základní",J637,0)</f>
        <v>0</v>
      </c>
      <c r="BF637" s="206">
        <f>IF(N637="snížená",J637,0)</f>
        <v>0</v>
      </c>
      <c r="BG637" s="206">
        <f>IF(N637="zákl. přenesená",J637,0)</f>
        <v>0</v>
      </c>
      <c r="BH637" s="206">
        <f>IF(N637="sníž. přenesená",J637,0)</f>
        <v>0</v>
      </c>
      <c r="BI637" s="206">
        <f>IF(N637="nulová",J637,0)</f>
        <v>0</v>
      </c>
      <c r="BJ637" s="19" t="s">
        <v>79</v>
      </c>
      <c r="BK637" s="206">
        <f>ROUND(I637*H637,2)</f>
        <v>0</v>
      </c>
      <c r="BL637" s="19" t="s">
        <v>246</v>
      </c>
      <c r="BM637" s="205" t="s">
        <v>4029</v>
      </c>
    </row>
    <row r="638" spans="1:65" s="2" customFormat="1" ht="11.25">
      <c r="A638" s="36"/>
      <c r="B638" s="37"/>
      <c r="C638" s="38"/>
      <c r="D638" s="207" t="s">
        <v>248</v>
      </c>
      <c r="E638" s="38"/>
      <c r="F638" s="208" t="s">
        <v>437</v>
      </c>
      <c r="G638" s="38"/>
      <c r="H638" s="38"/>
      <c r="I638" s="117"/>
      <c r="J638" s="38"/>
      <c r="K638" s="38"/>
      <c r="L638" s="41"/>
      <c r="M638" s="209"/>
      <c r="N638" s="210"/>
      <c r="O638" s="66"/>
      <c r="P638" s="66"/>
      <c r="Q638" s="66"/>
      <c r="R638" s="66"/>
      <c r="S638" s="66"/>
      <c r="T638" s="67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T638" s="19" t="s">
        <v>248</v>
      </c>
      <c r="AU638" s="19" t="s">
        <v>81</v>
      </c>
    </row>
    <row r="639" spans="1:65" s="14" customFormat="1" ht="11.25">
      <c r="B639" s="230"/>
      <c r="C639" s="231"/>
      <c r="D639" s="207" t="s">
        <v>250</v>
      </c>
      <c r="E639" s="232" t="s">
        <v>19</v>
      </c>
      <c r="F639" s="233" t="s">
        <v>3469</v>
      </c>
      <c r="G639" s="231"/>
      <c r="H639" s="232" t="s">
        <v>19</v>
      </c>
      <c r="I639" s="234"/>
      <c r="J639" s="231"/>
      <c r="K639" s="231"/>
      <c r="L639" s="235"/>
      <c r="M639" s="236"/>
      <c r="N639" s="237"/>
      <c r="O639" s="237"/>
      <c r="P639" s="237"/>
      <c r="Q639" s="237"/>
      <c r="R639" s="237"/>
      <c r="S639" s="237"/>
      <c r="T639" s="238"/>
      <c r="AT639" s="239" t="s">
        <v>250</v>
      </c>
      <c r="AU639" s="239" t="s">
        <v>81</v>
      </c>
      <c r="AV639" s="14" t="s">
        <v>79</v>
      </c>
      <c r="AW639" s="14" t="s">
        <v>33</v>
      </c>
      <c r="AX639" s="14" t="s">
        <v>72</v>
      </c>
      <c r="AY639" s="239" t="s">
        <v>239</v>
      </c>
    </row>
    <row r="640" spans="1:65" s="13" customFormat="1" ht="11.25">
      <c r="B640" s="211"/>
      <c r="C640" s="212"/>
      <c r="D640" s="207" t="s">
        <v>250</v>
      </c>
      <c r="E640" s="213" t="s">
        <v>19</v>
      </c>
      <c r="F640" s="214" t="s">
        <v>4030</v>
      </c>
      <c r="G640" s="212"/>
      <c r="H640" s="215">
        <v>15.5</v>
      </c>
      <c r="I640" s="216"/>
      <c r="J640" s="212"/>
      <c r="K640" s="212"/>
      <c r="L640" s="217"/>
      <c r="M640" s="218"/>
      <c r="N640" s="219"/>
      <c r="O640" s="219"/>
      <c r="P640" s="219"/>
      <c r="Q640" s="219"/>
      <c r="R640" s="219"/>
      <c r="S640" s="219"/>
      <c r="T640" s="220"/>
      <c r="AT640" s="221" t="s">
        <v>250</v>
      </c>
      <c r="AU640" s="221" t="s">
        <v>81</v>
      </c>
      <c r="AV640" s="13" t="s">
        <v>81</v>
      </c>
      <c r="AW640" s="13" t="s">
        <v>33</v>
      </c>
      <c r="AX640" s="13" t="s">
        <v>72</v>
      </c>
      <c r="AY640" s="221" t="s">
        <v>239</v>
      </c>
    </row>
    <row r="641" spans="1:65" s="14" customFormat="1" ht="11.25">
      <c r="B641" s="230"/>
      <c r="C641" s="231"/>
      <c r="D641" s="207" t="s">
        <v>250</v>
      </c>
      <c r="E641" s="232" t="s">
        <v>19</v>
      </c>
      <c r="F641" s="233" t="s">
        <v>3471</v>
      </c>
      <c r="G641" s="231"/>
      <c r="H641" s="232" t="s">
        <v>19</v>
      </c>
      <c r="I641" s="234"/>
      <c r="J641" s="231"/>
      <c r="K641" s="231"/>
      <c r="L641" s="235"/>
      <c r="M641" s="236"/>
      <c r="N641" s="237"/>
      <c r="O641" s="237"/>
      <c r="P641" s="237"/>
      <c r="Q641" s="237"/>
      <c r="R641" s="237"/>
      <c r="S641" s="237"/>
      <c r="T641" s="238"/>
      <c r="AT641" s="239" t="s">
        <v>250</v>
      </c>
      <c r="AU641" s="239" t="s">
        <v>81</v>
      </c>
      <c r="AV641" s="14" t="s">
        <v>79</v>
      </c>
      <c r="AW641" s="14" t="s">
        <v>33</v>
      </c>
      <c r="AX641" s="14" t="s">
        <v>72</v>
      </c>
      <c r="AY641" s="239" t="s">
        <v>239</v>
      </c>
    </row>
    <row r="642" spans="1:65" s="13" customFormat="1" ht="11.25">
      <c r="B642" s="211"/>
      <c r="C642" s="212"/>
      <c r="D642" s="207" t="s">
        <v>250</v>
      </c>
      <c r="E642" s="213" t="s">
        <v>19</v>
      </c>
      <c r="F642" s="214" t="s">
        <v>4031</v>
      </c>
      <c r="G642" s="212"/>
      <c r="H642" s="215">
        <v>25.1</v>
      </c>
      <c r="I642" s="216"/>
      <c r="J642" s="212"/>
      <c r="K642" s="212"/>
      <c r="L642" s="217"/>
      <c r="M642" s="218"/>
      <c r="N642" s="219"/>
      <c r="O642" s="219"/>
      <c r="P642" s="219"/>
      <c r="Q642" s="219"/>
      <c r="R642" s="219"/>
      <c r="S642" s="219"/>
      <c r="T642" s="220"/>
      <c r="AT642" s="221" t="s">
        <v>250</v>
      </c>
      <c r="AU642" s="221" t="s">
        <v>81</v>
      </c>
      <c r="AV642" s="13" t="s">
        <v>81</v>
      </c>
      <c r="AW642" s="13" t="s">
        <v>33</v>
      </c>
      <c r="AX642" s="13" t="s">
        <v>72</v>
      </c>
      <c r="AY642" s="221" t="s">
        <v>239</v>
      </c>
    </row>
    <row r="643" spans="1:65" s="2" customFormat="1" ht="16.5" customHeight="1">
      <c r="A643" s="36"/>
      <c r="B643" s="37"/>
      <c r="C643" s="194" t="s">
        <v>1111</v>
      </c>
      <c r="D643" s="194" t="s">
        <v>241</v>
      </c>
      <c r="E643" s="195" t="s">
        <v>3014</v>
      </c>
      <c r="F643" s="196" t="s">
        <v>3015</v>
      </c>
      <c r="G643" s="197" t="s">
        <v>244</v>
      </c>
      <c r="H643" s="198">
        <v>1.3</v>
      </c>
      <c r="I643" s="199"/>
      <c r="J643" s="200">
        <f>ROUND(I643*H643,2)</f>
        <v>0</v>
      </c>
      <c r="K643" s="196" t="s">
        <v>245</v>
      </c>
      <c r="L643" s="41"/>
      <c r="M643" s="201" t="s">
        <v>19</v>
      </c>
      <c r="N643" s="202" t="s">
        <v>43</v>
      </c>
      <c r="O643" s="66"/>
      <c r="P643" s="203">
        <f>O643*H643</f>
        <v>0</v>
      </c>
      <c r="Q643" s="203">
        <v>6.3000000000000003E-4</v>
      </c>
      <c r="R643" s="203">
        <f>Q643*H643</f>
        <v>8.1900000000000007E-4</v>
      </c>
      <c r="S643" s="203">
        <v>0</v>
      </c>
      <c r="T643" s="204">
        <f>S643*H643</f>
        <v>0</v>
      </c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R643" s="205" t="s">
        <v>246</v>
      </c>
      <c r="AT643" s="205" t="s">
        <v>241</v>
      </c>
      <c r="AU643" s="205" t="s">
        <v>81</v>
      </c>
      <c r="AY643" s="19" t="s">
        <v>239</v>
      </c>
      <c r="BE643" s="206">
        <f>IF(N643="základní",J643,0)</f>
        <v>0</v>
      </c>
      <c r="BF643" s="206">
        <f>IF(N643="snížená",J643,0)</f>
        <v>0</v>
      </c>
      <c r="BG643" s="206">
        <f>IF(N643="zákl. přenesená",J643,0)</f>
        <v>0</v>
      </c>
      <c r="BH643" s="206">
        <f>IF(N643="sníž. přenesená",J643,0)</f>
        <v>0</v>
      </c>
      <c r="BI643" s="206">
        <f>IF(N643="nulová",J643,0)</f>
        <v>0</v>
      </c>
      <c r="BJ643" s="19" t="s">
        <v>79</v>
      </c>
      <c r="BK643" s="206">
        <f>ROUND(I643*H643,2)</f>
        <v>0</v>
      </c>
      <c r="BL643" s="19" t="s">
        <v>246</v>
      </c>
      <c r="BM643" s="205" t="s">
        <v>4032</v>
      </c>
    </row>
    <row r="644" spans="1:65" s="2" customFormat="1" ht="11.25">
      <c r="A644" s="36"/>
      <c r="B644" s="37"/>
      <c r="C644" s="38"/>
      <c r="D644" s="207" t="s">
        <v>248</v>
      </c>
      <c r="E644" s="38"/>
      <c r="F644" s="208" t="s">
        <v>3017</v>
      </c>
      <c r="G644" s="38"/>
      <c r="H644" s="38"/>
      <c r="I644" s="117"/>
      <c r="J644" s="38"/>
      <c r="K644" s="38"/>
      <c r="L644" s="41"/>
      <c r="M644" s="209"/>
      <c r="N644" s="210"/>
      <c r="O644" s="66"/>
      <c r="P644" s="66"/>
      <c r="Q644" s="66"/>
      <c r="R644" s="66"/>
      <c r="S644" s="66"/>
      <c r="T644" s="67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T644" s="19" t="s">
        <v>248</v>
      </c>
      <c r="AU644" s="19" t="s">
        <v>81</v>
      </c>
    </row>
    <row r="645" spans="1:65" s="2" customFormat="1" ht="19.5">
      <c r="A645" s="36"/>
      <c r="B645" s="37"/>
      <c r="C645" s="38"/>
      <c r="D645" s="207" t="s">
        <v>275</v>
      </c>
      <c r="E645" s="38"/>
      <c r="F645" s="225" t="s">
        <v>4033</v>
      </c>
      <c r="G645" s="38"/>
      <c r="H645" s="38"/>
      <c r="I645" s="117"/>
      <c r="J645" s="38"/>
      <c r="K645" s="38"/>
      <c r="L645" s="41"/>
      <c r="M645" s="209"/>
      <c r="N645" s="210"/>
      <c r="O645" s="66"/>
      <c r="P645" s="66"/>
      <c r="Q645" s="66"/>
      <c r="R645" s="66"/>
      <c r="S645" s="66"/>
      <c r="T645" s="67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T645" s="19" t="s">
        <v>275</v>
      </c>
      <c r="AU645" s="19" t="s">
        <v>81</v>
      </c>
    </row>
    <row r="646" spans="1:65" s="13" customFormat="1" ht="11.25">
      <c r="B646" s="211"/>
      <c r="C646" s="212"/>
      <c r="D646" s="207" t="s">
        <v>250</v>
      </c>
      <c r="E646" s="213" t="s">
        <v>19</v>
      </c>
      <c r="F646" s="214" t="s">
        <v>4034</v>
      </c>
      <c r="G646" s="212"/>
      <c r="H646" s="215">
        <v>1.3</v>
      </c>
      <c r="I646" s="216"/>
      <c r="J646" s="212"/>
      <c r="K646" s="212"/>
      <c r="L646" s="217"/>
      <c r="M646" s="218"/>
      <c r="N646" s="219"/>
      <c r="O646" s="219"/>
      <c r="P646" s="219"/>
      <c r="Q646" s="219"/>
      <c r="R646" s="219"/>
      <c r="S646" s="219"/>
      <c r="T646" s="220"/>
      <c r="AT646" s="221" t="s">
        <v>250</v>
      </c>
      <c r="AU646" s="221" t="s">
        <v>81</v>
      </c>
      <c r="AV646" s="13" t="s">
        <v>81</v>
      </c>
      <c r="AW646" s="13" t="s">
        <v>33</v>
      </c>
      <c r="AX646" s="13" t="s">
        <v>72</v>
      </c>
      <c r="AY646" s="221" t="s">
        <v>239</v>
      </c>
    </row>
    <row r="647" spans="1:65" s="2" customFormat="1" ht="21.75" customHeight="1">
      <c r="A647" s="36"/>
      <c r="B647" s="37"/>
      <c r="C647" s="194" t="s">
        <v>2715</v>
      </c>
      <c r="D647" s="194" t="s">
        <v>241</v>
      </c>
      <c r="E647" s="195" t="s">
        <v>4035</v>
      </c>
      <c r="F647" s="196" t="s">
        <v>4036</v>
      </c>
      <c r="G647" s="197" t="s">
        <v>327</v>
      </c>
      <c r="H647" s="198">
        <v>150</v>
      </c>
      <c r="I647" s="199"/>
      <c r="J647" s="200">
        <f>ROUND(I647*H647,2)</f>
        <v>0</v>
      </c>
      <c r="K647" s="196" t="s">
        <v>19</v>
      </c>
      <c r="L647" s="41"/>
      <c r="M647" s="201" t="s">
        <v>19</v>
      </c>
      <c r="N647" s="202" t="s">
        <v>43</v>
      </c>
      <c r="O647" s="66"/>
      <c r="P647" s="203">
        <f>O647*H647</f>
        <v>0</v>
      </c>
      <c r="Q647" s="203">
        <v>0</v>
      </c>
      <c r="R647" s="203">
        <f>Q647*H647</f>
        <v>0</v>
      </c>
      <c r="S647" s="203">
        <v>0</v>
      </c>
      <c r="T647" s="204">
        <f>S647*H647</f>
        <v>0</v>
      </c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R647" s="205" t="s">
        <v>246</v>
      </c>
      <c r="AT647" s="205" t="s">
        <v>241</v>
      </c>
      <c r="AU647" s="205" t="s">
        <v>81</v>
      </c>
      <c r="AY647" s="19" t="s">
        <v>239</v>
      </c>
      <c r="BE647" s="206">
        <f>IF(N647="základní",J647,0)</f>
        <v>0</v>
      </c>
      <c r="BF647" s="206">
        <f>IF(N647="snížená",J647,0)</f>
        <v>0</v>
      </c>
      <c r="BG647" s="206">
        <f>IF(N647="zákl. přenesená",J647,0)</f>
        <v>0</v>
      </c>
      <c r="BH647" s="206">
        <f>IF(N647="sníž. přenesená",J647,0)</f>
        <v>0</v>
      </c>
      <c r="BI647" s="206">
        <f>IF(N647="nulová",J647,0)</f>
        <v>0</v>
      </c>
      <c r="BJ647" s="19" t="s">
        <v>79</v>
      </c>
      <c r="BK647" s="206">
        <f>ROUND(I647*H647,2)</f>
        <v>0</v>
      </c>
      <c r="BL647" s="19" t="s">
        <v>246</v>
      </c>
      <c r="BM647" s="205" t="s">
        <v>4037</v>
      </c>
    </row>
    <row r="648" spans="1:65" s="2" customFormat="1" ht="19.5">
      <c r="A648" s="36"/>
      <c r="B648" s="37"/>
      <c r="C648" s="38"/>
      <c r="D648" s="207" t="s">
        <v>248</v>
      </c>
      <c r="E648" s="38"/>
      <c r="F648" s="208" t="s">
        <v>4036</v>
      </c>
      <c r="G648" s="38"/>
      <c r="H648" s="38"/>
      <c r="I648" s="117"/>
      <c r="J648" s="38"/>
      <c r="K648" s="38"/>
      <c r="L648" s="41"/>
      <c r="M648" s="209"/>
      <c r="N648" s="210"/>
      <c r="O648" s="66"/>
      <c r="P648" s="66"/>
      <c r="Q648" s="66"/>
      <c r="R648" s="66"/>
      <c r="S648" s="66"/>
      <c r="T648" s="67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T648" s="19" t="s">
        <v>248</v>
      </c>
      <c r="AU648" s="19" t="s">
        <v>81</v>
      </c>
    </row>
    <row r="649" spans="1:65" s="13" customFormat="1" ht="11.25">
      <c r="B649" s="211"/>
      <c r="C649" s="212"/>
      <c r="D649" s="207" t="s">
        <v>250</v>
      </c>
      <c r="E649" s="213" t="s">
        <v>19</v>
      </c>
      <c r="F649" s="214" t="s">
        <v>4038</v>
      </c>
      <c r="G649" s="212"/>
      <c r="H649" s="215">
        <v>150</v>
      </c>
      <c r="I649" s="216"/>
      <c r="J649" s="212"/>
      <c r="K649" s="212"/>
      <c r="L649" s="217"/>
      <c r="M649" s="218"/>
      <c r="N649" s="219"/>
      <c r="O649" s="219"/>
      <c r="P649" s="219"/>
      <c r="Q649" s="219"/>
      <c r="R649" s="219"/>
      <c r="S649" s="219"/>
      <c r="T649" s="220"/>
      <c r="AT649" s="221" t="s">
        <v>250</v>
      </c>
      <c r="AU649" s="221" t="s">
        <v>81</v>
      </c>
      <c r="AV649" s="13" t="s">
        <v>81</v>
      </c>
      <c r="AW649" s="13" t="s">
        <v>33</v>
      </c>
      <c r="AX649" s="13" t="s">
        <v>72</v>
      </c>
      <c r="AY649" s="221" t="s">
        <v>239</v>
      </c>
    </row>
    <row r="650" spans="1:65" s="2" customFormat="1" ht="16.5" customHeight="1">
      <c r="A650" s="36"/>
      <c r="B650" s="37"/>
      <c r="C650" s="240" t="s">
        <v>1114</v>
      </c>
      <c r="D650" s="240" t="s">
        <v>653</v>
      </c>
      <c r="E650" s="241" t="s">
        <v>4039</v>
      </c>
      <c r="F650" s="242" t="s">
        <v>4040</v>
      </c>
      <c r="G650" s="243" t="s">
        <v>327</v>
      </c>
      <c r="H650" s="244">
        <v>150</v>
      </c>
      <c r="I650" s="245"/>
      <c r="J650" s="246">
        <f>ROUND(I650*H650,2)</f>
        <v>0</v>
      </c>
      <c r="K650" s="242" t="s">
        <v>19</v>
      </c>
      <c r="L650" s="247"/>
      <c r="M650" s="248" t="s">
        <v>19</v>
      </c>
      <c r="N650" s="249" t="s">
        <v>43</v>
      </c>
      <c r="O650" s="66"/>
      <c r="P650" s="203">
        <f>O650*H650</f>
        <v>0</v>
      </c>
      <c r="Q650" s="203">
        <v>3.1E-2</v>
      </c>
      <c r="R650" s="203">
        <f>Q650*H650</f>
        <v>4.6500000000000004</v>
      </c>
      <c r="S650" s="203">
        <v>0</v>
      </c>
      <c r="T650" s="204">
        <f>S650*H650</f>
        <v>0</v>
      </c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R650" s="205" t="s">
        <v>314</v>
      </c>
      <c r="AT650" s="205" t="s">
        <v>653</v>
      </c>
      <c r="AU650" s="205" t="s">
        <v>81</v>
      </c>
      <c r="AY650" s="19" t="s">
        <v>239</v>
      </c>
      <c r="BE650" s="206">
        <f>IF(N650="základní",J650,0)</f>
        <v>0</v>
      </c>
      <c r="BF650" s="206">
        <f>IF(N650="snížená",J650,0)</f>
        <v>0</v>
      </c>
      <c r="BG650" s="206">
        <f>IF(N650="zákl. přenesená",J650,0)</f>
        <v>0</v>
      </c>
      <c r="BH650" s="206">
        <f>IF(N650="sníž. přenesená",J650,0)</f>
        <v>0</v>
      </c>
      <c r="BI650" s="206">
        <f>IF(N650="nulová",J650,0)</f>
        <v>0</v>
      </c>
      <c r="BJ650" s="19" t="s">
        <v>79</v>
      </c>
      <c r="BK650" s="206">
        <f>ROUND(I650*H650,2)</f>
        <v>0</v>
      </c>
      <c r="BL650" s="19" t="s">
        <v>246</v>
      </c>
      <c r="BM650" s="205" t="s">
        <v>4041</v>
      </c>
    </row>
    <row r="651" spans="1:65" s="2" customFormat="1" ht="11.25">
      <c r="A651" s="36"/>
      <c r="B651" s="37"/>
      <c r="C651" s="38"/>
      <c r="D651" s="207" t="s">
        <v>248</v>
      </c>
      <c r="E651" s="38"/>
      <c r="F651" s="208" t="s">
        <v>4040</v>
      </c>
      <c r="G651" s="38"/>
      <c r="H651" s="38"/>
      <c r="I651" s="117"/>
      <c r="J651" s="38"/>
      <c r="K651" s="38"/>
      <c r="L651" s="41"/>
      <c r="M651" s="209"/>
      <c r="N651" s="210"/>
      <c r="O651" s="66"/>
      <c r="P651" s="66"/>
      <c r="Q651" s="66"/>
      <c r="R651" s="66"/>
      <c r="S651" s="66"/>
      <c r="T651" s="67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T651" s="19" t="s">
        <v>248</v>
      </c>
      <c r="AU651" s="19" t="s">
        <v>81</v>
      </c>
    </row>
    <row r="652" spans="1:65" s="13" customFormat="1" ht="11.25">
      <c r="B652" s="211"/>
      <c r="C652" s="212"/>
      <c r="D652" s="207" t="s">
        <v>250</v>
      </c>
      <c r="E652" s="213" t="s">
        <v>19</v>
      </c>
      <c r="F652" s="214" t="s">
        <v>4038</v>
      </c>
      <c r="G652" s="212"/>
      <c r="H652" s="215">
        <v>150</v>
      </c>
      <c r="I652" s="216"/>
      <c r="J652" s="212"/>
      <c r="K652" s="212"/>
      <c r="L652" s="217"/>
      <c r="M652" s="218"/>
      <c r="N652" s="219"/>
      <c r="O652" s="219"/>
      <c r="P652" s="219"/>
      <c r="Q652" s="219"/>
      <c r="R652" s="219"/>
      <c r="S652" s="219"/>
      <c r="T652" s="220"/>
      <c r="AT652" s="221" t="s">
        <v>250</v>
      </c>
      <c r="AU652" s="221" t="s">
        <v>81</v>
      </c>
      <c r="AV652" s="13" t="s">
        <v>81</v>
      </c>
      <c r="AW652" s="13" t="s">
        <v>33</v>
      </c>
      <c r="AX652" s="13" t="s">
        <v>72</v>
      </c>
      <c r="AY652" s="221" t="s">
        <v>239</v>
      </c>
    </row>
    <row r="653" spans="1:65" s="2" customFormat="1" ht="16.5" customHeight="1">
      <c r="A653" s="36"/>
      <c r="B653" s="37"/>
      <c r="C653" s="240" t="s">
        <v>2724</v>
      </c>
      <c r="D653" s="240" t="s">
        <v>653</v>
      </c>
      <c r="E653" s="241" t="s">
        <v>4042</v>
      </c>
      <c r="F653" s="242" t="s">
        <v>4043</v>
      </c>
      <c r="G653" s="243" t="s">
        <v>327</v>
      </c>
      <c r="H653" s="244">
        <v>150</v>
      </c>
      <c r="I653" s="245"/>
      <c r="J653" s="246">
        <f>ROUND(I653*H653,2)</f>
        <v>0</v>
      </c>
      <c r="K653" s="242" t="s">
        <v>19</v>
      </c>
      <c r="L653" s="247"/>
      <c r="M653" s="248" t="s">
        <v>19</v>
      </c>
      <c r="N653" s="249" t="s">
        <v>43</v>
      </c>
      <c r="O653" s="66"/>
      <c r="P653" s="203">
        <f>O653*H653</f>
        <v>0</v>
      </c>
      <c r="Q653" s="203">
        <v>3.1E-2</v>
      </c>
      <c r="R653" s="203">
        <f>Q653*H653</f>
        <v>4.6500000000000004</v>
      </c>
      <c r="S653" s="203">
        <v>0</v>
      </c>
      <c r="T653" s="204">
        <f>S653*H653</f>
        <v>0</v>
      </c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R653" s="205" t="s">
        <v>314</v>
      </c>
      <c r="AT653" s="205" t="s">
        <v>653</v>
      </c>
      <c r="AU653" s="205" t="s">
        <v>81</v>
      </c>
      <c r="AY653" s="19" t="s">
        <v>239</v>
      </c>
      <c r="BE653" s="206">
        <f>IF(N653="základní",J653,0)</f>
        <v>0</v>
      </c>
      <c r="BF653" s="206">
        <f>IF(N653="snížená",J653,0)</f>
        <v>0</v>
      </c>
      <c r="BG653" s="206">
        <f>IF(N653="zákl. přenesená",J653,0)</f>
        <v>0</v>
      </c>
      <c r="BH653" s="206">
        <f>IF(N653="sníž. přenesená",J653,0)</f>
        <v>0</v>
      </c>
      <c r="BI653" s="206">
        <f>IF(N653="nulová",J653,0)</f>
        <v>0</v>
      </c>
      <c r="BJ653" s="19" t="s">
        <v>79</v>
      </c>
      <c r="BK653" s="206">
        <f>ROUND(I653*H653,2)</f>
        <v>0</v>
      </c>
      <c r="BL653" s="19" t="s">
        <v>246</v>
      </c>
      <c r="BM653" s="205" t="s">
        <v>4044</v>
      </c>
    </row>
    <row r="654" spans="1:65" s="2" customFormat="1" ht="11.25">
      <c r="A654" s="36"/>
      <c r="B654" s="37"/>
      <c r="C654" s="38"/>
      <c r="D654" s="207" t="s">
        <v>248</v>
      </c>
      <c r="E654" s="38"/>
      <c r="F654" s="208" t="s">
        <v>4043</v>
      </c>
      <c r="G654" s="38"/>
      <c r="H654" s="38"/>
      <c r="I654" s="117"/>
      <c r="J654" s="38"/>
      <c r="K654" s="38"/>
      <c r="L654" s="41"/>
      <c r="M654" s="209"/>
      <c r="N654" s="210"/>
      <c r="O654" s="66"/>
      <c r="P654" s="66"/>
      <c r="Q654" s="66"/>
      <c r="R654" s="66"/>
      <c r="S654" s="66"/>
      <c r="T654" s="67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T654" s="19" t="s">
        <v>248</v>
      </c>
      <c r="AU654" s="19" t="s">
        <v>81</v>
      </c>
    </row>
    <row r="655" spans="1:65" s="13" customFormat="1" ht="11.25">
      <c r="B655" s="211"/>
      <c r="C655" s="212"/>
      <c r="D655" s="207" t="s">
        <v>250</v>
      </c>
      <c r="E655" s="213" t="s">
        <v>19</v>
      </c>
      <c r="F655" s="214" t="s">
        <v>4038</v>
      </c>
      <c r="G655" s="212"/>
      <c r="H655" s="215">
        <v>150</v>
      </c>
      <c r="I655" s="216"/>
      <c r="J655" s="212"/>
      <c r="K655" s="212"/>
      <c r="L655" s="217"/>
      <c r="M655" s="218"/>
      <c r="N655" s="219"/>
      <c r="O655" s="219"/>
      <c r="P655" s="219"/>
      <c r="Q655" s="219"/>
      <c r="R655" s="219"/>
      <c r="S655" s="219"/>
      <c r="T655" s="220"/>
      <c r="AT655" s="221" t="s">
        <v>250</v>
      </c>
      <c r="AU655" s="221" t="s">
        <v>81</v>
      </c>
      <c r="AV655" s="13" t="s">
        <v>81</v>
      </c>
      <c r="AW655" s="13" t="s">
        <v>33</v>
      </c>
      <c r="AX655" s="13" t="s">
        <v>72</v>
      </c>
      <c r="AY655" s="221" t="s">
        <v>239</v>
      </c>
    </row>
    <row r="656" spans="1:65" s="2" customFormat="1" ht="16.5" customHeight="1">
      <c r="A656" s="36"/>
      <c r="B656" s="37"/>
      <c r="C656" s="194" t="s">
        <v>1118</v>
      </c>
      <c r="D656" s="194" t="s">
        <v>241</v>
      </c>
      <c r="E656" s="195" t="s">
        <v>4045</v>
      </c>
      <c r="F656" s="196" t="s">
        <v>4046</v>
      </c>
      <c r="G656" s="197" t="s">
        <v>327</v>
      </c>
      <c r="H656" s="198">
        <v>21.1</v>
      </c>
      <c r="I656" s="199"/>
      <c r="J656" s="200">
        <f>ROUND(I656*H656,2)</f>
        <v>0</v>
      </c>
      <c r="K656" s="196" t="s">
        <v>245</v>
      </c>
      <c r="L656" s="41"/>
      <c r="M656" s="201" t="s">
        <v>19</v>
      </c>
      <c r="N656" s="202" t="s">
        <v>43</v>
      </c>
      <c r="O656" s="66"/>
      <c r="P656" s="203">
        <f>O656*H656</f>
        <v>0</v>
      </c>
      <c r="Q656" s="203">
        <v>0.16370999999999999</v>
      </c>
      <c r="R656" s="203">
        <f>Q656*H656</f>
        <v>3.4542809999999999</v>
      </c>
      <c r="S656" s="203">
        <v>0</v>
      </c>
      <c r="T656" s="204">
        <f>S656*H656</f>
        <v>0</v>
      </c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R656" s="205" t="s">
        <v>246</v>
      </c>
      <c r="AT656" s="205" t="s">
        <v>241</v>
      </c>
      <c r="AU656" s="205" t="s">
        <v>81</v>
      </c>
      <c r="AY656" s="19" t="s">
        <v>239</v>
      </c>
      <c r="BE656" s="206">
        <f>IF(N656="základní",J656,0)</f>
        <v>0</v>
      </c>
      <c r="BF656" s="206">
        <f>IF(N656="snížená",J656,0)</f>
        <v>0</v>
      </c>
      <c r="BG656" s="206">
        <f>IF(N656="zákl. přenesená",J656,0)</f>
        <v>0</v>
      </c>
      <c r="BH656" s="206">
        <f>IF(N656="sníž. přenesená",J656,0)</f>
        <v>0</v>
      </c>
      <c r="BI656" s="206">
        <f>IF(N656="nulová",J656,0)</f>
        <v>0</v>
      </c>
      <c r="BJ656" s="19" t="s">
        <v>79</v>
      </c>
      <c r="BK656" s="206">
        <f>ROUND(I656*H656,2)</f>
        <v>0</v>
      </c>
      <c r="BL656" s="19" t="s">
        <v>246</v>
      </c>
      <c r="BM656" s="205" t="s">
        <v>4047</v>
      </c>
    </row>
    <row r="657" spans="1:65" s="2" customFormat="1" ht="19.5">
      <c r="A657" s="36"/>
      <c r="B657" s="37"/>
      <c r="C657" s="38"/>
      <c r="D657" s="207" t="s">
        <v>248</v>
      </c>
      <c r="E657" s="38"/>
      <c r="F657" s="208" t="s">
        <v>4048</v>
      </c>
      <c r="G657" s="38"/>
      <c r="H657" s="38"/>
      <c r="I657" s="117"/>
      <c r="J657" s="38"/>
      <c r="K657" s="38"/>
      <c r="L657" s="41"/>
      <c r="M657" s="209"/>
      <c r="N657" s="210"/>
      <c r="O657" s="66"/>
      <c r="P657" s="66"/>
      <c r="Q657" s="66"/>
      <c r="R657" s="66"/>
      <c r="S657" s="66"/>
      <c r="T657" s="67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T657" s="19" t="s">
        <v>248</v>
      </c>
      <c r="AU657" s="19" t="s">
        <v>81</v>
      </c>
    </row>
    <row r="658" spans="1:65" s="13" customFormat="1" ht="11.25">
      <c r="B658" s="211"/>
      <c r="C658" s="212"/>
      <c r="D658" s="207" t="s">
        <v>250</v>
      </c>
      <c r="E658" s="213" t="s">
        <v>19</v>
      </c>
      <c r="F658" s="214" t="s">
        <v>4049</v>
      </c>
      <c r="G658" s="212"/>
      <c r="H658" s="215">
        <v>21.1</v>
      </c>
      <c r="I658" s="216"/>
      <c r="J658" s="212"/>
      <c r="K658" s="212"/>
      <c r="L658" s="217"/>
      <c r="M658" s="218"/>
      <c r="N658" s="219"/>
      <c r="O658" s="219"/>
      <c r="P658" s="219"/>
      <c r="Q658" s="219"/>
      <c r="R658" s="219"/>
      <c r="S658" s="219"/>
      <c r="T658" s="220"/>
      <c r="AT658" s="221" t="s">
        <v>250</v>
      </c>
      <c r="AU658" s="221" t="s">
        <v>81</v>
      </c>
      <c r="AV658" s="13" t="s">
        <v>81</v>
      </c>
      <c r="AW658" s="13" t="s">
        <v>33</v>
      </c>
      <c r="AX658" s="13" t="s">
        <v>72</v>
      </c>
      <c r="AY658" s="221" t="s">
        <v>239</v>
      </c>
    </row>
    <row r="659" spans="1:65" s="2" customFormat="1" ht="16.5" customHeight="1">
      <c r="A659" s="36"/>
      <c r="B659" s="37"/>
      <c r="C659" s="240" t="s">
        <v>2733</v>
      </c>
      <c r="D659" s="240" t="s">
        <v>653</v>
      </c>
      <c r="E659" s="241" t="s">
        <v>3434</v>
      </c>
      <c r="F659" s="242" t="s">
        <v>3435</v>
      </c>
      <c r="G659" s="243" t="s">
        <v>327</v>
      </c>
      <c r="H659" s="244">
        <v>21.1</v>
      </c>
      <c r="I659" s="245"/>
      <c r="J659" s="246">
        <f>ROUND(I659*H659,2)</f>
        <v>0</v>
      </c>
      <c r="K659" s="242" t="s">
        <v>245</v>
      </c>
      <c r="L659" s="247"/>
      <c r="M659" s="248" t="s">
        <v>19</v>
      </c>
      <c r="N659" s="249" t="s">
        <v>43</v>
      </c>
      <c r="O659" s="66"/>
      <c r="P659" s="203">
        <f>O659*H659</f>
        <v>0</v>
      </c>
      <c r="Q659" s="203">
        <v>0.13400000000000001</v>
      </c>
      <c r="R659" s="203">
        <f>Q659*H659</f>
        <v>2.8274000000000004</v>
      </c>
      <c r="S659" s="203">
        <v>0</v>
      </c>
      <c r="T659" s="204">
        <f>S659*H659</f>
        <v>0</v>
      </c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R659" s="205" t="s">
        <v>314</v>
      </c>
      <c r="AT659" s="205" t="s">
        <v>653</v>
      </c>
      <c r="AU659" s="205" t="s">
        <v>81</v>
      </c>
      <c r="AY659" s="19" t="s">
        <v>239</v>
      </c>
      <c r="BE659" s="206">
        <f>IF(N659="základní",J659,0)</f>
        <v>0</v>
      </c>
      <c r="BF659" s="206">
        <f>IF(N659="snížená",J659,0)</f>
        <v>0</v>
      </c>
      <c r="BG659" s="206">
        <f>IF(N659="zákl. přenesená",J659,0)</f>
        <v>0</v>
      </c>
      <c r="BH659" s="206">
        <f>IF(N659="sníž. přenesená",J659,0)</f>
        <v>0</v>
      </c>
      <c r="BI659" s="206">
        <f>IF(N659="nulová",J659,0)</f>
        <v>0</v>
      </c>
      <c r="BJ659" s="19" t="s">
        <v>79</v>
      </c>
      <c r="BK659" s="206">
        <f>ROUND(I659*H659,2)</f>
        <v>0</v>
      </c>
      <c r="BL659" s="19" t="s">
        <v>246</v>
      </c>
      <c r="BM659" s="205" t="s">
        <v>4050</v>
      </c>
    </row>
    <row r="660" spans="1:65" s="2" customFormat="1" ht="11.25">
      <c r="A660" s="36"/>
      <c r="B660" s="37"/>
      <c r="C660" s="38"/>
      <c r="D660" s="207" t="s">
        <v>248</v>
      </c>
      <c r="E660" s="38"/>
      <c r="F660" s="208" t="s">
        <v>3435</v>
      </c>
      <c r="G660" s="38"/>
      <c r="H660" s="38"/>
      <c r="I660" s="117"/>
      <c r="J660" s="38"/>
      <c r="K660" s="38"/>
      <c r="L660" s="41"/>
      <c r="M660" s="209"/>
      <c r="N660" s="210"/>
      <c r="O660" s="66"/>
      <c r="P660" s="66"/>
      <c r="Q660" s="66"/>
      <c r="R660" s="66"/>
      <c r="S660" s="66"/>
      <c r="T660" s="67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T660" s="19" t="s">
        <v>248</v>
      </c>
      <c r="AU660" s="19" t="s">
        <v>81</v>
      </c>
    </row>
    <row r="661" spans="1:65" s="13" customFormat="1" ht="11.25">
      <c r="B661" s="211"/>
      <c r="C661" s="212"/>
      <c r="D661" s="207" t="s">
        <v>250</v>
      </c>
      <c r="E661" s="213" t="s">
        <v>19</v>
      </c>
      <c r="F661" s="214" t="s">
        <v>4049</v>
      </c>
      <c r="G661" s="212"/>
      <c r="H661" s="215">
        <v>21.1</v>
      </c>
      <c r="I661" s="216"/>
      <c r="J661" s="212"/>
      <c r="K661" s="212"/>
      <c r="L661" s="217"/>
      <c r="M661" s="218"/>
      <c r="N661" s="219"/>
      <c r="O661" s="219"/>
      <c r="P661" s="219"/>
      <c r="Q661" s="219"/>
      <c r="R661" s="219"/>
      <c r="S661" s="219"/>
      <c r="T661" s="220"/>
      <c r="AT661" s="221" t="s">
        <v>250</v>
      </c>
      <c r="AU661" s="221" t="s">
        <v>81</v>
      </c>
      <c r="AV661" s="13" t="s">
        <v>81</v>
      </c>
      <c r="AW661" s="13" t="s">
        <v>33</v>
      </c>
      <c r="AX661" s="13" t="s">
        <v>72</v>
      </c>
      <c r="AY661" s="221" t="s">
        <v>239</v>
      </c>
    </row>
    <row r="662" spans="1:65" s="2" customFormat="1" ht="16.5" customHeight="1">
      <c r="A662" s="36"/>
      <c r="B662" s="37"/>
      <c r="C662" s="194" t="s">
        <v>1180</v>
      </c>
      <c r="D662" s="194" t="s">
        <v>241</v>
      </c>
      <c r="E662" s="195" t="s">
        <v>4051</v>
      </c>
      <c r="F662" s="196" t="s">
        <v>4052</v>
      </c>
      <c r="G662" s="197" t="s">
        <v>244</v>
      </c>
      <c r="H662" s="198">
        <v>800</v>
      </c>
      <c r="I662" s="199"/>
      <c r="J662" s="200">
        <f>ROUND(I662*H662,2)</f>
        <v>0</v>
      </c>
      <c r="K662" s="196" t="s">
        <v>245</v>
      </c>
      <c r="L662" s="41"/>
      <c r="M662" s="201" t="s">
        <v>19</v>
      </c>
      <c r="N662" s="202" t="s">
        <v>43</v>
      </c>
      <c r="O662" s="66"/>
      <c r="P662" s="203">
        <f>O662*H662</f>
        <v>0</v>
      </c>
      <c r="Q662" s="203">
        <v>0</v>
      </c>
      <c r="R662" s="203">
        <f>Q662*H662</f>
        <v>0</v>
      </c>
      <c r="S662" s="203">
        <v>0</v>
      </c>
      <c r="T662" s="204">
        <f>S662*H662</f>
        <v>0</v>
      </c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R662" s="205" t="s">
        <v>246</v>
      </c>
      <c r="AT662" s="205" t="s">
        <v>241</v>
      </c>
      <c r="AU662" s="205" t="s">
        <v>81</v>
      </c>
      <c r="AY662" s="19" t="s">
        <v>239</v>
      </c>
      <c r="BE662" s="206">
        <f>IF(N662="základní",J662,0)</f>
        <v>0</v>
      </c>
      <c r="BF662" s="206">
        <f>IF(N662="snížená",J662,0)</f>
        <v>0</v>
      </c>
      <c r="BG662" s="206">
        <f>IF(N662="zákl. přenesená",J662,0)</f>
        <v>0</v>
      </c>
      <c r="BH662" s="206">
        <f>IF(N662="sníž. přenesená",J662,0)</f>
        <v>0</v>
      </c>
      <c r="BI662" s="206">
        <f>IF(N662="nulová",J662,0)</f>
        <v>0</v>
      </c>
      <c r="BJ662" s="19" t="s">
        <v>79</v>
      </c>
      <c r="BK662" s="206">
        <f>ROUND(I662*H662,2)</f>
        <v>0</v>
      </c>
      <c r="BL662" s="19" t="s">
        <v>246</v>
      </c>
      <c r="BM662" s="205" t="s">
        <v>4053</v>
      </c>
    </row>
    <row r="663" spans="1:65" s="2" customFormat="1" ht="19.5">
      <c r="A663" s="36"/>
      <c r="B663" s="37"/>
      <c r="C663" s="38"/>
      <c r="D663" s="207" t="s">
        <v>248</v>
      </c>
      <c r="E663" s="38"/>
      <c r="F663" s="208" t="s">
        <v>4054</v>
      </c>
      <c r="G663" s="38"/>
      <c r="H663" s="38"/>
      <c r="I663" s="117"/>
      <c r="J663" s="38"/>
      <c r="K663" s="38"/>
      <c r="L663" s="41"/>
      <c r="M663" s="209"/>
      <c r="N663" s="210"/>
      <c r="O663" s="66"/>
      <c r="P663" s="66"/>
      <c r="Q663" s="66"/>
      <c r="R663" s="66"/>
      <c r="S663" s="66"/>
      <c r="T663" s="67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T663" s="19" t="s">
        <v>248</v>
      </c>
      <c r="AU663" s="19" t="s">
        <v>81</v>
      </c>
    </row>
    <row r="664" spans="1:65" s="2" customFormat="1" ht="19.5">
      <c r="A664" s="36"/>
      <c r="B664" s="37"/>
      <c r="C664" s="38"/>
      <c r="D664" s="207" t="s">
        <v>275</v>
      </c>
      <c r="E664" s="38"/>
      <c r="F664" s="225" t="s">
        <v>4055</v>
      </c>
      <c r="G664" s="38"/>
      <c r="H664" s="38"/>
      <c r="I664" s="117"/>
      <c r="J664" s="38"/>
      <c r="K664" s="38"/>
      <c r="L664" s="41"/>
      <c r="M664" s="209"/>
      <c r="N664" s="210"/>
      <c r="O664" s="66"/>
      <c r="P664" s="66"/>
      <c r="Q664" s="66"/>
      <c r="R664" s="66"/>
      <c r="S664" s="66"/>
      <c r="T664" s="67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T664" s="19" t="s">
        <v>275</v>
      </c>
      <c r="AU664" s="19" t="s">
        <v>81</v>
      </c>
    </row>
    <row r="665" spans="1:65" s="14" customFormat="1" ht="11.25">
      <c r="B665" s="230"/>
      <c r="C665" s="231"/>
      <c r="D665" s="207" t="s">
        <v>250</v>
      </c>
      <c r="E665" s="232" t="s">
        <v>19</v>
      </c>
      <c r="F665" s="233" t="s">
        <v>3919</v>
      </c>
      <c r="G665" s="231"/>
      <c r="H665" s="232" t="s">
        <v>19</v>
      </c>
      <c r="I665" s="234"/>
      <c r="J665" s="231"/>
      <c r="K665" s="231"/>
      <c r="L665" s="235"/>
      <c r="M665" s="236"/>
      <c r="N665" s="237"/>
      <c r="O665" s="237"/>
      <c r="P665" s="237"/>
      <c r="Q665" s="237"/>
      <c r="R665" s="237"/>
      <c r="S665" s="237"/>
      <c r="T665" s="238"/>
      <c r="AT665" s="239" t="s">
        <v>250</v>
      </c>
      <c r="AU665" s="239" t="s">
        <v>81</v>
      </c>
      <c r="AV665" s="14" t="s">
        <v>79</v>
      </c>
      <c r="AW665" s="14" t="s">
        <v>33</v>
      </c>
      <c r="AX665" s="14" t="s">
        <v>72</v>
      </c>
      <c r="AY665" s="239" t="s">
        <v>239</v>
      </c>
    </row>
    <row r="666" spans="1:65" s="13" customFormat="1" ht="11.25">
      <c r="B666" s="211"/>
      <c r="C666" s="212"/>
      <c r="D666" s="207" t="s">
        <v>250</v>
      </c>
      <c r="E666" s="213" t="s">
        <v>19</v>
      </c>
      <c r="F666" s="214" t="s">
        <v>4056</v>
      </c>
      <c r="G666" s="212"/>
      <c r="H666" s="215">
        <v>800</v>
      </c>
      <c r="I666" s="216"/>
      <c r="J666" s="212"/>
      <c r="K666" s="212"/>
      <c r="L666" s="217"/>
      <c r="M666" s="218"/>
      <c r="N666" s="219"/>
      <c r="O666" s="219"/>
      <c r="P666" s="219"/>
      <c r="Q666" s="219"/>
      <c r="R666" s="219"/>
      <c r="S666" s="219"/>
      <c r="T666" s="220"/>
      <c r="AT666" s="221" t="s">
        <v>250</v>
      </c>
      <c r="AU666" s="221" t="s">
        <v>81</v>
      </c>
      <c r="AV666" s="13" t="s">
        <v>81</v>
      </c>
      <c r="AW666" s="13" t="s">
        <v>33</v>
      </c>
      <c r="AX666" s="13" t="s">
        <v>72</v>
      </c>
      <c r="AY666" s="221" t="s">
        <v>239</v>
      </c>
    </row>
    <row r="667" spans="1:65" s="2" customFormat="1" ht="16.5" customHeight="1">
      <c r="A667" s="36"/>
      <c r="B667" s="37"/>
      <c r="C667" s="194" t="s">
        <v>2744</v>
      </c>
      <c r="D667" s="194" t="s">
        <v>241</v>
      </c>
      <c r="E667" s="195" t="s">
        <v>479</v>
      </c>
      <c r="F667" s="196" t="s">
        <v>4057</v>
      </c>
      <c r="G667" s="197" t="s">
        <v>481</v>
      </c>
      <c r="H667" s="198">
        <v>1</v>
      </c>
      <c r="I667" s="199"/>
      <c r="J667" s="200">
        <f>ROUND(I667*H667,2)</f>
        <v>0</v>
      </c>
      <c r="K667" s="196" t="s">
        <v>19</v>
      </c>
      <c r="L667" s="41"/>
      <c r="M667" s="201" t="s">
        <v>19</v>
      </c>
      <c r="N667" s="202" t="s">
        <v>43</v>
      </c>
      <c r="O667" s="66"/>
      <c r="P667" s="203">
        <f>O667*H667</f>
        <v>0</v>
      </c>
      <c r="Q667" s="203">
        <v>0</v>
      </c>
      <c r="R667" s="203">
        <f>Q667*H667</f>
        <v>0</v>
      </c>
      <c r="S667" s="203">
        <v>0</v>
      </c>
      <c r="T667" s="204">
        <f>S667*H667</f>
        <v>0</v>
      </c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R667" s="205" t="s">
        <v>246</v>
      </c>
      <c r="AT667" s="205" t="s">
        <v>241</v>
      </c>
      <c r="AU667" s="205" t="s">
        <v>81</v>
      </c>
      <c r="AY667" s="19" t="s">
        <v>239</v>
      </c>
      <c r="BE667" s="206">
        <f>IF(N667="základní",J667,0)</f>
        <v>0</v>
      </c>
      <c r="BF667" s="206">
        <f>IF(N667="snížená",J667,0)</f>
        <v>0</v>
      </c>
      <c r="BG667" s="206">
        <f>IF(N667="zákl. přenesená",J667,0)</f>
        <v>0</v>
      </c>
      <c r="BH667" s="206">
        <f>IF(N667="sníž. přenesená",J667,0)</f>
        <v>0</v>
      </c>
      <c r="BI667" s="206">
        <f>IF(N667="nulová",J667,0)</f>
        <v>0</v>
      </c>
      <c r="BJ667" s="19" t="s">
        <v>79</v>
      </c>
      <c r="BK667" s="206">
        <f>ROUND(I667*H667,2)</f>
        <v>0</v>
      </c>
      <c r="BL667" s="19" t="s">
        <v>246</v>
      </c>
      <c r="BM667" s="205" t="s">
        <v>4058</v>
      </c>
    </row>
    <row r="668" spans="1:65" s="2" customFormat="1" ht="11.25">
      <c r="A668" s="36"/>
      <c r="B668" s="37"/>
      <c r="C668" s="38"/>
      <c r="D668" s="207" t="s">
        <v>248</v>
      </c>
      <c r="E668" s="38"/>
      <c r="F668" s="208" t="s">
        <v>4057</v>
      </c>
      <c r="G668" s="38"/>
      <c r="H668" s="38"/>
      <c r="I668" s="117"/>
      <c r="J668" s="38"/>
      <c r="K668" s="38"/>
      <c r="L668" s="41"/>
      <c r="M668" s="209"/>
      <c r="N668" s="210"/>
      <c r="O668" s="66"/>
      <c r="P668" s="66"/>
      <c r="Q668" s="66"/>
      <c r="R668" s="66"/>
      <c r="S668" s="66"/>
      <c r="T668" s="67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T668" s="19" t="s">
        <v>248</v>
      </c>
      <c r="AU668" s="19" t="s">
        <v>81</v>
      </c>
    </row>
    <row r="669" spans="1:65" s="13" customFormat="1" ht="11.25">
      <c r="B669" s="211"/>
      <c r="C669" s="212"/>
      <c r="D669" s="207" t="s">
        <v>250</v>
      </c>
      <c r="E669" s="213" t="s">
        <v>19</v>
      </c>
      <c r="F669" s="214" t="s">
        <v>4059</v>
      </c>
      <c r="G669" s="212"/>
      <c r="H669" s="215">
        <v>1</v>
      </c>
      <c r="I669" s="216"/>
      <c r="J669" s="212"/>
      <c r="K669" s="212"/>
      <c r="L669" s="217"/>
      <c r="M669" s="218"/>
      <c r="N669" s="219"/>
      <c r="O669" s="219"/>
      <c r="P669" s="219"/>
      <c r="Q669" s="219"/>
      <c r="R669" s="219"/>
      <c r="S669" s="219"/>
      <c r="T669" s="220"/>
      <c r="AT669" s="221" t="s">
        <v>250</v>
      </c>
      <c r="AU669" s="221" t="s">
        <v>81</v>
      </c>
      <c r="AV669" s="13" t="s">
        <v>81</v>
      </c>
      <c r="AW669" s="13" t="s">
        <v>33</v>
      </c>
      <c r="AX669" s="13" t="s">
        <v>72</v>
      </c>
      <c r="AY669" s="221" t="s">
        <v>239</v>
      </c>
    </row>
    <row r="670" spans="1:65" s="2" customFormat="1" ht="16.5" customHeight="1">
      <c r="A670" s="36"/>
      <c r="B670" s="37"/>
      <c r="C670" s="194" t="s">
        <v>1183</v>
      </c>
      <c r="D670" s="194" t="s">
        <v>241</v>
      </c>
      <c r="E670" s="195" t="s">
        <v>4060</v>
      </c>
      <c r="F670" s="196" t="s">
        <v>4061</v>
      </c>
      <c r="G670" s="197" t="s">
        <v>285</v>
      </c>
      <c r="H670" s="198">
        <v>4</v>
      </c>
      <c r="I670" s="199"/>
      <c r="J670" s="200">
        <f>ROUND(I670*H670,2)</f>
        <v>0</v>
      </c>
      <c r="K670" s="196" t="s">
        <v>19</v>
      </c>
      <c r="L670" s="41"/>
      <c r="M670" s="201" t="s">
        <v>19</v>
      </c>
      <c r="N670" s="202" t="s">
        <v>43</v>
      </c>
      <c r="O670" s="66"/>
      <c r="P670" s="203">
        <f>O670*H670</f>
        <v>0</v>
      </c>
      <c r="Q670" s="203">
        <v>3.0000000000000001E-5</v>
      </c>
      <c r="R670" s="203">
        <f>Q670*H670</f>
        <v>1.2E-4</v>
      </c>
      <c r="S670" s="203">
        <v>0</v>
      </c>
      <c r="T670" s="204">
        <f>S670*H670</f>
        <v>0</v>
      </c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R670" s="205" t="s">
        <v>246</v>
      </c>
      <c r="AT670" s="205" t="s">
        <v>241</v>
      </c>
      <c r="AU670" s="205" t="s">
        <v>81</v>
      </c>
      <c r="AY670" s="19" t="s">
        <v>239</v>
      </c>
      <c r="BE670" s="206">
        <f>IF(N670="základní",J670,0)</f>
        <v>0</v>
      </c>
      <c r="BF670" s="206">
        <f>IF(N670="snížená",J670,0)</f>
        <v>0</v>
      </c>
      <c r="BG670" s="206">
        <f>IF(N670="zákl. přenesená",J670,0)</f>
        <v>0</v>
      </c>
      <c r="BH670" s="206">
        <f>IF(N670="sníž. přenesená",J670,0)</f>
        <v>0</v>
      </c>
      <c r="BI670" s="206">
        <f>IF(N670="nulová",J670,0)</f>
        <v>0</v>
      </c>
      <c r="BJ670" s="19" t="s">
        <v>79</v>
      </c>
      <c r="BK670" s="206">
        <f>ROUND(I670*H670,2)</f>
        <v>0</v>
      </c>
      <c r="BL670" s="19" t="s">
        <v>246</v>
      </c>
      <c r="BM670" s="205" t="s">
        <v>4062</v>
      </c>
    </row>
    <row r="671" spans="1:65" s="2" customFormat="1" ht="11.25">
      <c r="A671" s="36"/>
      <c r="B671" s="37"/>
      <c r="C671" s="38"/>
      <c r="D671" s="207" t="s">
        <v>248</v>
      </c>
      <c r="E671" s="38"/>
      <c r="F671" s="208" t="s">
        <v>4061</v>
      </c>
      <c r="G671" s="38"/>
      <c r="H671" s="38"/>
      <c r="I671" s="117"/>
      <c r="J671" s="38"/>
      <c r="K671" s="38"/>
      <c r="L671" s="41"/>
      <c r="M671" s="209"/>
      <c r="N671" s="210"/>
      <c r="O671" s="66"/>
      <c r="P671" s="66"/>
      <c r="Q671" s="66"/>
      <c r="R671" s="66"/>
      <c r="S671" s="66"/>
      <c r="T671" s="67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T671" s="19" t="s">
        <v>248</v>
      </c>
      <c r="AU671" s="19" t="s">
        <v>81</v>
      </c>
    </row>
    <row r="672" spans="1:65" s="13" customFormat="1" ht="11.25">
      <c r="B672" s="211"/>
      <c r="C672" s="212"/>
      <c r="D672" s="207" t="s">
        <v>250</v>
      </c>
      <c r="E672" s="213" t="s">
        <v>19</v>
      </c>
      <c r="F672" s="214" t="s">
        <v>4063</v>
      </c>
      <c r="G672" s="212"/>
      <c r="H672" s="215">
        <v>4</v>
      </c>
      <c r="I672" s="216"/>
      <c r="J672" s="212"/>
      <c r="K672" s="212"/>
      <c r="L672" s="217"/>
      <c r="M672" s="218"/>
      <c r="N672" s="219"/>
      <c r="O672" s="219"/>
      <c r="P672" s="219"/>
      <c r="Q672" s="219"/>
      <c r="R672" s="219"/>
      <c r="S672" s="219"/>
      <c r="T672" s="220"/>
      <c r="AT672" s="221" t="s">
        <v>250</v>
      </c>
      <c r="AU672" s="221" t="s">
        <v>81</v>
      </c>
      <c r="AV672" s="13" t="s">
        <v>81</v>
      </c>
      <c r="AW672" s="13" t="s">
        <v>33</v>
      </c>
      <c r="AX672" s="13" t="s">
        <v>72</v>
      </c>
      <c r="AY672" s="221" t="s">
        <v>239</v>
      </c>
    </row>
    <row r="673" spans="1:65" s="12" customFormat="1" ht="22.9" customHeight="1">
      <c r="B673" s="178"/>
      <c r="C673" s="179"/>
      <c r="D673" s="180" t="s">
        <v>71</v>
      </c>
      <c r="E673" s="192" t="s">
        <v>556</v>
      </c>
      <c r="F673" s="192" t="s">
        <v>557</v>
      </c>
      <c r="G673" s="179"/>
      <c r="H673" s="179"/>
      <c r="I673" s="182"/>
      <c r="J673" s="193">
        <f>BK673</f>
        <v>0</v>
      </c>
      <c r="K673" s="179"/>
      <c r="L673" s="184"/>
      <c r="M673" s="185"/>
      <c r="N673" s="186"/>
      <c r="O673" s="186"/>
      <c r="P673" s="187">
        <f>SUM(P674:P683)</f>
        <v>0</v>
      </c>
      <c r="Q673" s="186"/>
      <c r="R673" s="187">
        <f>SUM(R674:R683)</f>
        <v>0</v>
      </c>
      <c r="S673" s="186"/>
      <c r="T673" s="188">
        <f>SUM(T674:T683)</f>
        <v>0</v>
      </c>
      <c r="AR673" s="189" t="s">
        <v>79</v>
      </c>
      <c r="AT673" s="190" t="s">
        <v>71</v>
      </c>
      <c r="AU673" s="190" t="s">
        <v>79</v>
      </c>
      <c r="AY673" s="189" t="s">
        <v>239</v>
      </c>
      <c r="BK673" s="191">
        <f>SUM(BK674:BK683)</f>
        <v>0</v>
      </c>
    </row>
    <row r="674" spans="1:65" s="2" customFormat="1" ht="16.5" customHeight="1">
      <c r="A674" s="36"/>
      <c r="B674" s="37"/>
      <c r="C674" s="194" t="s">
        <v>2755</v>
      </c>
      <c r="D674" s="194" t="s">
        <v>241</v>
      </c>
      <c r="E674" s="195" t="s">
        <v>588</v>
      </c>
      <c r="F674" s="196" t="s">
        <v>589</v>
      </c>
      <c r="G674" s="197" t="s">
        <v>265</v>
      </c>
      <c r="H674" s="198">
        <v>4.9749999999999996</v>
      </c>
      <c r="I674" s="199"/>
      <c r="J674" s="200">
        <f>ROUND(I674*H674,2)</f>
        <v>0</v>
      </c>
      <c r="K674" s="196" t="s">
        <v>245</v>
      </c>
      <c r="L674" s="41"/>
      <c r="M674" s="201" t="s">
        <v>19</v>
      </c>
      <c r="N674" s="202" t="s">
        <v>43</v>
      </c>
      <c r="O674" s="66"/>
      <c r="P674" s="203">
        <f>O674*H674</f>
        <v>0</v>
      </c>
      <c r="Q674" s="203">
        <v>0</v>
      </c>
      <c r="R674" s="203">
        <f>Q674*H674</f>
        <v>0</v>
      </c>
      <c r="S674" s="203">
        <v>0</v>
      </c>
      <c r="T674" s="204">
        <f>S674*H674</f>
        <v>0</v>
      </c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R674" s="205" t="s">
        <v>246</v>
      </c>
      <c r="AT674" s="205" t="s">
        <v>241</v>
      </c>
      <c r="AU674" s="205" t="s">
        <v>81</v>
      </c>
      <c r="AY674" s="19" t="s">
        <v>239</v>
      </c>
      <c r="BE674" s="206">
        <f>IF(N674="základní",J674,0)</f>
        <v>0</v>
      </c>
      <c r="BF674" s="206">
        <f>IF(N674="snížená",J674,0)</f>
        <v>0</v>
      </c>
      <c r="BG674" s="206">
        <f>IF(N674="zákl. přenesená",J674,0)</f>
        <v>0</v>
      </c>
      <c r="BH674" s="206">
        <f>IF(N674="sníž. přenesená",J674,0)</f>
        <v>0</v>
      </c>
      <c r="BI674" s="206">
        <f>IF(N674="nulová",J674,0)</f>
        <v>0</v>
      </c>
      <c r="BJ674" s="19" t="s">
        <v>79</v>
      </c>
      <c r="BK674" s="206">
        <f>ROUND(I674*H674,2)</f>
        <v>0</v>
      </c>
      <c r="BL674" s="19" t="s">
        <v>246</v>
      </c>
      <c r="BM674" s="205" t="s">
        <v>4064</v>
      </c>
    </row>
    <row r="675" spans="1:65" s="2" customFormat="1" ht="11.25">
      <c r="A675" s="36"/>
      <c r="B675" s="37"/>
      <c r="C675" s="38"/>
      <c r="D675" s="207" t="s">
        <v>248</v>
      </c>
      <c r="E675" s="38"/>
      <c r="F675" s="208" t="s">
        <v>591</v>
      </c>
      <c r="G675" s="38"/>
      <c r="H675" s="38"/>
      <c r="I675" s="117"/>
      <c r="J675" s="38"/>
      <c r="K675" s="38"/>
      <c r="L675" s="41"/>
      <c r="M675" s="209"/>
      <c r="N675" s="210"/>
      <c r="O675" s="66"/>
      <c r="P675" s="66"/>
      <c r="Q675" s="66"/>
      <c r="R675" s="66"/>
      <c r="S675" s="66"/>
      <c r="T675" s="67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T675" s="19" t="s">
        <v>248</v>
      </c>
      <c r="AU675" s="19" t="s">
        <v>81</v>
      </c>
    </row>
    <row r="676" spans="1:65" s="13" customFormat="1" ht="11.25">
      <c r="B676" s="211"/>
      <c r="C676" s="212"/>
      <c r="D676" s="207" t="s">
        <v>250</v>
      </c>
      <c r="E676" s="213" t="s">
        <v>19</v>
      </c>
      <c r="F676" s="214" t="s">
        <v>4065</v>
      </c>
      <c r="G676" s="212"/>
      <c r="H676" s="215">
        <v>4.9749999999999996</v>
      </c>
      <c r="I676" s="216"/>
      <c r="J676" s="212"/>
      <c r="K676" s="212"/>
      <c r="L676" s="217"/>
      <c r="M676" s="218"/>
      <c r="N676" s="219"/>
      <c r="O676" s="219"/>
      <c r="P676" s="219"/>
      <c r="Q676" s="219"/>
      <c r="R676" s="219"/>
      <c r="S676" s="219"/>
      <c r="T676" s="220"/>
      <c r="AT676" s="221" t="s">
        <v>250</v>
      </c>
      <c r="AU676" s="221" t="s">
        <v>81</v>
      </c>
      <c r="AV676" s="13" t="s">
        <v>81</v>
      </c>
      <c r="AW676" s="13" t="s">
        <v>33</v>
      </c>
      <c r="AX676" s="13" t="s">
        <v>72</v>
      </c>
      <c r="AY676" s="221" t="s">
        <v>239</v>
      </c>
    </row>
    <row r="677" spans="1:65" s="2" customFormat="1" ht="16.5" customHeight="1">
      <c r="A677" s="36"/>
      <c r="B677" s="37"/>
      <c r="C677" s="194" t="s">
        <v>1187</v>
      </c>
      <c r="D677" s="194" t="s">
        <v>241</v>
      </c>
      <c r="E677" s="195" t="s">
        <v>597</v>
      </c>
      <c r="F677" s="196" t="s">
        <v>598</v>
      </c>
      <c r="G677" s="197" t="s">
        <v>265</v>
      </c>
      <c r="H677" s="198">
        <v>119.4</v>
      </c>
      <c r="I677" s="199"/>
      <c r="J677" s="200">
        <f>ROUND(I677*H677,2)</f>
        <v>0</v>
      </c>
      <c r="K677" s="196" t="s">
        <v>245</v>
      </c>
      <c r="L677" s="41"/>
      <c r="M677" s="201" t="s">
        <v>19</v>
      </c>
      <c r="N677" s="202" t="s">
        <v>43</v>
      </c>
      <c r="O677" s="66"/>
      <c r="P677" s="203">
        <f>O677*H677</f>
        <v>0</v>
      </c>
      <c r="Q677" s="203">
        <v>0</v>
      </c>
      <c r="R677" s="203">
        <f>Q677*H677</f>
        <v>0</v>
      </c>
      <c r="S677" s="203">
        <v>0</v>
      </c>
      <c r="T677" s="204">
        <f>S677*H677</f>
        <v>0</v>
      </c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R677" s="205" t="s">
        <v>246</v>
      </c>
      <c r="AT677" s="205" t="s">
        <v>241</v>
      </c>
      <c r="AU677" s="205" t="s">
        <v>81</v>
      </c>
      <c r="AY677" s="19" t="s">
        <v>239</v>
      </c>
      <c r="BE677" s="206">
        <f>IF(N677="základní",J677,0)</f>
        <v>0</v>
      </c>
      <c r="BF677" s="206">
        <f>IF(N677="snížená",J677,0)</f>
        <v>0</v>
      </c>
      <c r="BG677" s="206">
        <f>IF(N677="zákl. přenesená",J677,0)</f>
        <v>0</v>
      </c>
      <c r="BH677" s="206">
        <f>IF(N677="sníž. přenesená",J677,0)</f>
        <v>0</v>
      </c>
      <c r="BI677" s="206">
        <f>IF(N677="nulová",J677,0)</f>
        <v>0</v>
      </c>
      <c r="BJ677" s="19" t="s">
        <v>79</v>
      </c>
      <c r="BK677" s="206">
        <f>ROUND(I677*H677,2)</f>
        <v>0</v>
      </c>
      <c r="BL677" s="19" t="s">
        <v>246</v>
      </c>
      <c r="BM677" s="205" t="s">
        <v>4066</v>
      </c>
    </row>
    <row r="678" spans="1:65" s="2" customFormat="1" ht="11.25">
      <c r="A678" s="36"/>
      <c r="B678" s="37"/>
      <c r="C678" s="38"/>
      <c r="D678" s="207" t="s">
        <v>248</v>
      </c>
      <c r="E678" s="38"/>
      <c r="F678" s="208" t="s">
        <v>600</v>
      </c>
      <c r="G678" s="38"/>
      <c r="H678" s="38"/>
      <c r="I678" s="117"/>
      <c r="J678" s="38"/>
      <c r="K678" s="38"/>
      <c r="L678" s="41"/>
      <c r="M678" s="209"/>
      <c r="N678" s="210"/>
      <c r="O678" s="66"/>
      <c r="P678" s="66"/>
      <c r="Q678" s="66"/>
      <c r="R678" s="66"/>
      <c r="S678" s="66"/>
      <c r="T678" s="67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T678" s="19" t="s">
        <v>248</v>
      </c>
      <c r="AU678" s="19" t="s">
        <v>81</v>
      </c>
    </row>
    <row r="679" spans="1:65" s="13" customFormat="1" ht="11.25">
      <c r="B679" s="211"/>
      <c r="C679" s="212"/>
      <c r="D679" s="207" t="s">
        <v>250</v>
      </c>
      <c r="E679" s="213" t="s">
        <v>19</v>
      </c>
      <c r="F679" s="214" t="s">
        <v>4065</v>
      </c>
      <c r="G679" s="212"/>
      <c r="H679" s="215">
        <v>4.9749999999999996</v>
      </c>
      <c r="I679" s="216"/>
      <c r="J679" s="212"/>
      <c r="K679" s="212"/>
      <c r="L679" s="217"/>
      <c r="M679" s="218"/>
      <c r="N679" s="219"/>
      <c r="O679" s="219"/>
      <c r="P679" s="219"/>
      <c r="Q679" s="219"/>
      <c r="R679" s="219"/>
      <c r="S679" s="219"/>
      <c r="T679" s="220"/>
      <c r="AT679" s="221" t="s">
        <v>250</v>
      </c>
      <c r="AU679" s="221" t="s">
        <v>81</v>
      </c>
      <c r="AV679" s="13" t="s">
        <v>81</v>
      </c>
      <c r="AW679" s="13" t="s">
        <v>33</v>
      </c>
      <c r="AX679" s="13" t="s">
        <v>72</v>
      </c>
      <c r="AY679" s="221" t="s">
        <v>239</v>
      </c>
    </row>
    <row r="680" spans="1:65" s="13" customFormat="1" ht="11.25">
      <c r="B680" s="211"/>
      <c r="C680" s="212"/>
      <c r="D680" s="207" t="s">
        <v>250</v>
      </c>
      <c r="E680" s="212"/>
      <c r="F680" s="214" t="s">
        <v>4067</v>
      </c>
      <c r="G680" s="212"/>
      <c r="H680" s="215">
        <v>119.4</v>
      </c>
      <c r="I680" s="216"/>
      <c r="J680" s="212"/>
      <c r="K680" s="212"/>
      <c r="L680" s="217"/>
      <c r="M680" s="218"/>
      <c r="N680" s="219"/>
      <c r="O680" s="219"/>
      <c r="P680" s="219"/>
      <c r="Q680" s="219"/>
      <c r="R680" s="219"/>
      <c r="S680" s="219"/>
      <c r="T680" s="220"/>
      <c r="AT680" s="221" t="s">
        <v>250</v>
      </c>
      <c r="AU680" s="221" t="s">
        <v>81</v>
      </c>
      <c r="AV680" s="13" t="s">
        <v>81</v>
      </c>
      <c r="AW680" s="13" t="s">
        <v>4</v>
      </c>
      <c r="AX680" s="13" t="s">
        <v>79</v>
      </c>
      <c r="AY680" s="221" t="s">
        <v>239</v>
      </c>
    </row>
    <row r="681" spans="1:65" s="2" customFormat="1" ht="16.5" customHeight="1">
      <c r="A681" s="36"/>
      <c r="B681" s="37"/>
      <c r="C681" s="194" t="s">
        <v>2764</v>
      </c>
      <c r="D681" s="194" t="s">
        <v>241</v>
      </c>
      <c r="E681" s="195" t="s">
        <v>616</v>
      </c>
      <c r="F681" s="196" t="s">
        <v>617</v>
      </c>
      <c r="G681" s="197" t="s">
        <v>265</v>
      </c>
      <c r="H681" s="198">
        <v>4.9749999999999996</v>
      </c>
      <c r="I681" s="199"/>
      <c r="J681" s="200">
        <f>ROUND(I681*H681,2)</f>
        <v>0</v>
      </c>
      <c r="K681" s="196" t="s">
        <v>245</v>
      </c>
      <c r="L681" s="41"/>
      <c r="M681" s="201" t="s">
        <v>19</v>
      </c>
      <c r="N681" s="202" t="s">
        <v>43</v>
      </c>
      <c r="O681" s="66"/>
      <c r="P681" s="203">
        <f>O681*H681</f>
        <v>0</v>
      </c>
      <c r="Q681" s="203">
        <v>0</v>
      </c>
      <c r="R681" s="203">
        <f>Q681*H681</f>
        <v>0</v>
      </c>
      <c r="S681" s="203">
        <v>0</v>
      </c>
      <c r="T681" s="204">
        <f>S681*H681</f>
        <v>0</v>
      </c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R681" s="205" t="s">
        <v>246</v>
      </c>
      <c r="AT681" s="205" t="s">
        <v>241</v>
      </c>
      <c r="AU681" s="205" t="s">
        <v>81</v>
      </c>
      <c r="AY681" s="19" t="s">
        <v>239</v>
      </c>
      <c r="BE681" s="206">
        <f>IF(N681="základní",J681,0)</f>
        <v>0</v>
      </c>
      <c r="BF681" s="206">
        <f>IF(N681="snížená",J681,0)</f>
        <v>0</v>
      </c>
      <c r="BG681" s="206">
        <f>IF(N681="zákl. přenesená",J681,0)</f>
        <v>0</v>
      </c>
      <c r="BH681" s="206">
        <f>IF(N681="sníž. přenesená",J681,0)</f>
        <v>0</v>
      </c>
      <c r="BI681" s="206">
        <f>IF(N681="nulová",J681,0)</f>
        <v>0</v>
      </c>
      <c r="BJ681" s="19" t="s">
        <v>79</v>
      </c>
      <c r="BK681" s="206">
        <f>ROUND(I681*H681,2)</f>
        <v>0</v>
      </c>
      <c r="BL681" s="19" t="s">
        <v>246</v>
      </c>
      <c r="BM681" s="205" t="s">
        <v>4068</v>
      </c>
    </row>
    <row r="682" spans="1:65" s="2" customFormat="1" ht="19.5">
      <c r="A682" s="36"/>
      <c r="B682" s="37"/>
      <c r="C682" s="38"/>
      <c r="D682" s="207" t="s">
        <v>248</v>
      </c>
      <c r="E682" s="38"/>
      <c r="F682" s="208" t="s">
        <v>619</v>
      </c>
      <c r="G682" s="38"/>
      <c r="H682" s="38"/>
      <c r="I682" s="117"/>
      <c r="J682" s="38"/>
      <c r="K682" s="38"/>
      <c r="L682" s="41"/>
      <c r="M682" s="209"/>
      <c r="N682" s="210"/>
      <c r="O682" s="66"/>
      <c r="P682" s="66"/>
      <c r="Q682" s="66"/>
      <c r="R682" s="66"/>
      <c r="S682" s="66"/>
      <c r="T682" s="67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T682" s="19" t="s">
        <v>248</v>
      </c>
      <c r="AU682" s="19" t="s">
        <v>81</v>
      </c>
    </row>
    <row r="683" spans="1:65" s="13" customFormat="1" ht="11.25">
      <c r="B683" s="211"/>
      <c r="C683" s="212"/>
      <c r="D683" s="207" t="s">
        <v>250</v>
      </c>
      <c r="E683" s="213" t="s">
        <v>19</v>
      </c>
      <c r="F683" s="214" t="s">
        <v>4065</v>
      </c>
      <c r="G683" s="212"/>
      <c r="H683" s="215">
        <v>4.9749999999999996</v>
      </c>
      <c r="I683" s="216"/>
      <c r="J683" s="212"/>
      <c r="K683" s="212"/>
      <c r="L683" s="217"/>
      <c r="M683" s="218"/>
      <c r="N683" s="219"/>
      <c r="O683" s="219"/>
      <c r="P683" s="219"/>
      <c r="Q683" s="219"/>
      <c r="R683" s="219"/>
      <c r="S683" s="219"/>
      <c r="T683" s="220"/>
      <c r="AT683" s="221" t="s">
        <v>250</v>
      </c>
      <c r="AU683" s="221" t="s">
        <v>81</v>
      </c>
      <c r="AV683" s="13" t="s">
        <v>81</v>
      </c>
      <c r="AW683" s="13" t="s">
        <v>33</v>
      </c>
      <c r="AX683" s="13" t="s">
        <v>72</v>
      </c>
      <c r="AY683" s="221" t="s">
        <v>239</v>
      </c>
    </row>
    <row r="684" spans="1:65" s="12" customFormat="1" ht="22.9" customHeight="1">
      <c r="B684" s="178"/>
      <c r="C684" s="179"/>
      <c r="D684" s="180" t="s">
        <v>71</v>
      </c>
      <c r="E684" s="192" t="s">
        <v>338</v>
      </c>
      <c r="F684" s="192" t="s">
        <v>339</v>
      </c>
      <c r="G684" s="179"/>
      <c r="H684" s="179"/>
      <c r="I684" s="182"/>
      <c r="J684" s="193">
        <f>BK684</f>
        <v>0</v>
      </c>
      <c r="K684" s="179"/>
      <c r="L684" s="184"/>
      <c r="M684" s="185"/>
      <c r="N684" s="186"/>
      <c r="O684" s="186"/>
      <c r="P684" s="187">
        <f>SUM(P685:P686)</f>
        <v>0</v>
      </c>
      <c r="Q684" s="186"/>
      <c r="R684" s="187">
        <f>SUM(R685:R686)</f>
        <v>0</v>
      </c>
      <c r="S684" s="186"/>
      <c r="T684" s="188">
        <f>SUM(T685:T686)</f>
        <v>0</v>
      </c>
      <c r="AR684" s="189" t="s">
        <v>79</v>
      </c>
      <c r="AT684" s="190" t="s">
        <v>71</v>
      </c>
      <c r="AU684" s="190" t="s">
        <v>79</v>
      </c>
      <c r="AY684" s="189" t="s">
        <v>239</v>
      </c>
      <c r="BK684" s="191">
        <f>SUM(BK685:BK686)</f>
        <v>0</v>
      </c>
    </row>
    <row r="685" spans="1:65" s="2" customFormat="1" ht="16.5" customHeight="1">
      <c r="A685" s="36"/>
      <c r="B685" s="37"/>
      <c r="C685" s="194" t="s">
        <v>1190</v>
      </c>
      <c r="D685" s="194" t="s">
        <v>241</v>
      </c>
      <c r="E685" s="195" t="s">
        <v>4069</v>
      </c>
      <c r="F685" s="196" t="s">
        <v>4070</v>
      </c>
      <c r="G685" s="197" t="s">
        <v>265</v>
      </c>
      <c r="H685" s="198">
        <v>477.81900000000002</v>
      </c>
      <c r="I685" s="199"/>
      <c r="J685" s="200">
        <f>ROUND(I685*H685,2)</f>
        <v>0</v>
      </c>
      <c r="K685" s="196" t="s">
        <v>245</v>
      </c>
      <c r="L685" s="41"/>
      <c r="M685" s="201" t="s">
        <v>19</v>
      </c>
      <c r="N685" s="202" t="s">
        <v>43</v>
      </c>
      <c r="O685" s="66"/>
      <c r="P685" s="203">
        <f>O685*H685</f>
        <v>0</v>
      </c>
      <c r="Q685" s="203">
        <v>0</v>
      </c>
      <c r="R685" s="203">
        <f>Q685*H685</f>
        <v>0</v>
      </c>
      <c r="S685" s="203">
        <v>0</v>
      </c>
      <c r="T685" s="204">
        <f>S685*H685</f>
        <v>0</v>
      </c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R685" s="205" t="s">
        <v>246</v>
      </c>
      <c r="AT685" s="205" t="s">
        <v>241</v>
      </c>
      <c r="AU685" s="205" t="s">
        <v>81</v>
      </c>
      <c r="AY685" s="19" t="s">
        <v>239</v>
      </c>
      <c r="BE685" s="206">
        <f>IF(N685="základní",J685,0)</f>
        <v>0</v>
      </c>
      <c r="BF685" s="206">
        <f>IF(N685="snížená",J685,0)</f>
        <v>0</v>
      </c>
      <c r="BG685" s="206">
        <f>IF(N685="zákl. přenesená",J685,0)</f>
        <v>0</v>
      </c>
      <c r="BH685" s="206">
        <f>IF(N685="sníž. přenesená",J685,0)</f>
        <v>0</v>
      </c>
      <c r="BI685" s="206">
        <f>IF(N685="nulová",J685,0)</f>
        <v>0</v>
      </c>
      <c r="BJ685" s="19" t="s">
        <v>79</v>
      </c>
      <c r="BK685" s="206">
        <f>ROUND(I685*H685,2)</f>
        <v>0</v>
      </c>
      <c r="BL685" s="19" t="s">
        <v>246</v>
      </c>
      <c r="BM685" s="205" t="s">
        <v>4071</v>
      </c>
    </row>
    <row r="686" spans="1:65" s="2" customFormat="1" ht="19.5">
      <c r="A686" s="36"/>
      <c r="B686" s="37"/>
      <c r="C686" s="38"/>
      <c r="D686" s="207" t="s">
        <v>248</v>
      </c>
      <c r="E686" s="38"/>
      <c r="F686" s="208" t="s">
        <v>4072</v>
      </c>
      <c r="G686" s="38"/>
      <c r="H686" s="38"/>
      <c r="I686" s="117"/>
      <c r="J686" s="38"/>
      <c r="K686" s="38"/>
      <c r="L686" s="41"/>
      <c r="M686" s="209"/>
      <c r="N686" s="210"/>
      <c r="O686" s="66"/>
      <c r="P686" s="66"/>
      <c r="Q686" s="66"/>
      <c r="R686" s="66"/>
      <c r="S686" s="66"/>
      <c r="T686" s="67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T686" s="19" t="s">
        <v>248</v>
      </c>
      <c r="AU686" s="19" t="s">
        <v>81</v>
      </c>
    </row>
    <row r="687" spans="1:65" s="12" customFormat="1" ht="25.9" customHeight="1">
      <c r="B687" s="178"/>
      <c r="C687" s="179"/>
      <c r="D687" s="180" t="s">
        <v>71</v>
      </c>
      <c r="E687" s="181" t="s">
        <v>634</v>
      </c>
      <c r="F687" s="181" t="s">
        <v>635</v>
      </c>
      <c r="G687" s="179"/>
      <c r="H687" s="179"/>
      <c r="I687" s="182"/>
      <c r="J687" s="183">
        <f>BK687</f>
        <v>0</v>
      </c>
      <c r="K687" s="179"/>
      <c r="L687" s="184"/>
      <c r="M687" s="185"/>
      <c r="N687" s="186"/>
      <c r="O687" s="186"/>
      <c r="P687" s="187">
        <f>P688</f>
        <v>0</v>
      </c>
      <c r="Q687" s="186"/>
      <c r="R687" s="187">
        <f>R688</f>
        <v>1.0074880000000001E-2</v>
      </c>
      <c r="S687" s="186"/>
      <c r="T687" s="188">
        <f>T688</f>
        <v>0</v>
      </c>
      <c r="AR687" s="189" t="s">
        <v>81</v>
      </c>
      <c r="AT687" s="190" t="s">
        <v>71</v>
      </c>
      <c r="AU687" s="190" t="s">
        <v>72</v>
      </c>
      <c r="AY687" s="189" t="s">
        <v>239</v>
      </c>
      <c r="BK687" s="191">
        <f>BK688</f>
        <v>0</v>
      </c>
    </row>
    <row r="688" spans="1:65" s="12" customFormat="1" ht="22.9" customHeight="1">
      <c r="B688" s="178"/>
      <c r="C688" s="179"/>
      <c r="D688" s="180" t="s">
        <v>71</v>
      </c>
      <c r="E688" s="192" t="s">
        <v>2671</v>
      </c>
      <c r="F688" s="192" t="s">
        <v>2672</v>
      </c>
      <c r="G688" s="179"/>
      <c r="H688" s="179"/>
      <c r="I688" s="182"/>
      <c r="J688" s="193">
        <f>BK688</f>
        <v>0</v>
      </c>
      <c r="K688" s="179"/>
      <c r="L688" s="184"/>
      <c r="M688" s="185"/>
      <c r="N688" s="186"/>
      <c r="O688" s="186"/>
      <c r="P688" s="187">
        <f>SUM(P689:P694)</f>
        <v>0</v>
      </c>
      <c r="Q688" s="186"/>
      <c r="R688" s="187">
        <f>SUM(R689:R694)</f>
        <v>1.0074880000000001E-2</v>
      </c>
      <c r="S688" s="186"/>
      <c r="T688" s="188">
        <f>SUM(T689:T694)</f>
        <v>0</v>
      </c>
      <c r="AR688" s="189" t="s">
        <v>81</v>
      </c>
      <c r="AT688" s="190" t="s">
        <v>71</v>
      </c>
      <c r="AU688" s="190" t="s">
        <v>79</v>
      </c>
      <c r="AY688" s="189" t="s">
        <v>239</v>
      </c>
      <c r="BK688" s="191">
        <f>SUM(BK689:BK694)</f>
        <v>0</v>
      </c>
    </row>
    <row r="689" spans="1:65" s="2" customFormat="1" ht="16.5" customHeight="1">
      <c r="A689" s="36"/>
      <c r="B689" s="37"/>
      <c r="C689" s="194" t="s">
        <v>2779</v>
      </c>
      <c r="D689" s="194" t="s">
        <v>241</v>
      </c>
      <c r="E689" s="195" t="s">
        <v>4073</v>
      </c>
      <c r="F689" s="196" t="s">
        <v>4074</v>
      </c>
      <c r="G689" s="197" t="s">
        <v>244</v>
      </c>
      <c r="H689" s="198">
        <v>14.816000000000001</v>
      </c>
      <c r="I689" s="199"/>
      <c r="J689" s="200">
        <f>ROUND(I689*H689,2)</f>
        <v>0</v>
      </c>
      <c r="K689" s="196" t="s">
        <v>245</v>
      </c>
      <c r="L689" s="41"/>
      <c r="M689" s="201" t="s">
        <v>19</v>
      </c>
      <c r="N689" s="202" t="s">
        <v>43</v>
      </c>
      <c r="O689" s="66"/>
      <c r="P689" s="203">
        <f>O689*H689</f>
        <v>0</v>
      </c>
      <c r="Q689" s="203">
        <v>6.8000000000000005E-4</v>
      </c>
      <c r="R689" s="203">
        <f>Q689*H689</f>
        <v>1.0074880000000001E-2</v>
      </c>
      <c r="S689" s="203">
        <v>0</v>
      </c>
      <c r="T689" s="204">
        <f>S689*H689</f>
        <v>0</v>
      </c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R689" s="205" t="s">
        <v>426</v>
      </c>
      <c r="AT689" s="205" t="s">
        <v>241</v>
      </c>
      <c r="AU689" s="205" t="s">
        <v>81</v>
      </c>
      <c r="AY689" s="19" t="s">
        <v>239</v>
      </c>
      <c r="BE689" s="206">
        <f>IF(N689="základní",J689,0)</f>
        <v>0</v>
      </c>
      <c r="BF689" s="206">
        <f>IF(N689="snížená",J689,0)</f>
        <v>0</v>
      </c>
      <c r="BG689" s="206">
        <f>IF(N689="zákl. přenesená",J689,0)</f>
        <v>0</v>
      </c>
      <c r="BH689" s="206">
        <f>IF(N689="sníž. přenesená",J689,0)</f>
        <v>0</v>
      </c>
      <c r="BI689" s="206">
        <f>IF(N689="nulová",J689,0)</f>
        <v>0</v>
      </c>
      <c r="BJ689" s="19" t="s">
        <v>79</v>
      </c>
      <c r="BK689" s="206">
        <f>ROUND(I689*H689,2)</f>
        <v>0</v>
      </c>
      <c r="BL689" s="19" t="s">
        <v>426</v>
      </c>
      <c r="BM689" s="205" t="s">
        <v>4075</v>
      </c>
    </row>
    <row r="690" spans="1:65" s="2" customFormat="1" ht="19.5">
      <c r="A690" s="36"/>
      <c r="B690" s="37"/>
      <c r="C690" s="38"/>
      <c r="D690" s="207" t="s">
        <v>248</v>
      </c>
      <c r="E690" s="38"/>
      <c r="F690" s="208" t="s">
        <v>4076</v>
      </c>
      <c r="G690" s="38"/>
      <c r="H690" s="38"/>
      <c r="I690" s="117"/>
      <c r="J690" s="38"/>
      <c r="K690" s="38"/>
      <c r="L690" s="41"/>
      <c r="M690" s="209"/>
      <c r="N690" s="210"/>
      <c r="O690" s="66"/>
      <c r="P690" s="66"/>
      <c r="Q690" s="66"/>
      <c r="R690" s="66"/>
      <c r="S690" s="66"/>
      <c r="T690" s="67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T690" s="19" t="s">
        <v>248</v>
      </c>
      <c r="AU690" s="19" t="s">
        <v>81</v>
      </c>
    </row>
    <row r="691" spans="1:65" s="13" customFormat="1" ht="11.25">
      <c r="B691" s="211"/>
      <c r="C691" s="212"/>
      <c r="D691" s="207" t="s">
        <v>250</v>
      </c>
      <c r="E691" s="213" t="s">
        <v>19</v>
      </c>
      <c r="F691" s="214" t="s">
        <v>4077</v>
      </c>
      <c r="G691" s="212"/>
      <c r="H691" s="215">
        <v>4.5</v>
      </c>
      <c r="I691" s="216"/>
      <c r="J691" s="212"/>
      <c r="K691" s="212"/>
      <c r="L691" s="217"/>
      <c r="M691" s="218"/>
      <c r="N691" s="219"/>
      <c r="O691" s="219"/>
      <c r="P691" s="219"/>
      <c r="Q691" s="219"/>
      <c r="R691" s="219"/>
      <c r="S691" s="219"/>
      <c r="T691" s="220"/>
      <c r="AT691" s="221" t="s">
        <v>250</v>
      </c>
      <c r="AU691" s="221" t="s">
        <v>81</v>
      </c>
      <c r="AV691" s="13" t="s">
        <v>81</v>
      </c>
      <c r="AW691" s="13" t="s">
        <v>33</v>
      </c>
      <c r="AX691" s="13" t="s">
        <v>72</v>
      </c>
      <c r="AY691" s="221" t="s">
        <v>239</v>
      </c>
    </row>
    <row r="692" spans="1:65" s="13" customFormat="1" ht="11.25">
      <c r="B692" s="211"/>
      <c r="C692" s="212"/>
      <c r="D692" s="207" t="s">
        <v>250</v>
      </c>
      <c r="E692" s="213" t="s">
        <v>19</v>
      </c>
      <c r="F692" s="214" t="s">
        <v>4078</v>
      </c>
      <c r="G692" s="212"/>
      <c r="H692" s="215">
        <v>10.316000000000001</v>
      </c>
      <c r="I692" s="216"/>
      <c r="J692" s="212"/>
      <c r="K692" s="212"/>
      <c r="L692" s="217"/>
      <c r="M692" s="218"/>
      <c r="N692" s="219"/>
      <c r="O692" s="219"/>
      <c r="P692" s="219"/>
      <c r="Q692" s="219"/>
      <c r="R692" s="219"/>
      <c r="S692" s="219"/>
      <c r="T692" s="220"/>
      <c r="AT692" s="221" t="s">
        <v>250</v>
      </c>
      <c r="AU692" s="221" t="s">
        <v>81</v>
      </c>
      <c r="AV692" s="13" t="s">
        <v>81</v>
      </c>
      <c r="AW692" s="13" t="s">
        <v>33</v>
      </c>
      <c r="AX692" s="13" t="s">
        <v>72</v>
      </c>
      <c r="AY692" s="221" t="s">
        <v>239</v>
      </c>
    </row>
    <row r="693" spans="1:65" s="2" customFormat="1" ht="16.5" customHeight="1">
      <c r="A693" s="36"/>
      <c r="B693" s="37"/>
      <c r="C693" s="194" t="s">
        <v>665</v>
      </c>
      <c r="D693" s="194" t="s">
        <v>241</v>
      </c>
      <c r="E693" s="195" t="s">
        <v>2780</v>
      </c>
      <c r="F693" s="196" t="s">
        <v>2781</v>
      </c>
      <c r="G693" s="197" t="s">
        <v>265</v>
      </c>
      <c r="H693" s="198">
        <v>0.01</v>
      </c>
      <c r="I693" s="199"/>
      <c r="J693" s="200">
        <f>ROUND(I693*H693,2)</f>
        <v>0</v>
      </c>
      <c r="K693" s="196" t="s">
        <v>245</v>
      </c>
      <c r="L693" s="41"/>
      <c r="M693" s="201" t="s">
        <v>19</v>
      </c>
      <c r="N693" s="202" t="s">
        <v>43</v>
      </c>
      <c r="O693" s="66"/>
      <c r="P693" s="203">
        <f>O693*H693</f>
        <v>0</v>
      </c>
      <c r="Q693" s="203">
        <v>0</v>
      </c>
      <c r="R693" s="203">
        <f>Q693*H693</f>
        <v>0</v>
      </c>
      <c r="S693" s="203">
        <v>0</v>
      </c>
      <c r="T693" s="204">
        <f>S693*H693</f>
        <v>0</v>
      </c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R693" s="205" t="s">
        <v>426</v>
      </c>
      <c r="AT693" s="205" t="s">
        <v>241</v>
      </c>
      <c r="AU693" s="205" t="s">
        <v>81</v>
      </c>
      <c r="AY693" s="19" t="s">
        <v>239</v>
      </c>
      <c r="BE693" s="206">
        <f>IF(N693="základní",J693,0)</f>
        <v>0</v>
      </c>
      <c r="BF693" s="206">
        <f>IF(N693="snížená",J693,0)</f>
        <v>0</v>
      </c>
      <c r="BG693" s="206">
        <f>IF(N693="zákl. přenesená",J693,0)</f>
        <v>0</v>
      </c>
      <c r="BH693" s="206">
        <f>IF(N693="sníž. přenesená",J693,0)</f>
        <v>0</v>
      </c>
      <c r="BI693" s="206">
        <f>IF(N693="nulová",J693,0)</f>
        <v>0</v>
      </c>
      <c r="BJ693" s="19" t="s">
        <v>79</v>
      </c>
      <c r="BK693" s="206">
        <f>ROUND(I693*H693,2)</f>
        <v>0</v>
      </c>
      <c r="BL693" s="19" t="s">
        <v>426</v>
      </c>
      <c r="BM693" s="205" t="s">
        <v>4079</v>
      </c>
    </row>
    <row r="694" spans="1:65" s="2" customFormat="1" ht="19.5">
      <c r="A694" s="36"/>
      <c r="B694" s="37"/>
      <c r="C694" s="38"/>
      <c r="D694" s="207" t="s">
        <v>248</v>
      </c>
      <c r="E694" s="38"/>
      <c r="F694" s="208" t="s">
        <v>2783</v>
      </c>
      <c r="G694" s="38"/>
      <c r="H694" s="38"/>
      <c r="I694" s="117"/>
      <c r="J694" s="38"/>
      <c r="K694" s="38"/>
      <c r="L694" s="41"/>
      <c r="M694" s="226"/>
      <c r="N694" s="227"/>
      <c r="O694" s="228"/>
      <c r="P694" s="228"/>
      <c r="Q694" s="228"/>
      <c r="R694" s="228"/>
      <c r="S694" s="228"/>
      <c r="T694" s="229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T694" s="19" t="s">
        <v>248</v>
      </c>
      <c r="AU694" s="19" t="s">
        <v>81</v>
      </c>
    </row>
    <row r="695" spans="1:65" s="2" customFormat="1" ht="6.95" customHeight="1">
      <c r="A695" s="36"/>
      <c r="B695" s="49"/>
      <c r="C695" s="50"/>
      <c r="D695" s="50"/>
      <c r="E695" s="50"/>
      <c r="F695" s="50"/>
      <c r="G695" s="50"/>
      <c r="H695" s="50"/>
      <c r="I695" s="144"/>
      <c r="J695" s="50"/>
      <c r="K695" s="50"/>
      <c r="L695" s="41"/>
      <c r="M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</row>
  </sheetData>
  <sheetProtection algorithmName="SHA-512" hashValue="ImZDjP1MKeXRHWToJmM/U4jN3J6USOOtWW8WdEuSY8BDMuW0D5UejzuGNSvTxapAKrN+R4/8ylzK3/+t5ZpVWA==" saltValue="Gyq6qfLiHBr2EMCVJ10h2iZhx1jrJt8HSl6Cb+IUh03gPv6hQodlPwcz7AWGxUtl0dMdoHn7V9rFsVq/z7VDYg==" spinCount="100000" sheet="1" objects="1" scenarios="1" formatColumns="0" formatRows="0" autoFilter="0"/>
  <autoFilter ref="C91:K694" xr:uid="{00000000-0009-0000-0000-00001C000000}"/>
  <mergeCells count="9">
    <mergeCell ref="E50:H50"/>
    <mergeCell ref="E82:H82"/>
    <mergeCell ref="E84:H84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140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89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215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269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tr">
        <f>IF('Rekapitulace stavby'!AN19="","",'Rekapitulace stavby'!AN19)</f>
        <v/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tr">
        <f>IF('Rekapitulace stavby'!E20="","",'Rekapitulace stavby'!E20)</f>
        <v xml:space="preserve"> </v>
      </c>
      <c r="F26" s="36"/>
      <c r="G26" s="36"/>
      <c r="H26" s="36"/>
      <c r="I26" s="119" t="s">
        <v>28</v>
      </c>
      <c r="J26" s="105" t="str">
        <f>IF('Rekapitulace stavby'!AN20="","",'Rekapitulace stavby'!AN20)</f>
        <v/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03" t="s">
        <v>19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ROUND(J88,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ROUND((SUM(BE88:BE139)),  2)</f>
        <v>0</v>
      </c>
      <c r="G35" s="36"/>
      <c r="H35" s="36"/>
      <c r="I35" s="133">
        <v>0.21</v>
      </c>
      <c r="J35" s="132">
        <f>ROUND(((SUM(BE88:BE139))*I35),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ROUND((SUM(BF88:BF139)),  2)</f>
        <v>0</v>
      </c>
      <c r="G36" s="36"/>
      <c r="H36" s="36"/>
      <c r="I36" s="133">
        <v>0.15</v>
      </c>
      <c r="J36" s="132">
        <f>ROUND(((SUM(BF88:BF139))*I36),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ROUND((SUM(BG88:BG139)),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ROUND((SUM(BH88:BH139)),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ROUND((SUM(BI88:BI139)),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215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SO 01.2 - Kácení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15.2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 xml:space="preserve"> 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J88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222</v>
      </c>
      <c r="E64" s="156"/>
      <c r="F64" s="156"/>
      <c r="G64" s="156"/>
      <c r="H64" s="156"/>
      <c r="I64" s="157"/>
      <c r="J64" s="158">
        <f>J89</f>
        <v>0</v>
      </c>
      <c r="K64" s="154"/>
      <c r="L64" s="159"/>
    </row>
    <row r="65" spans="1:31" s="10" customFormat="1" ht="19.899999999999999" customHeight="1">
      <c r="B65" s="160"/>
      <c r="C65" s="99"/>
      <c r="D65" s="161" t="s">
        <v>223</v>
      </c>
      <c r="E65" s="162"/>
      <c r="F65" s="162"/>
      <c r="G65" s="162"/>
      <c r="H65" s="162"/>
      <c r="I65" s="163"/>
      <c r="J65" s="164">
        <f>J90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270</v>
      </c>
      <c r="E66" s="162"/>
      <c r="F66" s="162"/>
      <c r="G66" s="162"/>
      <c r="H66" s="162"/>
      <c r="I66" s="163"/>
      <c r="J66" s="164">
        <f>J137</f>
        <v>0</v>
      </c>
      <c r="K66" s="99"/>
      <c r="L66" s="165"/>
    </row>
    <row r="67" spans="1:31" s="2" customFormat="1" ht="21.75" customHeight="1">
      <c r="A67" s="36"/>
      <c r="B67" s="37"/>
      <c r="C67" s="38"/>
      <c r="D67" s="38"/>
      <c r="E67" s="38"/>
      <c r="F67" s="38"/>
      <c r="G67" s="38"/>
      <c r="H67" s="38"/>
      <c r="I67" s="117"/>
      <c r="J67" s="38"/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31" s="2" customFormat="1" ht="6.95" customHeight="1">
      <c r="A68" s="36"/>
      <c r="B68" s="49"/>
      <c r="C68" s="50"/>
      <c r="D68" s="50"/>
      <c r="E68" s="50"/>
      <c r="F68" s="50"/>
      <c r="G68" s="50"/>
      <c r="H68" s="50"/>
      <c r="I68" s="144"/>
      <c r="J68" s="50"/>
      <c r="K68" s="50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72" spans="1:31" s="2" customFormat="1" ht="6.95" customHeight="1">
      <c r="A72" s="36"/>
      <c r="B72" s="51"/>
      <c r="C72" s="52"/>
      <c r="D72" s="52"/>
      <c r="E72" s="52"/>
      <c r="F72" s="52"/>
      <c r="G72" s="52"/>
      <c r="H72" s="52"/>
      <c r="I72" s="147"/>
      <c r="J72" s="52"/>
      <c r="K72" s="52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24.95" customHeight="1">
      <c r="A73" s="36"/>
      <c r="B73" s="37"/>
      <c r="C73" s="25" t="s">
        <v>224</v>
      </c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37"/>
      <c r="C74" s="38"/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2" customHeight="1">
      <c r="A75" s="36"/>
      <c r="B75" s="37"/>
      <c r="C75" s="31" t="s">
        <v>16</v>
      </c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6.5" customHeight="1">
      <c r="A76" s="36"/>
      <c r="B76" s="37"/>
      <c r="C76" s="38"/>
      <c r="D76" s="38"/>
      <c r="E76" s="404" t="str">
        <f>E7</f>
        <v>Horoměřická S 071 - most, Praha 6, č. akce 999615</v>
      </c>
      <c r="F76" s="405"/>
      <c r="G76" s="405"/>
      <c r="H76" s="405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1" customFormat="1" ht="12" customHeight="1">
      <c r="B77" s="23"/>
      <c r="C77" s="31" t="s">
        <v>214</v>
      </c>
      <c r="D77" s="24"/>
      <c r="E77" s="24"/>
      <c r="F77" s="24"/>
      <c r="G77" s="24"/>
      <c r="H77" s="24"/>
      <c r="I77" s="110"/>
      <c r="J77" s="24"/>
      <c r="K77" s="24"/>
      <c r="L77" s="22"/>
    </row>
    <row r="78" spans="1:31" s="2" customFormat="1" ht="16.5" customHeight="1">
      <c r="A78" s="36"/>
      <c r="B78" s="37"/>
      <c r="C78" s="38"/>
      <c r="D78" s="38"/>
      <c r="E78" s="404" t="s">
        <v>215</v>
      </c>
      <c r="F78" s="406"/>
      <c r="G78" s="406"/>
      <c r="H78" s="406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216</v>
      </c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378" t="str">
        <f>E11</f>
        <v>SO 01.2 - Kácení</v>
      </c>
      <c r="F80" s="406"/>
      <c r="G80" s="406"/>
      <c r="H80" s="406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F14</f>
        <v>ul. Horoměřická / Pod Habrovkou</v>
      </c>
      <c r="G82" s="38"/>
      <c r="H82" s="38"/>
      <c r="I82" s="119" t="s">
        <v>23</v>
      </c>
      <c r="J82" s="61" t="str">
        <f>IF(J14="","",J14)</f>
        <v>12. 6. 2020</v>
      </c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E17</f>
        <v>TSK hl.m. Prahy, a.s.</v>
      </c>
      <c r="G84" s="38"/>
      <c r="H84" s="38"/>
      <c r="I84" s="119" t="s">
        <v>31</v>
      </c>
      <c r="J84" s="34" t="str">
        <f>E23</f>
        <v>AGA Letiště, spol. s r.o.</v>
      </c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IF(E20="","",E20)</f>
        <v>Vyplň údaj</v>
      </c>
      <c r="G85" s="38"/>
      <c r="H85" s="38"/>
      <c r="I85" s="119" t="s">
        <v>34</v>
      </c>
      <c r="J85" s="34" t="str">
        <f>E26</f>
        <v xml:space="preserve"> 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66"/>
      <c r="B87" s="167"/>
      <c r="C87" s="168" t="s">
        <v>225</v>
      </c>
      <c r="D87" s="169" t="s">
        <v>57</v>
      </c>
      <c r="E87" s="169" t="s">
        <v>53</v>
      </c>
      <c r="F87" s="169" t="s">
        <v>54</v>
      </c>
      <c r="G87" s="169" t="s">
        <v>226</v>
      </c>
      <c r="H87" s="169" t="s">
        <v>227</v>
      </c>
      <c r="I87" s="170" t="s">
        <v>228</v>
      </c>
      <c r="J87" s="169" t="s">
        <v>220</v>
      </c>
      <c r="K87" s="171" t="s">
        <v>229</v>
      </c>
      <c r="L87" s="172"/>
      <c r="M87" s="70" t="s">
        <v>19</v>
      </c>
      <c r="N87" s="71" t="s">
        <v>42</v>
      </c>
      <c r="O87" s="71" t="s">
        <v>230</v>
      </c>
      <c r="P87" s="71" t="s">
        <v>231</v>
      </c>
      <c r="Q87" s="71" t="s">
        <v>232</v>
      </c>
      <c r="R87" s="71" t="s">
        <v>233</v>
      </c>
      <c r="S87" s="71" t="s">
        <v>234</v>
      </c>
      <c r="T87" s="72" t="s">
        <v>235</v>
      </c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</row>
    <row r="88" spans="1:65" s="2" customFormat="1" ht="22.9" customHeight="1">
      <c r="A88" s="36"/>
      <c r="B88" s="37"/>
      <c r="C88" s="77" t="s">
        <v>236</v>
      </c>
      <c r="D88" s="38"/>
      <c r="E88" s="38"/>
      <c r="F88" s="38"/>
      <c r="G88" s="38"/>
      <c r="H88" s="38"/>
      <c r="I88" s="117"/>
      <c r="J88" s="173">
        <f>BK88</f>
        <v>0</v>
      </c>
      <c r="K88" s="38"/>
      <c r="L88" s="41"/>
      <c r="M88" s="73"/>
      <c r="N88" s="174"/>
      <c r="O88" s="74"/>
      <c r="P88" s="175">
        <f>P89</f>
        <v>0</v>
      </c>
      <c r="Q88" s="74"/>
      <c r="R88" s="175">
        <f>R89</f>
        <v>2.6339800000000002</v>
      </c>
      <c r="S88" s="74"/>
      <c r="T88" s="176">
        <f>T89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71</v>
      </c>
      <c r="AU88" s="19" t="s">
        <v>221</v>
      </c>
      <c r="BK88" s="177">
        <f>BK89</f>
        <v>0</v>
      </c>
    </row>
    <row r="89" spans="1:65" s="12" customFormat="1" ht="25.9" customHeight="1">
      <c r="B89" s="178"/>
      <c r="C89" s="179"/>
      <c r="D89" s="180" t="s">
        <v>71</v>
      </c>
      <c r="E89" s="181" t="s">
        <v>237</v>
      </c>
      <c r="F89" s="181" t="s">
        <v>238</v>
      </c>
      <c r="G89" s="179"/>
      <c r="H89" s="179"/>
      <c r="I89" s="182"/>
      <c r="J89" s="183">
        <f>BK89</f>
        <v>0</v>
      </c>
      <c r="K89" s="179"/>
      <c r="L89" s="184"/>
      <c r="M89" s="185"/>
      <c r="N89" s="186"/>
      <c r="O89" s="186"/>
      <c r="P89" s="187">
        <f>P90+P137</f>
        <v>0</v>
      </c>
      <c r="Q89" s="186"/>
      <c r="R89" s="187">
        <f>R90+R137</f>
        <v>2.6339800000000002</v>
      </c>
      <c r="S89" s="186"/>
      <c r="T89" s="188">
        <f>T90+T137</f>
        <v>0</v>
      </c>
      <c r="AR89" s="189" t="s">
        <v>79</v>
      </c>
      <c r="AT89" s="190" t="s">
        <v>71</v>
      </c>
      <c r="AU89" s="190" t="s">
        <v>72</v>
      </c>
      <c r="AY89" s="189" t="s">
        <v>239</v>
      </c>
      <c r="BK89" s="191">
        <f>BK90+BK137</f>
        <v>0</v>
      </c>
    </row>
    <row r="90" spans="1:65" s="12" customFormat="1" ht="22.9" customHeight="1">
      <c r="B90" s="178"/>
      <c r="C90" s="179"/>
      <c r="D90" s="180" t="s">
        <v>71</v>
      </c>
      <c r="E90" s="192" t="s">
        <v>79</v>
      </c>
      <c r="F90" s="192" t="s">
        <v>240</v>
      </c>
      <c r="G90" s="179"/>
      <c r="H90" s="179"/>
      <c r="I90" s="182"/>
      <c r="J90" s="193">
        <f>BK90</f>
        <v>0</v>
      </c>
      <c r="K90" s="179"/>
      <c r="L90" s="184"/>
      <c r="M90" s="185"/>
      <c r="N90" s="186"/>
      <c r="O90" s="186"/>
      <c r="P90" s="187">
        <f>SUM(P91:P136)</f>
        <v>0</v>
      </c>
      <c r="Q90" s="186"/>
      <c r="R90" s="187">
        <f>SUM(R91:R136)</f>
        <v>2.6339800000000002</v>
      </c>
      <c r="S90" s="186"/>
      <c r="T90" s="188">
        <f>SUM(T91:T136)</f>
        <v>0</v>
      </c>
      <c r="AR90" s="189" t="s">
        <v>79</v>
      </c>
      <c r="AT90" s="190" t="s">
        <v>71</v>
      </c>
      <c r="AU90" s="190" t="s">
        <v>79</v>
      </c>
      <c r="AY90" s="189" t="s">
        <v>239</v>
      </c>
      <c r="BK90" s="191">
        <f>SUM(BK91:BK136)</f>
        <v>0</v>
      </c>
    </row>
    <row r="91" spans="1:65" s="2" customFormat="1" ht="21.75" customHeight="1">
      <c r="A91" s="36"/>
      <c r="B91" s="37"/>
      <c r="C91" s="194" t="s">
        <v>79</v>
      </c>
      <c r="D91" s="194" t="s">
        <v>241</v>
      </c>
      <c r="E91" s="195" t="s">
        <v>271</v>
      </c>
      <c r="F91" s="196" t="s">
        <v>272</v>
      </c>
      <c r="G91" s="197" t="s">
        <v>244</v>
      </c>
      <c r="H91" s="198">
        <v>501</v>
      </c>
      <c r="I91" s="199"/>
      <c r="J91" s="200">
        <f>ROUND(I91*H91,2)</f>
        <v>0</v>
      </c>
      <c r="K91" s="196" t="s">
        <v>245</v>
      </c>
      <c r="L91" s="41"/>
      <c r="M91" s="201" t="s">
        <v>19</v>
      </c>
      <c r="N91" s="202" t="s">
        <v>43</v>
      </c>
      <c r="O91" s="66"/>
      <c r="P91" s="203">
        <f>O91*H91</f>
        <v>0</v>
      </c>
      <c r="Q91" s="203">
        <v>0</v>
      </c>
      <c r="R91" s="203">
        <f>Q91*H91</f>
        <v>0</v>
      </c>
      <c r="S91" s="203">
        <v>0</v>
      </c>
      <c r="T91" s="204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205" t="s">
        <v>246</v>
      </c>
      <c r="AT91" s="205" t="s">
        <v>241</v>
      </c>
      <c r="AU91" s="205" t="s">
        <v>81</v>
      </c>
      <c r="AY91" s="19" t="s">
        <v>239</v>
      </c>
      <c r="BE91" s="206">
        <f>IF(N91="základní",J91,0)</f>
        <v>0</v>
      </c>
      <c r="BF91" s="206">
        <f>IF(N91="snížená",J91,0)</f>
        <v>0</v>
      </c>
      <c r="BG91" s="206">
        <f>IF(N91="zákl. přenesená",J91,0)</f>
        <v>0</v>
      </c>
      <c r="BH91" s="206">
        <f>IF(N91="sníž. přenesená",J91,0)</f>
        <v>0</v>
      </c>
      <c r="BI91" s="206">
        <f>IF(N91="nulová",J91,0)</f>
        <v>0</v>
      </c>
      <c r="BJ91" s="19" t="s">
        <v>79</v>
      </c>
      <c r="BK91" s="206">
        <f>ROUND(I91*H91,2)</f>
        <v>0</v>
      </c>
      <c r="BL91" s="19" t="s">
        <v>246</v>
      </c>
      <c r="BM91" s="205" t="s">
        <v>273</v>
      </c>
    </row>
    <row r="92" spans="1:65" s="2" customFormat="1" ht="19.5">
      <c r="A92" s="36"/>
      <c r="B92" s="37"/>
      <c r="C92" s="38"/>
      <c r="D92" s="207" t="s">
        <v>248</v>
      </c>
      <c r="E92" s="38"/>
      <c r="F92" s="208" t="s">
        <v>274</v>
      </c>
      <c r="G92" s="38"/>
      <c r="H92" s="38"/>
      <c r="I92" s="117"/>
      <c r="J92" s="38"/>
      <c r="K92" s="38"/>
      <c r="L92" s="41"/>
      <c r="M92" s="209"/>
      <c r="N92" s="210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248</v>
      </c>
      <c r="AU92" s="19" t="s">
        <v>81</v>
      </c>
    </row>
    <row r="93" spans="1:65" s="2" customFormat="1" ht="19.5">
      <c r="A93" s="36"/>
      <c r="B93" s="37"/>
      <c r="C93" s="38"/>
      <c r="D93" s="207" t="s">
        <v>275</v>
      </c>
      <c r="E93" s="38"/>
      <c r="F93" s="225" t="s">
        <v>276</v>
      </c>
      <c r="G93" s="38"/>
      <c r="H93" s="38"/>
      <c r="I93" s="117"/>
      <c r="J93" s="38"/>
      <c r="K93" s="38"/>
      <c r="L93" s="41"/>
      <c r="M93" s="209"/>
      <c r="N93" s="210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275</v>
      </c>
      <c r="AU93" s="19" t="s">
        <v>81</v>
      </c>
    </row>
    <row r="94" spans="1:65" s="13" customFormat="1" ht="11.25">
      <c r="B94" s="211"/>
      <c r="C94" s="212"/>
      <c r="D94" s="207" t="s">
        <v>250</v>
      </c>
      <c r="E94" s="213" t="s">
        <v>19</v>
      </c>
      <c r="F94" s="214" t="s">
        <v>277</v>
      </c>
      <c r="G94" s="212"/>
      <c r="H94" s="215">
        <v>501</v>
      </c>
      <c r="I94" s="216"/>
      <c r="J94" s="212"/>
      <c r="K94" s="212"/>
      <c r="L94" s="217"/>
      <c r="M94" s="218"/>
      <c r="N94" s="219"/>
      <c r="O94" s="219"/>
      <c r="P94" s="219"/>
      <c r="Q94" s="219"/>
      <c r="R94" s="219"/>
      <c r="S94" s="219"/>
      <c r="T94" s="220"/>
      <c r="AT94" s="221" t="s">
        <v>250</v>
      </c>
      <c r="AU94" s="221" t="s">
        <v>81</v>
      </c>
      <c r="AV94" s="13" t="s">
        <v>81</v>
      </c>
      <c r="AW94" s="13" t="s">
        <v>33</v>
      </c>
      <c r="AX94" s="13" t="s">
        <v>72</v>
      </c>
      <c r="AY94" s="221" t="s">
        <v>239</v>
      </c>
    </row>
    <row r="95" spans="1:65" s="2" customFormat="1" ht="16.5" customHeight="1">
      <c r="A95" s="36"/>
      <c r="B95" s="37"/>
      <c r="C95" s="194" t="s">
        <v>81</v>
      </c>
      <c r="D95" s="194" t="s">
        <v>241</v>
      </c>
      <c r="E95" s="195" t="s">
        <v>278</v>
      </c>
      <c r="F95" s="196" t="s">
        <v>279</v>
      </c>
      <c r="G95" s="197" t="s">
        <v>244</v>
      </c>
      <c r="H95" s="198">
        <v>501</v>
      </c>
      <c r="I95" s="199"/>
      <c r="J95" s="200">
        <f>ROUND(I95*H95,2)</f>
        <v>0</v>
      </c>
      <c r="K95" s="196" t="s">
        <v>19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1.8000000000000001E-4</v>
      </c>
      <c r="R95" s="203">
        <f>Q95*H95</f>
        <v>9.018000000000001E-2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246</v>
      </c>
      <c r="AT95" s="205" t="s">
        <v>241</v>
      </c>
      <c r="AU95" s="205" t="s">
        <v>81</v>
      </c>
      <c r="AY95" s="19" t="s">
        <v>239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246</v>
      </c>
      <c r="BM95" s="205" t="s">
        <v>280</v>
      </c>
    </row>
    <row r="96" spans="1:65" s="2" customFormat="1" ht="11.25">
      <c r="A96" s="36"/>
      <c r="B96" s="37"/>
      <c r="C96" s="38"/>
      <c r="D96" s="207" t="s">
        <v>248</v>
      </c>
      <c r="E96" s="38"/>
      <c r="F96" s="208" t="s">
        <v>281</v>
      </c>
      <c r="G96" s="38"/>
      <c r="H96" s="38"/>
      <c r="I96" s="117"/>
      <c r="J96" s="38"/>
      <c r="K96" s="38"/>
      <c r="L96" s="41"/>
      <c r="M96" s="209"/>
      <c r="N96" s="210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248</v>
      </c>
      <c r="AU96" s="19" t="s">
        <v>81</v>
      </c>
    </row>
    <row r="97" spans="1:65" s="2" customFormat="1" ht="19.5">
      <c r="A97" s="36"/>
      <c r="B97" s="37"/>
      <c r="C97" s="38"/>
      <c r="D97" s="207" t="s">
        <v>275</v>
      </c>
      <c r="E97" s="38"/>
      <c r="F97" s="225" t="s">
        <v>282</v>
      </c>
      <c r="G97" s="38"/>
      <c r="H97" s="38"/>
      <c r="I97" s="117"/>
      <c r="J97" s="38"/>
      <c r="K97" s="38"/>
      <c r="L97" s="41"/>
      <c r="M97" s="209"/>
      <c r="N97" s="210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275</v>
      </c>
      <c r="AU97" s="19" t="s">
        <v>81</v>
      </c>
    </row>
    <row r="98" spans="1:65" s="13" customFormat="1" ht="11.25">
      <c r="B98" s="211"/>
      <c r="C98" s="212"/>
      <c r="D98" s="207" t="s">
        <v>250</v>
      </c>
      <c r="E98" s="213" t="s">
        <v>19</v>
      </c>
      <c r="F98" s="214" t="s">
        <v>277</v>
      </c>
      <c r="G98" s="212"/>
      <c r="H98" s="215">
        <v>501</v>
      </c>
      <c r="I98" s="216"/>
      <c r="J98" s="212"/>
      <c r="K98" s="212"/>
      <c r="L98" s="217"/>
      <c r="M98" s="218"/>
      <c r="N98" s="219"/>
      <c r="O98" s="219"/>
      <c r="P98" s="219"/>
      <c r="Q98" s="219"/>
      <c r="R98" s="219"/>
      <c r="S98" s="219"/>
      <c r="T98" s="220"/>
      <c r="AT98" s="221" t="s">
        <v>250</v>
      </c>
      <c r="AU98" s="221" t="s">
        <v>81</v>
      </c>
      <c r="AV98" s="13" t="s">
        <v>81</v>
      </c>
      <c r="AW98" s="13" t="s">
        <v>33</v>
      </c>
      <c r="AX98" s="13" t="s">
        <v>72</v>
      </c>
      <c r="AY98" s="221" t="s">
        <v>239</v>
      </c>
    </row>
    <row r="99" spans="1:65" s="2" customFormat="1" ht="16.5" customHeight="1">
      <c r="A99" s="36"/>
      <c r="B99" s="37"/>
      <c r="C99" s="194" t="s">
        <v>101</v>
      </c>
      <c r="D99" s="194" t="s">
        <v>241</v>
      </c>
      <c r="E99" s="195" t="s">
        <v>283</v>
      </c>
      <c r="F99" s="196" t="s">
        <v>284</v>
      </c>
      <c r="G99" s="197" t="s">
        <v>285</v>
      </c>
      <c r="H99" s="198">
        <v>12</v>
      </c>
      <c r="I99" s="199"/>
      <c r="J99" s="200">
        <f>ROUND(I99*H99,2)</f>
        <v>0</v>
      </c>
      <c r="K99" s="196" t="s">
        <v>245</v>
      </c>
      <c r="L99" s="41"/>
      <c r="M99" s="201" t="s">
        <v>19</v>
      </c>
      <c r="N99" s="202" t="s">
        <v>43</v>
      </c>
      <c r="O99" s="66"/>
      <c r="P99" s="203">
        <f>O99*H99</f>
        <v>0</v>
      </c>
      <c r="Q99" s="203">
        <v>0</v>
      </c>
      <c r="R99" s="203">
        <f>Q99*H99</f>
        <v>0</v>
      </c>
      <c r="S99" s="203">
        <v>0</v>
      </c>
      <c r="T99" s="204">
        <f>S99*H99</f>
        <v>0</v>
      </c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R99" s="205" t="s">
        <v>246</v>
      </c>
      <c r="AT99" s="205" t="s">
        <v>241</v>
      </c>
      <c r="AU99" s="205" t="s">
        <v>81</v>
      </c>
      <c r="AY99" s="19" t="s">
        <v>239</v>
      </c>
      <c r="BE99" s="206">
        <f>IF(N99="základní",J99,0)</f>
        <v>0</v>
      </c>
      <c r="BF99" s="206">
        <f>IF(N99="snížená",J99,0)</f>
        <v>0</v>
      </c>
      <c r="BG99" s="206">
        <f>IF(N99="zákl. přenesená",J99,0)</f>
        <v>0</v>
      </c>
      <c r="BH99" s="206">
        <f>IF(N99="sníž. přenesená",J99,0)</f>
        <v>0</v>
      </c>
      <c r="BI99" s="206">
        <f>IF(N99="nulová",J99,0)</f>
        <v>0</v>
      </c>
      <c r="BJ99" s="19" t="s">
        <v>79</v>
      </c>
      <c r="BK99" s="206">
        <f>ROUND(I99*H99,2)</f>
        <v>0</v>
      </c>
      <c r="BL99" s="19" t="s">
        <v>246</v>
      </c>
      <c r="BM99" s="205" t="s">
        <v>286</v>
      </c>
    </row>
    <row r="100" spans="1:65" s="2" customFormat="1" ht="11.25">
      <c r="A100" s="36"/>
      <c r="B100" s="37"/>
      <c r="C100" s="38"/>
      <c r="D100" s="207" t="s">
        <v>248</v>
      </c>
      <c r="E100" s="38"/>
      <c r="F100" s="208" t="s">
        <v>287</v>
      </c>
      <c r="G100" s="38"/>
      <c r="H100" s="38"/>
      <c r="I100" s="117"/>
      <c r="J100" s="38"/>
      <c r="K100" s="38"/>
      <c r="L100" s="41"/>
      <c r="M100" s="209"/>
      <c r="N100" s="210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248</v>
      </c>
      <c r="AU100" s="19" t="s">
        <v>81</v>
      </c>
    </row>
    <row r="101" spans="1:65" s="2" customFormat="1" ht="19.5">
      <c r="A101" s="36"/>
      <c r="B101" s="37"/>
      <c r="C101" s="38"/>
      <c r="D101" s="207" t="s">
        <v>275</v>
      </c>
      <c r="E101" s="38"/>
      <c r="F101" s="225" t="s">
        <v>288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275</v>
      </c>
      <c r="AU101" s="19" t="s">
        <v>81</v>
      </c>
    </row>
    <row r="102" spans="1:65" s="13" customFormat="1" ht="11.25">
      <c r="B102" s="211"/>
      <c r="C102" s="212"/>
      <c r="D102" s="207" t="s">
        <v>250</v>
      </c>
      <c r="E102" s="213" t="s">
        <v>19</v>
      </c>
      <c r="F102" s="214" t="s">
        <v>289</v>
      </c>
      <c r="G102" s="212"/>
      <c r="H102" s="215">
        <v>12</v>
      </c>
      <c r="I102" s="216"/>
      <c r="J102" s="212"/>
      <c r="K102" s="212"/>
      <c r="L102" s="217"/>
      <c r="M102" s="218"/>
      <c r="N102" s="219"/>
      <c r="O102" s="219"/>
      <c r="P102" s="219"/>
      <c r="Q102" s="219"/>
      <c r="R102" s="219"/>
      <c r="S102" s="219"/>
      <c r="T102" s="220"/>
      <c r="AT102" s="221" t="s">
        <v>250</v>
      </c>
      <c r="AU102" s="221" t="s">
        <v>81</v>
      </c>
      <c r="AV102" s="13" t="s">
        <v>81</v>
      </c>
      <c r="AW102" s="13" t="s">
        <v>33</v>
      </c>
      <c r="AX102" s="13" t="s">
        <v>72</v>
      </c>
      <c r="AY102" s="221" t="s">
        <v>239</v>
      </c>
    </row>
    <row r="103" spans="1:65" s="2" customFormat="1" ht="16.5" customHeight="1">
      <c r="A103" s="36"/>
      <c r="B103" s="37"/>
      <c r="C103" s="194" t="s">
        <v>246</v>
      </c>
      <c r="D103" s="194" t="s">
        <v>241</v>
      </c>
      <c r="E103" s="195" t="s">
        <v>290</v>
      </c>
      <c r="F103" s="196" t="s">
        <v>291</v>
      </c>
      <c r="G103" s="197" t="s">
        <v>285</v>
      </c>
      <c r="H103" s="198">
        <v>7</v>
      </c>
      <c r="I103" s="199"/>
      <c r="J103" s="200">
        <f>ROUND(I103*H103,2)</f>
        <v>0</v>
      </c>
      <c r="K103" s="196" t="s">
        <v>245</v>
      </c>
      <c r="L103" s="41"/>
      <c r="M103" s="201" t="s">
        <v>19</v>
      </c>
      <c r="N103" s="202" t="s">
        <v>43</v>
      </c>
      <c r="O103" s="66"/>
      <c r="P103" s="203">
        <f>O103*H103</f>
        <v>0</v>
      </c>
      <c r="Q103" s="203">
        <v>0</v>
      </c>
      <c r="R103" s="203">
        <f>Q103*H103</f>
        <v>0</v>
      </c>
      <c r="S103" s="203">
        <v>0</v>
      </c>
      <c r="T103" s="204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246</v>
      </c>
      <c r="AT103" s="205" t="s">
        <v>241</v>
      </c>
      <c r="AU103" s="205" t="s">
        <v>81</v>
      </c>
      <c r="AY103" s="19" t="s">
        <v>239</v>
      </c>
      <c r="BE103" s="206">
        <f>IF(N103="základní",J103,0)</f>
        <v>0</v>
      </c>
      <c r="BF103" s="206">
        <f>IF(N103="snížená",J103,0)</f>
        <v>0</v>
      </c>
      <c r="BG103" s="206">
        <f>IF(N103="zákl. přenesená",J103,0)</f>
        <v>0</v>
      </c>
      <c r="BH103" s="206">
        <f>IF(N103="sníž. přenesená",J103,0)</f>
        <v>0</v>
      </c>
      <c r="BI103" s="206">
        <f>IF(N103="nulová",J103,0)</f>
        <v>0</v>
      </c>
      <c r="BJ103" s="19" t="s">
        <v>79</v>
      </c>
      <c r="BK103" s="206">
        <f>ROUND(I103*H103,2)</f>
        <v>0</v>
      </c>
      <c r="BL103" s="19" t="s">
        <v>246</v>
      </c>
      <c r="BM103" s="205" t="s">
        <v>292</v>
      </c>
    </row>
    <row r="104" spans="1:65" s="2" customFormat="1" ht="11.25">
      <c r="A104" s="36"/>
      <c r="B104" s="37"/>
      <c r="C104" s="38"/>
      <c r="D104" s="207" t="s">
        <v>248</v>
      </c>
      <c r="E104" s="38"/>
      <c r="F104" s="208" t="s">
        <v>293</v>
      </c>
      <c r="G104" s="38"/>
      <c r="H104" s="38"/>
      <c r="I104" s="117"/>
      <c r="J104" s="38"/>
      <c r="K104" s="38"/>
      <c r="L104" s="41"/>
      <c r="M104" s="209"/>
      <c r="N104" s="210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248</v>
      </c>
      <c r="AU104" s="19" t="s">
        <v>81</v>
      </c>
    </row>
    <row r="105" spans="1:65" s="2" customFormat="1" ht="19.5">
      <c r="A105" s="36"/>
      <c r="B105" s="37"/>
      <c r="C105" s="38"/>
      <c r="D105" s="207" t="s">
        <v>275</v>
      </c>
      <c r="E105" s="38"/>
      <c r="F105" s="225" t="s">
        <v>288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275</v>
      </c>
      <c r="AU105" s="19" t="s">
        <v>81</v>
      </c>
    </row>
    <row r="106" spans="1:65" s="13" customFormat="1" ht="11.25">
      <c r="B106" s="211"/>
      <c r="C106" s="212"/>
      <c r="D106" s="207" t="s">
        <v>250</v>
      </c>
      <c r="E106" s="213" t="s">
        <v>19</v>
      </c>
      <c r="F106" s="214" t="s">
        <v>294</v>
      </c>
      <c r="G106" s="212"/>
      <c r="H106" s="215">
        <v>7</v>
      </c>
      <c r="I106" s="216"/>
      <c r="J106" s="212"/>
      <c r="K106" s="212"/>
      <c r="L106" s="217"/>
      <c r="M106" s="218"/>
      <c r="N106" s="219"/>
      <c r="O106" s="219"/>
      <c r="P106" s="219"/>
      <c r="Q106" s="219"/>
      <c r="R106" s="219"/>
      <c r="S106" s="219"/>
      <c r="T106" s="220"/>
      <c r="AT106" s="221" t="s">
        <v>250</v>
      </c>
      <c r="AU106" s="221" t="s">
        <v>81</v>
      </c>
      <c r="AV106" s="13" t="s">
        <v>81</v>
      </c>
      <c r="AW106" s="13" t="s">
        <v>33</v>
      </c>
      <c r="AX106" s="13" t="s">
        <v>72</v>
      </c>
      <c r="AY106" s="221" t="s">
        <v>239</v>
      </c>
    </row>
    <row r="107" spans="1:65" s="2" customFormat="1" ht="16.5" customHeight="1">
      <c r="A107" s="36"/>
      <c r="B107" s="37"/>
      <c r="C107" s="194" t="s">
        <v>295</v>
      </c>
      <c r="D107" s="194" t="s">
        <v>241</v>
      </c>
      <c r="E107" s="195" t="s">
        <v>296</v>
      </c>
      <c r="F107" s="196" t="s">
        <v>297</v>
      </c>
      <c r="G107" s="197" t="s">
        <v>285</v>
      </c>
      <c r="H107" s="198">
        <v>5</v>
      </c>
      <c r="I107" s="199"/>
      <c r="J107" s="200">
        <f>ROUND(I107*H107,2)</f>
        <v>0</v>
      </c>
      <c r="K107" s="196" t="s">
        <v>245</v>
      </c>
      <c r="L107" s="41"/>
      <c r="M107" s="201" t="s">
        <v>19</v>
      </c>
      <c r="N107" s="202" t="s">
        <v>43</v>
      </c>
      <c r="O107" s="66"/>
      <c r="P107" s="203">
        <f>O107*H107</f>
        <v>0</v>
      </c>
      <c r="Q107" s="203">
        <v>0</v>
      </c>
      <c r="R107" s="203">
        <f>Q107*H107</f>
        <v>0</v>
      </c>
      <c r="S107" s="203">
        <v>0</v>
      </c>
      <c r="T107" s="204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246</v>
      </c>
      <c r="AT107" s="205" t="s">
        <v>241</v>
      </c>
      <c r="AU107" s="205" t="s">
        <v>81</v>
      </c>
      <c r="AY107" s="19" t="s">
        <v>239</v>
      </c>
      <c r="BE107" s="206">
        <f>IF(N107="základní",J107,0)</f>
        <v>0</v>
      </c>
      <c r="BF107" s="206">
        <f>IF(N107="snížená",J107,0)</f>
        <v>0</v>
      </c>
      <c r="BG107" s="206">
        <f>IF(N107="zákl. přenesená",J107,0)</f>
        <v>0</v>
      </c>
      <c r="BH107" s="206">
        <f>IF(N107="sníž. přenesená",J107,0)</f>
        <v>0</v>
      </c>
      <c r="BI107" s="206">
        <f>IF(N107="nulová",J107,0)</f>
        <v>0</v>
      </c>
      <c r="BJ107" s="19" t="s">
        <v>79</v>
      </c>
      <c r="BK107" s="206">
        <f>ROUND(I107*H107,2)</f>
        <v>0</v>
      </c>
      <c r="BL107" s="19" t="s">
        <v>246</v>
      </c>
      <c r="BM107" s="205" t="s">
        <v>298</v>
      </c>
    </row>
    <row r="108" spans="1:65" s="2" customFormat="1" ht="11.25">
      <c r="A108" s="36"/>
      <c r="B108" s="37"/>
      <c r="C108" s="38"/>
      <c r="D108" s="207" t="s">
        <v>248</v>
      </c>
      <c r="E108" s="38"/>
      <c r="F108" s="208" t="s">
        <v>299</v>
      </c>
      <c r="G108" s="38"/>
      <c r="H108" s="38"/>
      <c r="I108" s="117"/>
      <c r="J108" s="38"/>
      <c r="K108" s="38"/>
      <c r="L108" s="41"/>
      <c r="M108" s="209"/>
      <c r="N108" s="210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248</v>
      </c>
      <c r="AU108" s="19" t="s">
        <v>81</v>
      </c>
    </row>
    <row r="109" spans="1:65" s="2" customFormat="1" ht="19.5">
      <c r="A109" s="36"/>
      <c r="B109" s="37"/>
      <c r="C109" s="38"/>
      <c r="D109" s="207" t="s">
        <v>275</v>
      </c>
      <c r="E109" s="38"/>
      <c r="F109" s="225" t="s">
        <v>288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275</v>
      </c>
      <c r="AU109" s="19" t="s">
        <v>81</v>
      </c>
    </row>
    <row r="110" spans="1:65" s="13" customFormat="1" ht="11.25">
      <c r="B110" s="211"/>
      <c r="C110" s="212"/>
      <c r="D110" s="207" t="s">
        <v>250</v>
      </c>
      <c r="E110" s="213" t="s">
        <v>19</v>
      </c>
      <c r="F110" s="214" t="s">
        <v>300</v>
      </c>
      <c r="G110" s="212"/>
      <c r="H110" s="215">
        <v>5</v>
      </c>
      <c r="I110" s="216"/>
      <c r="J110" s="212"/>
      <c r="K110" s="212"/>
      <c r="L110" s="217"/>
      <c r="M110" s="218"/>
      <c r="N110" s="219"/>
      <c r="O110" s="219"/>
      <c r="P110" s="219"/>
      <c r="Q110" s="219"/>
      <c r="R110" s="219"/>
      <c r="S110" s="219"/>
      <c r="T110" s="220"/>
      <c r="AT110" s="221" t="s">
        <v>250</v>
      </c>
      <c r="AU110" s="221" t="s">
        <v>81</v>
      </c>
      <c r="AV110" s="13" t="s">
        <v>81</v>
      </c>
      <c r="AW110" s="13" t="s">
        <v>33</v>
      </c>
      <c r="AX110" s="13" t="s">
        <v>72</v>
      </c>
      <c r="AY110" s="221" t="s">
        <v>239</v>
      </c>
    </row>
    <row r="111" spans="1:65" s="2" customFormat="1" ht="16.5" customHeight="1">
      <c r="A111" s="36"/>
      <c r="B111" s="37"/>
      <c r="C111" s="194" t="s">
        <v>301</v>
      </c>
      <c r="D111" s="194" t="s">
        <v>241</v>
      </c>
      <c r="E111" s="195" t="s">
        <v>302</v>
      </c>
      <c r="F111" s="196" t="s">
        <v>303</v>
      </c>
      <c r="G111" s="197" t="s">
        <v>285</v>
      </c>
      <c r="H111" s="198">
        <v>14.8</v>
      </c>
      <c r="I111" s="199"/>
      <c r="J111" s="200">
        <f>ROUND(I111*H111,2)</f>
        <v>0</v>
      </c>
      <c r="K111" s="196" t="s">
        <v>245</v>
      </c>
      <c r="L111" s="41"/>
      <c r="M111" s="201" t="s">
        <v>19</v>
      </c>
      <c r="N111" s="202" t="s">
        <v>43</v>
      </c>
      <c r="O111" s="66"/>
      <c r="P111" s="203">
        <f>O111*H111</f>
        <v>0</v>
      </c>
      <c r="Q111" s="203">
        <v>0</v>
      </c>
      <c r="R111" s="203">
        <f>Q111*H111</f>
        <v>0</v>
      </c>
      <c r="S111" s="203">
        <v>0</v>
      </c>
      <c r="T111" s="204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246</v>
      </c>
      <c r="AT111" s="205" t="s">
        <v>241</v>
      </c>
      <c r="AU111" s="205" t="s">
        <v>81</v>
      </c>
      <c r="AY111" s="19" t="s">
        <v>239</v>
      </c>
      <c r="BE111" s="206">
        <f>IF(N111="základní",J111,0)</f>
        <v>0</v>
      </c>
      <c r="BF111" s="206">
        <f>IF(N111="snížená",J111,0)</f>
        <v>0</v>
      </c>
      <c r="BG111" s="206">
        <f>IF(N111="zákl. přenesená",J111,0)</f>
        <v>0</v>
      </c>
      <c r="BH111" s="206">
        <f>IF(N111="sníž. přenesená",J111,0)</f>
        <v>0</v>
      </c>
      <c r="BI111" s="206">
        <f>IF(N111="nulová",J111,0)</f>
        <v>0</v>
      </c>
      <c r="BJ111" s="19" t="s">
        <v>79</v>
      </c>
      <c r="BK111" s="206">
        <f>ROUND(I111*H111,2)</f>
        <v>0</v>
      </c>
      <c r="BL111" s="19" t="s">
        <v>246</v>
      </c>
      <c r="BM111" s="205" t="s">
        <v>304</v>
      </c>
    </row>
    <row r="112" spans="1:65" s="2" customFormat="1" ht="11.25">
      <c r="A112" s="36"/>
      <c r="B112" s="37"/>
      <c r="C112" s="38"/>
      <c r="D112" s="207" t="s">
        <v>248</v>
      </c>
      <c r="E112" s="38"/>
      <c r="F112" s="208" t="s">
        <v>305</v>
      </c>
      <c r="G112" s="38"/>
      <c r="H112" s="38"/>
      <c r="I112" s="117"/>
      <c r="J112" s="38"/>
      <c r="K112" s="38"/>
      <c r="L112" s="41"/>
      <c r="M112" s="209"/>
      <c r="N112" s="210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248</v>
      </c>
      <c r="AU112" s="19" t="s">
        <v>81</v>
      </c>
    </row>
    <row r="113" spans="1:65" s="2" customFormat="1" ht="29.25">
      <c r="A113" s="36"/>
      <c r="B113" s="37"/>
      <c r="C113" s="38"/>
      <c r="D113" s="207" t="s">
        <v>275</v>
      </c>
      <c r="E113" s="38"/>
      <c r="F113" s="225" t="s">
        <v>306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275</v>
      </c>
      <c r="AU113" s="19" t="s">
        <v>81</v>
      </c>
    </row>
    <row r="114" spans="1:65" s="13" customFormat="1" ht="11.25">
      <c r="B114" s="211"/>
      <c r="C114" s="212"/>
      <c r="D114" s="207" t="s">
        <v>250</v>
      </c>
      <c r="E114" s="213" t="s">
        <v>19</v>
      </c>
      <c r="F114" s="214" t="s">
        <v>307</v>
      </c>
      <c r="G114" s="212"/>
      <c r="H114" s="215">
        <v>5</v>
      </c>
      <c r="I114" s="216"/>
      <c r="J114" s="212"/>
      <c r="K114" s="212"/>
      <c r="L114" s="217"/>
      <c r="M114" s="218"/>
      <c r="N114" s="219"/>
      <c r="O114" s="219"/>
      <c r="P114" s="219"/>
      <c r="Q114" s="219"/>
      <c r="R114" s="219"/>
      <c r="S114" s="219"/>
      <c r="T114" s="220"/>
      <c r="AT114" s="221" t="s">
        <v>250</v>
      </c>
      <c r="AU114" s="221" t="s">
        <v>81</v>
      </c>
      <c r="AV114" s="13" t="s">
        <v>81</v>
      </c>
      <c r="AW114" s="13" t="s">
        <v>33</v>
      </c>
      <c r="AX114" s="13" t="s">
        <v>72</v>
      </c>
      <c r="AY114" s="221" t="s">
        <v>239</v>
      </c>
    </row>
    <row r="115" spans="1:65" s="13" customFormat="1" ht="11.25">
      <c r="B115" s="211"/>
      <c r="C115" s="212"/>
      <c r="D115" s="207" t="s">
        <v>250</v>
      </c>
      <c r="E115" s="213" t="s">
        <v>19</v>
      </c>
      <c r="F115" s="214" t="s">
        <v>308</v>
      </c>
      <c r="G115" s="212"/>
      <c r="H115" s="215">
        <v>9.8000000000000007</v>
      </c>
      <c r="I115" s="216"/>
      <c r="J115" s="212"/>
      <c r="K115" s="212"/>
      <c r="L115" s="217"/>
      <c r="M115" s="218"/>
      <c r="N115" s="219"/>
      <c r="O115" s="219"/>
      <c r="P115" s="219"/>
      <c r="Q115" s="219"/>
      <c r="R115" s="219"/>
      <c r="S115" s="219"/>
      <c r="T115" s="220"/>
      <c r="AT115" s="221" t="s">
        <v>250</v>
      </c>
      <c r="AU115" s="221" t="s">
        <v>81</v>
      </c>
      <c r="AV115" s="13" t="s">
        <v>81</v>
      </c>
      <c r="AW115" s="13" t="s">
        <v>33</v>
      </c>
      <c r="AX115" s="13" t="s">
        <v>72</v>
      </c>
      <c r="AY115" s="221" t="s">
        <v>239</v>
      </c>
    </row>
    <row r="116" spans="1:65" s="2" customFormat="1" ht="16.5" customHeight="1">
      <c r="A116" s="36"/>
      <c r="B116" s="37"/>
      <c r="C116" s="194" t="s">
        <v>309</v>
      </c>
      <c r="D116" s="194" t="s">
        <v>241</v>
      </c>
      <c r="E116" s="195" t="s">
        <v>310</v>
      </c>
      <c r="F116" s="196" t="s">
        <v>311</v>
      </c>
      <c r="G116" s="197" t="s">
        <v>285</v>
      </c>
      <c r="H116" s="198">
        <v>12</v>
      </c>
      <c r="I116" s="199"/>
      <c r="J116" s="200">
        <f>ROUND(I116*H116,2)</f>
        <v>0</v>
      </c>
      <c r="K116" s="196" t="s">
        <v>245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246</v>
      </c>
      <c r="AT116" s="205" t="s">
        <v>241</v>
      </c>
      <c r="AU116" s="205" t="s">
        <v>81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246</v>
      </c>
      <c r="BM116" s="205" t="s">
        <v>312</v>
      </c>
    </row>
    <row r="117" spans="1:65" s="2" customFormat="1" ht="11.25">
      <c r="A117" s="36"/>
      <c r="B117" s="37"/>
      <c r="C117" s="38"/>
      <c r="D117" s="207" t="s">
        <v>248</v>
      </c>
      <c r="E117" s="38"/>
      <c r="F117" s="208" t="s">
        <v>313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81</v>
      </c>
    </row>
    <row r="118" spans="1:65" s="2" customFormat="1" ht="19.5">
      <c r="A118" s="36"/>
      <c r="B118" s="37"/>
      <c r="C118" s="38"/>
      <c r="D118" s="207" t="s">
        <v>275</v>
      </c>
      <c r="E118" s="38"/>
      <c r="F118" s="225" t="s">
        <v>288</v>
      </c>
      <c r="G118" s="38"/>
      <c r="H118" s="38"/>
      <c r="I118" s="117"/>
      <c r="J118" s="38"/>
      <c r="K118" s="38"/>
      <c r="L118" s="41"/>
      <c r="M118" s="209"/>
      <c r="N118" s="210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275</v>
      </c>
      <c r="AU118" s="19" t="s">
        <v>81</v>
      </c>
    </row>
    <row r="119" spans="1:65" s="13" customFormat="1" ht="11.25">
      <c r="B119" s="211"/>
      <c r="C119" s="212"/>
      <c r="D119" s="207" t="s">
        <v>250</v>
      </c>
      <c r="E119" s="213" t="s">
        <v>19</v>
      </c>
      <c r="F119" s="214" t="s">
        <v>289</v>
      </c>
      <c r="G119" s="212"/>
      <c r="H119" s="215">
        <v>12</v>
      </c>
      <c r="I119" s="216"/>
      <c r="J119" s="212"/>
      <c r="K119" s="212"/>
      <c r="L119" s="217"/>
      <c r="M119" s="218"/>
      <c r="N119" s="219"/>
      <c r="O119" s="219"/>
      <c r="P119" s="219"/>
      <c r="Q119" s="219"/>
      <c r="R119" s="219"/>
      <c r="S119" s="219"/>
      <c r="T119" s="220"/>
      <c r="AT119" s="221" t="s">
        <v>250</v>
      </c>
      <c r="AU119" s="221" t="s">
        <v>81</v>
      </c>
      <c r="AV119" s="13" t="s">
        <v>81</v>
      </c>
      <c r="AW119" s="13" t="s">
        <v>33</v>
      </c>
      <c r="AX119" s="13" t="s">
        <v>72</v>
      </c>
      <c r="AY119" s="221" t="s">
        <v>239</v>
      </c>
    </row>
    <row r="120" spans="1:65" s="2" customFormat="1" ht="16.5" customHeight="1">
      <c r="A120" s="36"/>
      <c r="B120" s="37"/>
      <c r="C120" s="194" t="s">
        <v>314</v>
      </c>
      <c r="D120" s="194" t="s">
        <v>241</v>
      </c>
      <c r="E120" s="195" t="s">
        <v>315</v>
      </c>
      <c r="F120" s="196" t="s">
        <v>316</v>
      </c>
      <c r="G120" s="197" t="s">
        <v>285</v>
      </c>
      <c r="H120" s="198">
        <v>7</v>
      </c>
      <c r="I120" s="199"/>
      <c r="J120" s="200">
        <f>ROUND(I120*H120,2)</f>
        <v>0</v>
      </c>
      <c r="K120" s="196" t="s">
        <v>245</v>
      </c>
      <c r="L120" s="41"/>
      <c r="M120" s="201" t="s">
        <v>19</v>
      </c>
      <c r="N120" s="202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246</v>
      </c>
      <c r="AT120" s="205" t="s">
        <v>241</v>
      </c>
      <c r="AU120" s="205" t="s">
        <v>81</v>
      </c>
      <c r="AY120" s="19" t="s">
        <v>239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246</v>
      </c>
      <c r="BM120" s="205" t="s">
        <v>317</v>
      </c>
    </row>
    <row r="121" spans="1:65" s="2" customFormat="1" ht="11.25">
      <c r="A121" s="36"/>
      <c r="B121" s="37"/>
      <c r="C121" s="38"/>
      <c r="D121" s="207" t="s">
        <v>248</v>
      </c>
      <c r="E121" s="38"/>
      <c r="F121" s="208" t="s">
        <v>318</v>
      </c>
      <c r="G121" s="38"/>
      <c r="H121" s="38"/>
      <c r="I121" s="117"/>
      <c r="J121" s="38"/>
      <c r="K121" s="38"/>
      <c r="L121" s="41"/>
      <c r="M121" s="209"/>
      <c r="N121" s="210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248</v>
      </c>
      <c r="AU121" s="19" t="s">
        <v>81</v>
      </c>
    </row>
    <row r="122" spans="1:65" s="2" customFormat="1" ht="19.5">
      <c r="A122" s="36"/>
      <c r="B122" s="37"/>
      <c r="C122" s="38"/>
      <c r="D122" s="207" t="s">
        <v>275</v>
      </c>
      <c r="E122" s="38"/>
      <c r="F122" s="225" t="s">
        <v>288</v>
      </c>
      <c r="G122" s="38"/>
      <c r="H122" s="38"/>
      <c r="I122" s="117"/>
      <c r="J122" s="38"/>
      <c r="K122" s="38"/>
      <c r="L122" s="41"/>
      <c r="M122" s="209"/>
      <c r="N122" s="210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275</v>
      </c>
      <c r="AU122" s="19" t="s">
        <v>81</v>
      </c>
    </row>
    <row r="123" spans="1:65" s="13" customFormat="1" ht="11.25">
      <c r="B123" s="211"/>
      <c r="C123" s="212"/>
      <c r="D123" s="207" t="s">
        <v>250</v>
      </c>
      <c r="E123" s="213" t="s">
        <v>19</v>
      </c>
      <c r="F123" s="214" t="s">
        <v>294</v>
      </c>
      <c r="G123" s="212"/>
      <c r="H123" s="215">
        <v>7</v>
      </c>
      <c r="I123" s="216"/>
      <c r="J123" s="212"/>
      <c r="K123" s="212"/>
      <c r="L123" s="217"/>
      <c r="M123" s="218"/>
      <c r="N123" s="219"/>
      <c r="O123" s="219"/>
      <c r="P123" s="219"/>
      <c r="Q123" s="219"/>
      <c r="R123" s="219"/>
      <c r="S123" s="219"/>
      <c r="T123" s="220"/>
      <c r="AT123" s="221" t="s">
        <v>250</v>
      </c>
      <c r="AU123" s="221" t="s">
        <v>81</v>
      </c>
      <c r="AV123" s="13" t="s">
        <v>81</v>
      </c>
      <c r="AW123" s="13" t="s">
        <v>33</v>
      </c>
      <c r="AX123" s="13" t="s">
        <v>72</v>
      </c>
      <c r="AY123" s="221" t="s">
        <v>239</v>
      </c>
    </row>
    <row r="124" spans="1:65" s="2" customFormat="1" ht="16.5" customHeight="1">
      <c r="A124" s="36"/>
      <c r="B124" s="37"/>
      <c r="C124" s="194" t="s">
        <v>319</v>
      </c>
      <c r="D124" s="194" t="s">
        <v>241</v>
      </c>
      <c r="E124" s="195" t="s">
        <v>320</v>
      </c>
      <c r="F124" s="196" t="s">
        <v>321</v>
      </c>
      <c r="G124" s="197" t="s">
        <v>285</v>
      </c>
      <c r="H124" s="198">
        <v>5</v>
      </c>
      <c r="I124" s="199"/>
      <c r="J124" s="200">
        <f>ROUND(I124*H124,2)</f>
        <v>0</v>
      </c>
      <c r="K124" s="196" t="s">
        <v>245</v>
      </c>
      <c r="L124" s="41"/>
      <c r="M124" s="201" t="s">
        <v>19</v>
      </c>
      <c r="N124" s="202" t="s">
        <v>43</v>
      </c>
      <c r="O124" s="66"/>
      <c r="P124" s="203">
        <f>O124*H124</f>
        <v>0</v>
      </c>
      <c r="Q124" s="203">
        <v>0</v>
      </c>
      <c r="R124" s="203">
        <f>Q124*H124</f>
        <v>0</v>
      </c>
      <c r="S124" s="203">
        <v>0</v>
      </c>
      <c r="T124" s="204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246</v>
      </c>
      <c r="AT124" s="205" t="s">
        <v>241</v>
      </c>
      <c r="AU124" s="205" t="s">
        <v>81</v>
      </c>
      <c r="AY124" s="19" t="s">
        <v>239</v>
      </c>
      <c r="BE124" s="206">
        <f>IF(N124="základní",J124,0)</f>
        <v>0</v>
      </c>
      <c r="BF124" s="206">
        <f>IF(N124="snížená",J124,0)</f>
        <v>0</v>
      </c>
      <c r="BG124" s="206">
        <f>IF(N124="zákl. přenesená",J124,0)</f>
        <v>0</v>
      </c>
      <c r="BH124" s="206">
        <f>IF(N124="sníž. přenesená",J124,0)</f>
        <v>0</v>
      </c>
      <c r="BI124" s="206">
        <f>IF(N124="nulová",J124,0)</f>
        <v>0</v>
      </c>
      <c r="BJ124" s="19" t="s">
        <v>79</v>
      </c>
      <c r="BK124" s="206">
        <f>ROUND(I124*H124,2)</f>
        <v>0</v>
      </c>
      <c r="BL124" s="19" t="s">
        <v>246</v>
      </c>
      <c r="BM124" s="205" t="s">
        <v>322</v>
      </c>
    </row>
    <row r="125" spans="1:65" s="2" customFormat="1" ht="11.25">
      <c r="A125" s="36"/>
      <c r="B125" s="37"/>
      <c r="C125" s="38"/>
      <c r="D125" s="207" t="s">
        <v>248</v>
      </c>
      <c r="E125" s="38"/>
      <c r="F125" s="208" t="s">
        <v>323</v>
      </c>
      <c r="G125" s="38"/>
      <c r="H125" s="38"/>
      <c r="I125" s="117"/>
      <c r="J125" s="38"/>
      <c r="K125" s="38"/>
      <c r="L125" s="41"/>
      <c r="M125" s="209"/>
      <c r="N125" s="210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248</v>
      </c>
      <c r="AU125" s="19" t="s">
        <v>81</v>
      </c>
    </row>
    <row r="126" spans="1:65" s="2" customFormat="1" ht="19.5">
      <c r="A126" s="36"/>
      <c r="B126" s="37"/>
      <c r="C126" s="38"/>
      <c r="D126" s="207" t="s">
        <v>275</v>
      </c>
      <c r="E126" s="38"/>
      <c r="F126" s="225" t="s">
        <v>288</v>
      </c>
      <c r="G126" s="38"/>
      <c r="H126" s="38"/>
      <c r="I126" s="117"/>
      <c r="J126" s="38"/>
      <c r="K126" s="38"/>
      <c r="L126" s="41"/>
      <c r="M126" s="209"/>
      <c r="N126" s="210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275</v>
      </c>
      <c r="AU126" s="19" t="s">
        <v>81</v>
      </c>
    </row>
    <row r="127" spans="1:65" s="13" customFormat="1" ht="11.25">
      <c r="B127" s="211"/>
      <c r="C127" s="212"/>
      <c r="D127" s="207" t="s">
        <v>250</v>
      </c>
      <c r="E127" s="213" t="s">
        <v>19</v>
      </c>
      <c r="F127" s="214" t="s">
        <v>300</v>
      </c>
      <c r="G127" s="212"/>
      <c r="H127" s="215">
        <v>5</v>
      </c>
      <c r="I127" s="216"/>
      <c r="J127" s="212"/>
      <c r="K127" s="212"/>
      <c r="L127" s="217"/>
      <c r="M127" s="218"/>
      <c r="N127" s="219"/>
      <c r="O127" s="219"/>
      <c r="P127" s="219"/>
      <c r="Q127" s="219"/>
      <c r="R127" s="219"/>
      <c r="S127" s="219"/>
      <c r="T127" s="220"/>
      <c r="AT127" s="221" t="s">
        <v>250</v>
      </c>
      <c r="AU127" s="221" t="s">
        <v>81</v>
      </c>
      <c r="AV127" s="13" t="s">
        <v>81</v>
      </c>
      <c r="AW127" s="13" t="s">
        <v>33</v>
      </c>
      <c r="AX127" s="13" t="s">
        <v>72</v>
      </c>
      <c r="AY127" s="221" t="s">
        <v>239</v>
      </c>
    </row>
    <row r="128" spans="1:65" s="2" customFormat="1" ht="16.5" customHeight="1">
      <c r="A128" s="36"/>
      <c r="B128" s="37"/>
      <c r="C128" s="194" t="s">
        <v>324</v>
      </c>
      <c r="D128" s="194" t="s">
        <v>241</v>
      </c>
      <c r="E128" s="195" t="s">
        <v>325</v>
      </c>
      <c r="F128" s="196" t="s">
        <v>326</v>
      </c>
      <c r="G128" s="197" t="s">
        <v>327</v>
      </c>
      <c r="H128" s="198">
        <v>181.7</v>
      </c>
      <c r="I128" s="199"/>
      <c r="J128" s="200">
        <f>ROUND(I128*H128,2)</f>
        <v>0</v>
      </c>
      <c r="K128" s="196" t="s">
        <v>245</v>
      </c>
      <c r="L128" s="41"/>
      <c r="M128" s="201" t="s">
        <v>19</v>
      </c>
      <c r="N128" s="202" t="s">
        <v>43</v>
      </c>
      <c r="O128" s="66"/>
      <c r="P128" s="203">
        <f>O128*H128</f>
        <v>0</v>
      </c>
      <c r="Q128" s="203">
        <v>1.4E-2</v>
      </c>
      <c r="R128" s="203">
        <f>Q128*H128</f>
        <v>2.5438000000000001</v>
      </c>
      <c r="S128" s="203">
        <v>0</v>
      </c>
      <c r="T128" s="204">
        <f>S128*H128</f>
        <v>0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R128" s="205" t="s">
        <v>246</v>
      </c>
      <c r="AT128" s="205" t="s">
        <v>241</v>
      </c>
      <c r="AU128" s="205" t="s">
        <v>81</v>
      </c>
      <c r="AY128" s="19" t="s">
        <v>239</v>
      </c>
      <c r="BE128" s="206">
        <f>IF(N128="základní",J128,0)</f>
        <v>0</v>
      </c>
      <c r="BF128" s="206">
        <f>IF(N128="snížená",J128,0)</f>
        <v>0</v>
      </c>
      <c r="BG128" s="206">
        <f>IF(N128="zákl. přenesená",J128,0)</f>
        <v>0</v>
      </c>
      <c r="BH128" s="206">
        <f>IF(N128="sníž. přenesená",J128,0)</f>
        <v>0</v>
      </c>
      <c r="BI128" s="206">
        <f>IF(N128="nulová",J128,0)</f>
        <v>0</v>
      </c>
      <c r="BJ128" s="19" t="s">
        <v>79</v>
      </c>
      <c r="BK128" s="206">
        <f>ROUND(I128*H128,2)</f>
        <v>0</v>
      </c>
      <c r="BL128" s="19" t="s">
        <v>246</v>
      </c>
      <c r="BM128" s="205" t="s">
        <v>328</v>
      </c>
    </row>
    <row r="129" spans="1:65" s="2" customFormat="1" ht="11.25">
      <c r="A129" s="36"/>
      <c r="B129" s="37"/>
      <c r="C129" s="38"/>
      <c r="D129" s="207" t="s">
        <v>248</v>
      </c>
      <c r="E129" s="38"/>
      <c r="F129" s="208" t="s">
        <v>329</v>
      </c>
      <c r="G129" s="38"/>
      <c r="H129" s="38"/>
      <c r="I129" s="117"/>
      <c r="J129" s="38"/>
      <c r="K129" s="38"/>
      <c r="L129" s="41"/>
      <c r="M129" s="209"/>
      <c r="N129" s="210"/>
      <c r="O129" s="66"/>
      <c r="P129" s="66"/>
      <c r="Q129" s="66"/>
      <c r="R129" s="66"/>
      <c r="S129" s="66"/>
      <c r="T129" s="67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T129" s="19" t="s">
        <v>248</v>
      </c>
      <c r="AU129" s="19" t="s">
        <v>81</v>
      </c>
    </row>
    <row r="130" spans="1:65" s="2" customFormat="1" ht="48.75">
      <c r="A130" s="36"/>
      <c r="B130" s="37"/>
      <c r="C130" s="38"/>
      <c r="D130" s="207" t="s">
        <v>275</v>
      </c>
      <c r="E130" s="38"/>
      <c r="F130" s="225" t="s">
        <v>330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275</v>
      </c>
      <c r="AU130" s="19" t="s">
        <v>81</v>
      </c>
    </row>
    <row r="131" spans="1:65" s="13" customFormat="1" ht="11.25">
      <c r="B131" s="211"/>
      <c r="C131" s="212"/>
      <c r="D131" s="207" t="s">
        <v>250</v>
      </c>
      <c r="E131" s="213" t="s">
        <v>19</v>
      </c>
      <c r="F131" s="214" t="s">
        <v>331</v>
      </c>
      <c r="G131" s="212"/>
      <c r="H131" s="215">
        <v>96</v>
      </c>
      <c r="I131" s="216"/>
      <c r="J131" s="212"/>
      <c r="K131" s="212"/>
      <c r="L131" s="217"/>
      <c r="M131" s="218"/>
      <c r="N131" s="219"/>
      <c r="O131" s="219"/>
      <c r="P131" s="219"/>
      <c r="Q131" s="219"/>
      <c r="R131" s="219"/>
      <c r="S131" s="219"/>
      <c r="T131" s="220"/>
      <c r="AT131" s="221" t="s">
        <v>250</v>
      </c>
      <c r="AU131" s="221" t="s">
        <v>81</v>
      </c>
      <c r="AV131" s="13" t="s">
        <v>81</v>
      </c>
      <c r="AW131" s="13" t="s">
        <v>33</v>
      </c>
      <c r="AX131" s="13" t="s">
        <v>72</v>
      </c>
      <c r="AY131" s="221" t="s">
        <v>239</v>
      </c>
    </row>
    <row r="132" spans="1:65" s="13" customFormat="1" ht="11.25">
      <c r="B132" s="211"/>
      <c r="C132" s="212"/>
      <c r="D132" s="207" t="s">
        <v>250</v>
      </c>
      <c r="E132" s="213" t="s">
        <v>19</v>
      </c>
      <c r="F132" s="214" t="s">
        <v>332</v>
      </c>
      <c r="G132" s="212"/>
      <c r="H132" s="215">
        <v>85.7</v>
      </c>
      <c r="I132" s="216"/>
      <c r="J132" s="212"/>
      <c r="K132" s="212"/>
      <c r="L132" s="217"/>
      <c r="M132" s="218"/>
      <c r="N132" s="219"/>
      <c r="O132" s="219"/>
      <c r="P132" s="219"/>
      <c r="Q132" s="219"/>
      <c r="R132" s="219"/>
      <c r="S132" s="219"/>
      <c r="T132" s="220"/>
      <c r="AT132" s="221" t="s">
        <v>250</v>
      </c>
      <c r="AU132" s="221" t="s">
        <v>81</v>
      </c>
      <c r="AV132" s="13" t="s">
        <v>81</v>
      </c>
      <c r="AW132" s="13" t="s">
        <v>33</v>
      </c>
      <c r="AX132" s="13" t="s">
        <v>72</v>
      </c>
      <c r="AY132" s="221" t="s">
        <v>239</v>
      </c>
    </row>
    <row r="133" spans="1:65" s="2" customFormat="1" ht="16.5" customHeight="1">
      <c r="A133" s="36"/>
      <c r="B133" s="37"/>
      <c r="C133" s="194" t="s">
        <v>333</v>
      </c>
      <c r="D133" s="194" t="s">
        <v>241</v>
      </c>
      <c r="E133" s="195" t="s">
        <v>334</v>
      </c>
      <c r="F133" s="196" t="s">
        <v>335</v>
      </c>
      <c r="G133" s="197" t="s">
        <v>327</v>
      </c>
      <c r="H133" s="198">
        <v>181.7</v>
      </c>
      <c r="I133" s="199"/>
      <c r="J133" s="200">
        <f>ROUND(I133*H133,2)</f>
        <v>0</v>
      </c>
      <c r="K133" s="196" t="s">
        <v>245</v>
      </c>
      <c r="L133" s="41"/>
      <c r="M133" s="201" t="s">
        <v>19</v>
      </c>
      <c r="N133" s="202" t="s">
        <v>43</v>
      </c>
      <c r="O133" s="66"/>
      <c r="P133" s="203">
        <f>O133*H133</f>
        <v>0</v>
      </c>
      <c r="Q133" s="203">
        <v>0</v>
      </c>
      <c r="R133" s="203">
        <f>Q133*H133</f>
        <v>0</v>
      </c>
      <c r="S133" s="203">
        <v>0</v>
      </c>
      <c r="T133" s="204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246</v>
      </c>
      <c r="AT133" s="205" t="s">
        <v>241</v>
      </c>
      <c r="AU133" s="205" t="s">
        <v>81</v>
      </c>
      <c r="AY133" s="19" t="s">
        <v>239</v>
      </c>
      <c r="BE133" s="206">
        <f>IF(N133="základní",J133,0)</f>
        <v>0</v>
      </c>
      <c r="BF133" s="206">
        <f>IF(N133="snížená",J133,0)</f>
        <v>0</v>
      </c>
      <c r="BG133" s="206">
        <f>IF(N133="zákl. přenesená",J133,0)</f>
        <v>0</v>
      </c>
      <c r="BH133" s="206">
        <f>IF(N133="sníž. přenesená",J133,0)</f>
        <v>0</v>
      </c>
      <c r="BI133" s="206">
        <f>IF(N133="nulová",J133,0)</f>
        <v>0</v>
      </c>
      <c r="BJ133" s="19" t="s">
        <v>79</v>
      </c>
      <c r="BK133" s="206">
        <f>ROUND(I133*H133,2)</f>
        <v>0</v>
      </c>
      <c r="BL133" s="19" t="s">
        <v>246</v>
      </c>
      <c r="BM133" s="205" t="s">
        <v>336</v>
      </c>
    </row>
    <row r="134" spans="1:65" s="2" customFormat="1" ht="11.25">
      <c r="A134" s="36"/>
      <c r="B134" s="37"/>
      <c r="C134" s="38"/>
      <c r="D134" s="207" t="s">
        <v>248</v>
      </c>
      <c r="E134" s="38"/>
      <c r="F134" s="208" t="s">
        <v>337</v>
      </c>
      <c r="G134" s="38"/>
      <c r="H134" s="38"/>
      <c r="I134" s="117"/>
      <c r="J134" s="38"/>
      <c r="K134" s="38"/>
      <c r="L134" s="41"/>
      <c r="M134" s="209"/>
      <c r="N134" s="210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248</v>
      </c>
      <c r="AU134" s="19" t="s">
        <v>81</v>
      </c>
    </row>
    <row r="135" spans="1:65" s="13" customFormat="1" ht="11.25">
      <c r="B135" s="211"/>
      <c r="C135" s="212"/>
      <c r="D135" s="207" t="s">
        <v>250</v>
      </c>
      <c r="E135" s="213" t="s">
        <v>19</v>
      </c>
      <c r="F135" s="214" t="s">
        <v>331</v>
      </c>
      <c r="G135" s="212"/>
      <c r="H135" s="215">
        <v>96</v>
      </c>
      <c r="I135" s="216"/>
      <c r="J135" s="212"/>
      <c r="K135" s="212"/>
      <c r="L135" s="217"/>
      <c r="M135" s="218"/>
      <c r="N135" s="219"/>
      <c r="O135" s="219"/>
      <c r="P135" s="219"/>
      <c r="Q135" s="219"/>
      <c r="R135" s="219"/>
      <c r="S135" s="219"/>
      <c r="T135" s="220"/>
      <c r="AT135" s="221" t="s">
        <v>250</v>
      </c>
      <c r="AU135" s="221" t="s">
        <v>81</v>
      </c>
      <c r="AV135" s="13" t="s">
        <v>81</v>
      </c>
      <c r="AW135" s="13" t="s">
        <v>33</v>
      </c>
      <c r="AX135" s="13" t="s">
        <v>72</v>
      </c>
      <c r="AY135" s="221" t="s">
        <v>239</v>
      </c>
    </row>
    <row r="136" spans="1:65" s="13" customFormat="1" ht="11.25">
      <c r="B136" s="211"/>
      <c r="C136" s="212"/>
      <c r="D136" s="207" t="s">
        <v>250</v>
      </c>
      <c r="E136" s="213" t="s">
        <v>19</v>
      </c>
      <c r="F136" s="214" t="s">
        <v>332</v>
      </c>
      <c r="G136" s="212"/>
      <c r="H136" s="215">
        <v>85.7</v>
      </c>
      <c r="I136" s="216"/>
      <c r="J136" s="212"/>
      <c r="K136" s="212"/>
      <c r="L136" s="217"/>
      <c r="M136" s="218"/>
      <c r="N136" s="219"/>
      <c r="O136" s="219"/>
      <c r="P136" s="219"/>
      <c r="Q136" s="219"/>
      <c r="R136" s="219"/>
      <c r="S136" s="219"/>
      <c r="T136" s="220"/>
      <c r="AT136" s="221" t="s">
        <v>250</v>
      </c>
      <c r="AU136" s="221" t="s">
        <v>81</v>
      </c>
      <c r="AV136" s="13" t="s">
        <v>81</v>
      </c>
      <c r="AW136" s="13" t="s">
        <v>33</v>
      </c>
      <c r="AX136" s="13" t="s">
        <v>72</v>
      </c>
      <c r="AY136" s="221" t="s">
        <v>239</v>
      </c>
    </row>
    <row r="137" spans="1:65" s="12" customFormat="1" ht="22.9" customHeight="1">
      <c r="B137" s="178"/>
      <c r="C137" s="179"/>
      <c r="D137" s="180" t="s">
        <v>71</v>
      </c>
      <c r="E137" s="192" t="s">
        <v>338</v>
      </c>
      <c r="F137" s="192" t="s">
        <v>339</v>
      </c>
      <c r="G137" s="179"/>
      <c r="H137" s="179"/>
      <c r="I137" s="182"/>
      <c r="J137" s="193">
        <f>BK137</f>
        <v>0</v>
      </c>
      <c r="K137" s="179"/>
      <c r="L137" s="184"/>
      <c r="M137" s="185"/>
      <c r="N137" s="186"/>
      <c r="O137" s="186"/>
      <c r="P137" s="187">
        <f>SUM(P138:P139)</f>
        <v>0</v>
      </c>
      <c r="Q137" s="186"/>
      <c r="R137" s="187">
        <f>SUM(R138:R139)</f>
        <v>0</v>
      </c>
      <c r="S137" s="186"/>
      <c r="T137" s="188">
        <f>SUM(T138:T139)</f>
        <v>0</v>
      </c>
      <c r="AR137" s="189" t="s">
        <v>79</v>
      </c>
      <c r="AT137" s="190" t="s">
        <v>71</v>
      </c>
      <c r="AU137" s="190" t="s">
        <v>79</v>
      </c>
      <c r="AY137" s="189" t="s">
        <v>239</v>
      </c>
      <c r="BK137" s="191">
        <f>SUM(BK138:BK139)</f>
        <v>0</v>
      </c>
    </row>
    <row r="138" spans="1:65" s="2" customFormat="1" ht="16.5" customHeight="1">
      <c r="A138" s="36"/>
      <c r="B138" s="37"/>
      <c r="C138" s="194" t="s">
        <v>340</v>
      </c>
      <c r="D138" s="194" t="s">
        <v>241</v>
      </c>
      <c r="E138" s="195" t="s">
        <v>341</v>
      </c>
      <c r="F138" s="196" t="s">
        <v>342</v>
      </c>
      <c r="G138" s="197" t="s">
        <v>265</v>
      </c>
      <c r="H138" s="198">
        <v>2.6339999999999999</v>
      </c>
      <c r="I138" s="199"/>
      <c r="J138" s="200">
        <f>ROUND(I138*H138,2)</f>
        <v>0</v>
      </c>
      <c r="K138" s="196" t="s">
        <v>245</v>
      </c>
      <c r="L138" s="41"/>
      <c r="M138" s="201" t="s">
        <v>19</v>
      </c>
      <c r="N138" s="202" t="s">
        <v>43</v>
      </c>
      <c r="O138" s="66"/>
      <c r="P138" s="203">
        <f>O138*H138</f>
        <v>0</v>
      </c>
      <c r="Q138" s="203">
        <v>0</v>
      </c>
      <c r="R138" s="203">
        <f>Q138*H138</f>
        <v>0</v>
      </c>
      <c r="S138" s="203">
        <v>0</v>
      </c>
      <c r="T138" s="204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246</v>
      </c>
      <c r="AT138" s="205" t="s">
        <v>241</v>
      </c>
      <c r="AU138" s="205" t="s">
        <v>81</v>
      </c>
      <c r="AY138" s="19" t="s">
        <v>239</v>
      </c>
      <c r="BE138" s="206">
        <f>IF(N138="základní",J138,0)</f>
        <v>0</v>
      </c>
      <c r="BF138" s="206">
        <f>IF(N138="snížená",J138,0)</f>
        <v>0</v>
      </c>
      <c r="BG138" s="206">
        <f>IF(N138="zákl. přenesená",J138,0)</f>
        <v>0</v>
      </c>
      <c r="BH138" s="206">
        <f>IF(N138="sníž. přenesená",J138,0)</f>
        <v>0</v>
      </c>
      <c r="BI138" s="206">
        <f>IF(N138="nulová",J138,0)</f>
        <v>0</v>
      </c>
      <c r="BJ138" s="19" t="s">
        <v>79</v>
      </c>
      <c r="BK138" s="206">
        <f>ROUND(I138*H138,2)</f>
        <v>0</v>
      </c>
      <c r="BL138" s="19" t="s">
        <v>246</v>
      </c>
      <c r="BM138" s="205" t="s">
        <v>343</v>
      </c>
    </row>
    <row r="139" spans="1:65" s="2" customFormat="1" ht="11.25">
      <c r="A139" s="36"/>
      <c r="B139" s="37"/>
      <c r="C139" s="38"/>
      <c r="D139" s="207" t="s">
        <v>248</v>
      </c>
      <c r="E139" s="38"/>
      <c r="F139" s="208" t="s">
        <v>344</v>
      </c>
      <c r="G139" s="38"/>
      <c r="H139" s="38"/>
      <c r="I139" s="117"/>
      <c r="J139" s="38"/>
      <c r="K139" s="38"/>
      <c r="L139" s="41"/>
      <c r="M139" s="226"/>
      <c r="N139" s="227"/>
      <c r="O139" s="228"/>
      <c r="P139" s="228"/>
      <c r="Q139" s="228"/>
      <c r="R139" s="228"/>
      <c r="S139" s="228"/>
      <c r="T139" s="229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T139" s="19" t="s">
        <v>248</v>
      </c>
      <c r="AU139" s="19" t="s">
        <v>81</v>
      </c>
    </row>
    <row r="140" spans="1:65" s="2" customFormat="1" ht="6.95" customHeight="1">
      <c r="A140" s="36"/>
      <c r="B140" s="49"/>
      <c r="C140" s="50"/>
      <c r="D140" s="50"/>
      <c r="E140" s="50"/>
      <c r="F140" s="50"/>
      <c r="G140" s="50"/>
      <c r="H140" s="50"/>
      <c r="I140" s="144"/>
      <c r="J140" s="50"/>
      <c r="K140" s="50"/>
      <c r="L140" s="41"/>
      <c r="M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</row>
  </sheetData>
  <sheetProtection algorithmName="SHA-512" hashValue="9P/AQr95iejZrP2V9Kaj2z5xnbFIfJ8mWr0jgIjCKxDWIVJG/jSimGiuRi3JzMlXgZx0q8GhiN+Lg6nuyZbWaA==" saltValue="FzfloiOp+7AlGHl6/2iT+cS5zccbCvvzoAWoYRofXOVnqPFUV1MvPvLX010EF+Crj8AvqGD7j/cZEm2PuMC0FA==" spinCount="100000" sheet="1" objects="1" scenarios="1" formatColumns="0" formatRows="0" autoFilter="0"/>
  <autoFilter ref="C87:K139" xr:uid="{00000000-0009-0000-0000-000002000000}"/>
  <mergeCells count="12">
    <mergeCell ref="E80:H80"/>
    <mergeCell ref="L2:V2"/>
    <mergeCell ref="E50:H50"/>
    <mergeCell ref="E52:H52"/>
    <mergeCell ref="E54:H54"/>
    <mergeCell ref="E76:H76"/>
    <mergeCell ref="E78:H7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BM230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188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4080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tr">
        <f>IF('Rekapitulace stavby'!AN19="","",'Rekapitulace stavby'!AN19)</f>
        <v/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tr">
        <f>IF('Rekapitulace stavby'!E20="","",'Rekapitulace stavby'!E20)</f>
        <v xml:space="preserve"> </v>
      </c>
      <c r="F24" s="36"/>
      <c r="G24" s="36"/>
      <c r="H24" s="36"/>
      <c r="I24" s="119" t="s">
        <v>28</v>
      </c>
      <c r="J24" s="105" t="str">
        <f>IF('Rekapitulace stavby'!AN20="","",'Rekapitulace stavby'!AN20)</f>
        <v/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47.25" customHeight="1">
      <c r="A27" s="121"/>
      <c r="B27" s="122"/>
      <c r="C27" s="121"/>
      <c r="D27" s="121"/>
      <c r="E27" s="403" t="s">
        <v>4081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ROUND(J87,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ROUND((SUM(BE87:BE229)),  2)</f>
        <v>0</v>
      </c>
      <c r="G33" s="36"/>
      <c r="H33" s="36"/>
      <c r="I33" s="133">
        <v>0.21</v>
      </c>
      <c r="J33" s="132">
        <f>ROUND(((SUM(BE87:BE229))*I33),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ROUND((SUM(BF87:BF229)),  2)</f>
        <v>0</v>
      </c>
      <c r="G34" s="36"/>
      <c r="H34" s="36"/>
      <c r="I34" s="133">
        <v>0.15</v>
      </c>
      <c r="J34" s="132">
        <f>ROUND(((SUM(BF87:BF229))*I34),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ROUND((SUM(BG87:BG229)),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ROUND((SUM(BH87:BH229)),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ROUND((SUM(BI87:BI229)),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SO 25 - Sadové úpravy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 xml:space="preserve"> 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J87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4082</v>
      </c>
      <c r="E60" s="156"/>
      <c r="F60" s="156"/>
      <c r="G60" s="156"/>
      <c r="H60" s="156"/>
      <c r="I60" s="157"/>
      <c r="J60" s="158">
        <f>J88</f>
        <v>0</v>
      </c>
      <c r="K60" s="154"/>
      <c r="L60" s="159"/>
    </row>
    <row r="61" spans="1:47" s="9" customFormat="1" ht="24.95" customHeight="1">
      <c r="B61" s="153"/>
      <c r="C61" s="154"/>
      <c r="D61" s="155" t="s">
        <v>4083</v>
      </c>
      <c r="E61" s="156"/>
      <c r="F61" s="156"/>
      <c r="G61" s="156"/>
      <c r="H61" s="156"/>
      <c r="I61" s="157"/>
      <c r="J61" s="158">
        <f>J104</f>
        <v>0</v>
      </c>
      <c r="K61" s="154"/>
      <c r="L61" s="159"/>
    </row>
    <row r="62" spans="1:47" s="9" customFormat="1" ht="24.95" customHeight="1">
      <c r="B62" s="153"/>
      <c r="C62" s="154"/>
      <c r="D62" s="155" t="s">
        <v>4084</v>
      </c>
      <c r="E62" s="156"/>
      <c r="F62" s="156"/>
      <c r="G62" s="156"/>
      <c r="H62" s="156"/>
      <c r="I62" s="157"/>
      <c r="J62" s="158">
        <f>J142</f>
        <v>0</v>
      </c>
      <c r="K62" s="154"/>
      <c r="L62" s="159"/>
    </row>
    <row r="63" spans="1:47" s="10" customFormat="1" ht="19.899999999999999" customHeight="1">
      <c r="B63" s="160"/>
      <c r="C63" s="99"/>
      <c r="D63" s="161" t="s">
        <v>4085</v>
      </c>
      <c r="E63" s="162"/>
      <c r="F63" s="162"/>
      <c r="G63" s="162"/>
      <c r="H63" s="162"/>
      <c r="I63" s="163"/>
      <c r="J63" s="164">
        <f>J143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4086</v>
      </c>
      <c r="E64" s="162"/>
      <c r="F64" s="162"/>
      <c r="G64" s="162"/>
      <c r="H64" s="162"/>
      <c r="I64" s="163"/>
      <c r="J64" s="164">
        <f>J176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4087</v>
      </c>
      <c r="E65" s="162"/>
      <c r="F65" s="162"/>
      <c r="G65" s="162"/>
      <c r="H65" s="162"/>
      <c r="I65" s="163"/>
      <c r="J65" s="164">
        <f>J185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4088</v>
      </c>
      <c r="E66" s="162"/>
      <c r="F66" s="162"/>
      <c r="G66" s="162"/>
      <c r="H66" s="162"/>
      <c r="I66" s="163"/>
      <c r="J66" s="164">
        <f>J194</f>
        <v>0</v>
      </c>
      <c r="K66" s="99"/>
      <c r="L66" s="165"/>
    </row>
    <row r="67" spans="1:31" s="9" customFormat="1" ht="24.95" customHeight="1">
      <c r="B67" s="153"/>
      <c r="C67" s="154"/>
      <c r="D67" s="155" t="s">
        <v>4089</v>
      </c>
      <c r="E67" s="156"/>
      <c r="F67" s="156"/>
      <c r="G67" s="156"/>
      <c r="H67" s="156"/>
      <c r="I67" s="157"/>
      <c r="J67" s="158">
        <f>J213</f>
        <v>0</v>
      </c>
      <c r="K67" s="154"/>
      <c r="L67" s="159"/>
    </row>
    <row r="68" spans="1:31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117"/>
      <c r="J68" s="38"/>
      <c r="K68" s="38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144"/>
      <c r="J69" s="50"/>
      <c r="K69" s="50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31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147"/>
      <c r="J73" s="52"/>
      <c r="K73" s="52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24.95" customHeight="1">
      <c r="A74" s="36"/>
      <c r="B74" s="37"/>
      <c r="C74" s="25" t="s">
        <v>224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404" t="str">
        <f>E7</f>
        <v>Horoměřická S 071 - most, Praha 6, č. akce 999615</v>
      </c>
      <c r="F77" s="405"/>
      <c r="G77" s="405"/>
      <c r="H77" s="405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214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378" t="str">
        <f>E9</f>
        <v>SO 25 - Sadové úpravy</v>
      </c>
      <c r="F79" s="406"/>
      <c r="G79" s="406"/>
      <c r="H79" s="406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</v>
      </c>
      <c r="D81" s="38"/>
      <c r="E81" s="38"/>
      <c r="F81" s="29" t="str">
        <f>F12</f>
        <v>ul. Horoměřická / Pod Habrovkou</v>
      </c>
      <c r="G81" s="38"/>
      <c r="H81" s="38"/>
      <c r="I81" s="119" t="s">
        <v>23</v>
      </c>
      <c r="J81" s="61" t="str">
        <f>IF(J12="","",J12)</f>
        <v>12. 6. 2020</v>
      </c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25</v>
      </c>
      <c r="D83" s="38"/>
      <c r="E83" s="38"/>
      <c r="F83" s="29" t="str">
        <f>E15</f>
        <v>TSK hl.m. Prahy, a.s.</v>
      </c>
      <c r="G83" s="38"/>
      <c r="H83" s="38"/>
      <c r="I83" s="119" t="s">
        <v>31</v>
      </c>
      <c r="J83" s="34" t="str">
        <f>E21</f>
        <v>AGA Letiště, spol. s r.o.</v>
      </c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5.2" customHeight="1">
      <c r="A84" s="36"/>
      <c r="B84" s="37"/>
      <c r="C84" s="31" t="s">
        <v>29</v>
      </c>
      <c r="D84" s="38"/>
      <c r="E84" s="38"/>
      <c r="F84" s="29" t="str">
        <f>IF(E18="","",E18)</f>
        <v>Vyplň údaj</v>
      </c>
      <c r="G84" s="38"/>
      <c r="H84" s="38"/>
      <c r="I84" s="119" t="s">
        <v>34</v>
      </c>
      <c r="J84" s="34" t="str">
        <f>E24</f>
        <v xml:space="preserve"> </v>
      </c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0.35" customHeight="1">
      <c r="A85" s="36"/>
      <c r="B85" s="37"/>
      <c r="C85" s="38"/>
      <c r="D85" s="38"/>
      <c r="E85" s="38"/>
      <c r="F85" s="38"/>
      <c r="G85" s="38"/>
      <c r="H85" s="38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11" customFormat="1" ht="29.25" customHeight="1">
      <c r="A86" s="166"/>
      <c r="B86" s="167"/>
      <c r="C86" s="168" t="s">
        <v>225</v>
      </c>
      <c r="D86" s="169" t="s">
        <v>57</v>
      </c>
      <c r="E86" s="169" t="s">
        <v>53</v>
      </c>
      <c r="F86" s="169" t="s">
        <v>54</v>
      </c>
      <c r="G86" s="169" t="s">
        <v>226</v>
      </c>
      <c r="H86" s="169" t="s">
        <v>227</v>
      </c>
      <c r="I86" s="170" t="s">
        <v>228</v>
      </c>
      <c r="J86" s="169" t="s">
        <v>220</v>
      </c>
      <c r="K86" s="171" t="s">
        <v>229</v>
      </c>
      <c r="L86" s="172"/>
      <c r="M86" s="70" t="s">
        <v>19</v>
      </c>
      <c r="N86" s="71" t="s">
        <v>42</v>
      </c>
      <c r="O86" s="71" t="s">
        <v>230</v>
      </c>
      <c r="P86" s="71" t="s">
        <v>231</v>
      </c>
      <c r="Q86" s="71" t="s">
        <v>232</v>
      </c>
      <c r="R86" s="71" t="s">
        <v>233</v>
      </c>
      <c r="S86" s="71" t="s">
        <v>234</v>
      </c>
      <c r="T86" s="72" t="s">
        <v>235</v>
      </c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</row>
    <row r="87" spans="1:65" s="2" customFormat="1" ht="22.9" customHeight="1">
      <c r="A87" s="36"/>
      <c r="B87" s="37"/>
      <c r="C87" s="77" t="s">
        <v>236</v>
      </c>
      <c r="D87" s="38"/>
      <c r="E87" s="38"/>
      <c r="F87" s="38"/>
      <c r="G87" s="38"/>
      <c r="H87" s="38"/>
      <c r="I87" s="117"/>
      <c r="J87" s="173">
        <f>BK87</f>
        <v>0</v>
      </c>
      <c r="K87" s="38"/>
      <c r="L87" s="41"/>
      <c r="M87" s="73"/>
      <c r="N87" s="174"/>
      <c r="O87" s="74"/>
      <c r="P87" s="175">
        <f>P88+P104+P142+P213</f>
        <v>0</v>
      </c>
      <c r="Q87" s="74"/>
      <c r="R87" s="175">
        <f>R88+R104+R142+R213</f>
        <v>0</v>
      </c>
      <c r="S87" s="74"/>
      <c r="T87" s="176">
        <f>T88+T104+T142+T213</f>
        <v>0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71</v>
      </c>
      <c r="AU87" s="19" t="s">
        <v>221</v>
      </c>
      <c r="BK87" s="177">
        <f>BK88+BK104+BK142+BK213</f>
        <v>0</v>
      </c>
    </row>
    <row r="88" spans="1:65" s="12" customFormat="1" ht="25.9" customHeight="1">
      <c r="B88" s="178"/>
      <c r="C88" s="179"/>
      <c r="D88" s="180" t="s">
        <v>71</v>
      </c>
      <c r="E88" s="181" t="s">
        <v>1200</v>
      </c>
      <c r="F88" s="181" t="s">
        <v>4090</v>
      </c>
      <c r="G88" s="179"/>
      <c r="H88" s="179"/>
      <c r="I88" s="182"/>
      <c r="J88" s="183">
        <f>BK88</f>
        <v>0</v>
      </c>
      <c r="K88" s="179"/>
      <c r="L88" s="184"/>
      <c r="M88" s="185"/>
      <c r="N88" s="186"/>
      <c r="O88" s="186"/>
      <c r="P88" s="187">
        <f>SUM(P89:P103)</f>
        <v>0</v>
      </c>
      <c r="Q88" s="186"/>
      <c r="R88" s="187">
        <f>SUM(R89:R103)</f>
        <v>0</v>
      </c>
      <c r="S88" s="186"/>
      <c r="T88" s="188">
        <f>SUM(T89:T103)</f>
        <v>0</v>
      </c>
      <c r="AR88" s="189" t="s">
        <v>79</v>
      </c>
      <c r="AT88" s="190" t="s">
        <v>71</v>
      </c>
      <c r="AU88" s="190" t="s">
        <v>72</v>
      </c>
      <c r="AY88" s="189" t="s">
        <v>239</v>
      </c>
      <c r="BK88" s="191">
        <f>SUM(BK89:BK103)</f>
        <v>0</v>
      </c>
    </row>
    <row r="89" spans="1:65" s="2" customFormat="1" ht="16.5" customHeight="1">
      <c r="A89" s="36"/>
      <c r="B89" s="37"/>
      <c r="C89" s="194" t="s">
        <v>79</v>
      </c>
      <c r="D89" s="194" t="s">
        <v>241</v>
      </c>
      <c r="E89" s="195" t="s">
        <v>4091</v>
      </c>
      <c r="F89" s="196" t="s">
        <v>4092</v>
      </c>
      <c r="G89" s="197" t="s">
        <v>244</v>
      </c>
      <c r="H89" s="198">
        <v>502</v>
      </c>
      <c r="I89" s="199"/>
      <c r="J89" s="200">
        <f>ROUND(I89*H89,2)</f>
        <v>0</v>
      </c>
      <c r="K89" s="196" t="s">
        <v>245</v>
      </c>
      <c r="L89" s="41"/>
      <c r="M89" s="201" t="s">
        <v>19</v>
      </c>
      <c r="N89" s="202" t="s">
        <v>43</v>
      </c>
      <c r="O89" s="66"/>
      <c r="P89" s="203">
        <f>O89*H89</f>
        <v>0</v>
      </c>
      <c r="Q89" s="203">
        <v>0</v>
      </c>
      <c r="R89" s="203">
        <f>Q89*H89</f>
        <v>0</v>
      </c>
      <c r="S89" s="203">
        <v>0</v>
      </c>
      <c r="T89" s="204">
        <f>S89*H89</f>
        <v>0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R89" s="205" t="s">
        <v>246</v>
      </c>
      <c r="AT89" s="205" t="s">
        <v>241</v>
      </c>
      <c r="AU89" s="205" t="s">
        <v>79</v>
      </c>
      <c r="AY89" s="19" t="s">
        <v>239</v>
      </c>
      <c r="BE89" s="206">
        <f>IF(N89="základní",J89,0)</f>
        <v>0</v>
      </c>
      <c r="BF89" s="206">
        <f>IF(N89="snížená",J89,0)</f>
        <v>0</v>
      </c>
      <c r="BG89" s="206">
        <f>IF(N89="zákl. přenesená",J89,0)</f>
        <v>0</v>
      </c>
      <c r="BH89" s="206">
        <f>IF(N89="sníž. přenesená",J89,0)</f>
        <v>0</v>
      </c>
      <c r="BI89" s="206">
        <f>IF(N89="nulová",J89,0)</f>
        <v>0</v>
      </c>
      <c r="BJ89" s="19" t="s">
        <v>79</v>
      </c>
      <c r="BK89" s="206">
        <f>ROUND(I89*H89,2)</f>
        <v>0</v>
      </c>
      <c r="BL89" s="19" t="s">
        <v>246</v>
      </c>
      <c r="BM89" s="205" t="s">
        <v>81</v>
      </c>
    </row>
    <row r="90" spans="1:65" s="2" customFormat="1" ht="11.25">
      <c r="A90" s="36"/>
      <c r="B90" s="37"/>
      <c r="C90" s="38"/>
      <c r="D90" s="207" t="s">
        <v>248</v>
      </c>
      <c r="E90" s="38"/>
      <c r="F90" s="208" t="s">
        <v>4093</v>
      </c>
      <c r="G90" s="38"/>
      <c r="H90" s="38"/>
      <c r="I90" s="117"/>
      <c r="J90" s="38"/>
      <c r="K90" s="38"/>
      <c r="L90" s="41"/>
      <c r="M90" s="209"/>
      <c r="N90" s="210"/>
      <c r="O90" s="66"/>
      <c r="P90" s="66"/>
      <c r="Q90" s="66"/>
      <c r="R90" s="66"/>
      <c r="S90" s="66"/>
      <c r="T90" s="67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T90" s="19" t="s">
        <v>248</v>
      </c>
      <c r="AU90" s="19" t="s">
        <v>79</v>
      </c>
    </row>
    <row r="91" spans="1:65" s="13" customFormat="1" ht="11.25">
      <c r="B91" s="211"/>
      <c r="C91" s="212"/>
      <c r="D91" s="207" t="s">
        <v>250</v>
      </c>
      <c r="E91" s="213" t="s">
        <v>19</v>
      </c>
      <c r="F91" s="214" t="s">
        <v>4094</v>
      </c>
      <c r="G91" s="212"/>
      <c r="H91" s="215">
        <v>502</v>
      </c>
      <c r="I91" s="216"/>
      <c r="J91" s="212"/>
      <c r="K91" s="212"/>
      <c r="L91" s="217"/>
      <c r="M91" s="218"/>
      <c r="N91" s="219"/>
      <c r="O91" s="219"/>
      <c r="P91" s="219"/>
      <c r="Q91" s="219"/>
      <c r="R91" s="219"/>
      <c r="S91" s="219"/>
      <c r="T91" s="220"/>
      <c r="AT91" s="221" t="s">
        <v>250</v>
      </c>
      <c r="AU91" s="221" t="s">
        <v>79</v>
      </c>
      <c r="AV91" s="13" t="s">
        <v>81</v>
      </c>
      <c r="AW91" s="13" t="s">
        <v>33</v>
      </c>
      <c r="AX91" s="13" t="s">
        <v>79</v>
      </c>
      <c r="AY91" s="221" t="s">
        <v>239</v>
      </c>
    </row>
    <row r="92" spans="1:65" s="2" customFormat="1" ht="16.5" customHeight="1">
      <c r="A92" s="36"/>
      <c r="B92" s="37"/>
      <c r="C92" s="194" t="s">
        <v>81</v>
      </c>
      <c r="D92" s="194" t="s">
        <v>241</v>
      </c>
      <c r="E92" s="195" t="s">
        <v>4095</v>
      </c>
      <c r="F92" s="196" t="s">
        <v>4096</v>
      </c>
      <c r="G92" s="197" t="s">
        <v>244</v>
      </c>
      <c r="H92" s="198">
        <v>502</v>
      </c>
      <c r="I92" s="199"/>
      <c r="J92" s="200">
        <f>ROUND(I92*H92,2)</f>
        <v>0</v>
      </c>
      <c r="K92" s="196" t="s">
        <v>245</v>
      </c>
      <c r="L92" s="41"/>
      <c r="M92" s="201" t="s">
        <v>19</v>
      </c>
      <c r="N92" s="202" t="s">
        <v>43</v>
      </c>
      <c r="O92" s="66"/>
      <c r="P92" s="203">
        <f>O92*H92</f>
        <v>0</v>
      </c>
      <c r="Q92" s="203">
        <v>0</v>
      </c>
      <c r="R92" s="203">
        <f>Q92*H92</f>
        <v>0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246</v>
      </c>
      <c r="AT92" s="205" t="s">
        <v>241</v>
      </c>
      <c r="AU92" s="205" t="s">
        <v>79</v>
      </c>
      <c r="AY92" s="19" t="s">
        <v>239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246</v>
      </c>
      <c r="BM92" s="205" t="s">
        <v>246</v>
      </c>
    </row>
    <row r="93" spans="1:65" s="2" customFormat="1" ht="19.5">
      <c r="A93" s="36"/>
      <c r="B93" s="37"/>
      <c r="C93" s="38"/>
      <c r="D93" s="207" t="s">
        <v>248</v>
      </c>
      <c r="E93" s="38"/>
      <c r="F93" s="208" t="s">
        <v>4097</v>
      </c>
      <c r="G93" s="38"/>
      <c r="H93" s="38"/>
      <c r="I93" s="117"/>
      <c r="J93" s="38"/>
      <c r="K93" s="38"/>
      <c r="L93" s="41"/>
      <c r="M93" s="209"/>
      <c r="N93" s="210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248</v>
      </c>
      <c r="AU93" s="19" t="s">
        <v>79</v>
      </c>
    </row>
    <row r="94" spans="1:65" s="13" customFormat="1" ht="11.25">
      <c r="B94" s="211"/>
      <c r="C94" s="212"/>
      <c r="D94" s="207" t="s">
        <v>250</v>
      </c>
      <c r="E94" s="213" t="s">
        <v>19</v>
      </c>
      <c r="F94" s="214" t="s">
        <v>4094</v>
      </c>
      <c r="G94" s="212"/>
      <c r="H94" s="215">
        <v>502</v>
      </c>
      <c r="I94" s="216"/>
      <c r="J94" s="212"/>
      <c r="K94" s="212"/>
      <c r="L94" s="217"/>
      <c r="M94" s="218"/>
      <c r="N94" s="219"/>
      <c r="O94" s="219"/>
      <c r="P94" s="219"/>
      <c r="Q94" s="219"/>
      <c r="R94" s="219"/>
      <c r="S94" s="219"/>
      <c r="T94" s="220"/>
      <c r="AT94" s="221" t="s">
        <v>250</v>
      </c>
      <c r="AU94" s="221" t="s">
        <v>79</v>
      </c>
      <c r="AV94" s="13" t="s">
        <v>81</v>
      </c>
      <c r="AW94" s="13" t="s">
        <v>33</v>
      </c>
      <c r="AX94" s="13" t="s">
        <v>79</v>
      </c>
      <c r="AY94" s="221" t="s">
        <v>239</v>
      </c>
    </row>
    <row r="95" spans="1:65" s="2" customFormat="1" ht="16.5" customHeight="1">
      <c r="A95" s="36"/>
      <c r="B95" s="37"/>
      <c r="C95" s="194" t="s">
        <v>101</v>
      </c>
      <c r="D95" s="194" t="s">
        <v>241</v>
      </c>
      <c r="E95" s="195" t="s">
        <v>4098</v>
      </c>
      <c r="F95" s="196" t="s">
        <v>3552</v>
      </c>
      <c r="G95" s="197" t="s">
        <v>244</v>
      </c>
      <c r="H95" s="198">
        <v>502</v>
      </c>
      <c r="I95" s="199"/>
      <c r="J95" s="200">
        <f>ROUND(I95*H95,2)</f>
        <v>0</v>
      </c>
      <c r="K95" s="196" t="s">
        <v>245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0</v>
      </c>
      <c r="R95" s="203">
        <f>Q95*H95</f>
        <v>0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246</v>
      </c>
      <c r="AT95" s="205" t="s">
        <v>241</v>
      </c>
      <c r="AU95" s="205" t="s">
        <v>79</v>
      </c>
      <c r="AY95" s="19" t="s">
        <v>239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246</v>
      </c>
      <c r="BM95" s="205" t="s">
        <v>301</v>
      </c>
    </row>
    <row r="96" spans="1:65" s="2" customFormat="1" ht="19.5">
      <c r="A96" s="36"/>
      <c r="B96" s="37"/>
      <c r="C96" s="38"/>
      <c r="D96" s="207" t="s">
        <v>248</v>
      </c>
      <c r="E96" s="38"/>
      <c r="F96" s="208" t="s">
        <v>4099</v>
      </c>
      <c r="G96" s="38"/>
      <c r="H96" s="38"/>
      <c r="I96" s="117"/>
      <c r="J96" s="38"/>
      <c r="K96" s="38"/>
      <c r="L96" s="41"/>
      <c r="M96" s="209"/>
      <c r="N96" s="210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248</v>
      </c>
      <c r="AU96" s="19" t="s">
        <v>79</v>
      </c>
    </row>
    <row r="97" spans="1:65" s="13" customFormat="1" ht="11.25">
      <c r="B97" s="211"/>
      <c r="C97" s="212"/>
      <c r="D97" s="207" t="s">
        <v>250</v>
      </c>
      <c r="E97" s="213" t="s">
        <v>19</v>
      </c>
      <c r="F97" s="214" t="s">
        <v>4094</v>
      </c>
      <c r="G97" s="212"/>
      <c r="H97" s="215">
        <v>502</v>
      </c>
      <c r="I97" s="216"/>
      <c r="J97" s="212"/>
      <c r="K97" s="212"/>
      <c r="L97" s="217"/>
      <c r="M97" s="218"/>
      <c r="N97" s="219"/>
      <c r="O97" s="219"/>
      <c r="P97" s="219"/>
      <c r="Q97" s="219"/>
      <c r="R97" s="219"/>
      <c r="S97" s="219"/>
      <c r="T97" s="220"/>
      <c r="AT97" s="221" t="s">
        <v>250</v>
      </c>
      <c r="AU97" s="221" t="s">
        <v>79</v>
      </c>
      <c r="AV97" s="13" t="s">
        <v>81</v>
      </c>
      <c r="AW97" s="13" t="s">
        <v>33</v>
      </c>
      <c r="AX97" s="13" t="s">
        <v>79</v>
      </c>
      <c r="AY97" s="221" t="s">
        <v>239</v>
      </c>
    </row>
    <row r="98" spans="1:65" s="2" customFormat="1" ht="16.5" customHeight="1">
      <c r="A98" s="36"/>
      <c r="B98" s="37"/>
      <c r="C98" s="194" t="s">
        <v>246</v>
      </c>
      <c r="D98" s="194" t="s">
        <v>241</v>
      </c>
      <c r="E98" s="195" t="s">
        <v>4100</v>
      </c>
      <c r="F98" s="196" t="s">
        <v>4101</v>
      </c>
      <c r="G98" s="197" t="s">
        <v>254</v>
      </c>
      <c r="H98" s="198">
        <v>100.4</v>
      </c>
      <c r="I98" s="199"/>
      <c r="J98" s="200">
        <f>ROUND(I98*H98,2)</f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246</v>
      </c>
      <c r="AT98" s="205" t="s">
        <v>241</v>
      </c>
      <c r="AU98" s="205" t="s">
        <v>79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314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4101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79</v>
      </c>
    </row>
    <row r="100" spans="1:65" s="13" customFormat="1" ht="11.25">
      <c r="B100" s="211"/>
      <c r="C100" s="212"/>
      <c r="D100" s="207" t="s">
        <v>250</v>
      </c>
      <c r="E100" s="213" t="s">
        <v>19</v>
      </c>
      <c r="F100" s="214" t="s">
        <v>4102</v>
      </c>
      <c r="G100" s="212"/>
      <c r="H100" s="215">
        <v>100.4</v>
      </c>
      <c r="I100" s="216"/>
      <c r="J100" s="212"/>
      <c r="K100" s="212"/>
      <c r="L100" s="217"/>
      <c r="M100" s="218"/>
      <c r="N100" s="219"/>
      <c r="O100" s="219"/>
      <c r="P100" s="219"/>
      <c r="Q100" s="219"/>
      <c r="R100" s="219"/>
      <c r="S100" s="219"/>
      <c r="T100" s="220"/>
      <c r="AT100" s="221" t="s">
        <v>250</v>
      </c>
      <c r="AU100" s="221" t="s">
        <v>79</v>
      </c>
      <c r="AV100" s="13" t="s">
        <v>81</v>
      </c>
      <c r="AW100" s="13" t="s">
        <v>33</v>
      </c>
      <c r="AX100" s="13" t="s">
        <v>79</v>
      </c>
      <c r="AY100" s="221" t="s">
        <v>239</v>
      </c>
    </row>
    <row r="101" spans="1:65" s="2" customFormat="1" ht="16.5" customHeight="1">
      <c r="A101" s="36"/>
      <c r="B101" s="37"/>
      <c r="C101" s="194" t="s">
        <v>295</v>
      </c>
      <c r="D101" s="194" t="s">
        <v>241</v>
      </c>
      <c r="E101" s="195" t="s">
        <v>341</v>
      </c>
      <c r="F101" s="196" t="s">
        <v>342</v>
      </c>
      <c r="G101" s="197" t="s">
        <v>265</v>
      </c>
      <c r="H101" s="198">
        <v>160.84</v>
      </c>
      <c r="I101" s="199"/>
      <c r="J101" s="200">
        <f>ROUND(I101*H101,2)</f>
        <v>0</v>
      </c>
      <c r="K101" s="196" t="s">
        <v>245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246</v>
      </c>
      <c r="AT101" s="205" t="s">
        <v>241</v>
      </c>
      <c r="AU101" s="205" t="s">
        <v>79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246</v>
      </c>
      <c r="BM101" s="205" t="s">
        <v>324</v>
      </c>
    </row>
    <row r="102" spans="1:65" s="2" customFormat="1" ht="11.25">
      <c r="A102" s="36"/>
      <c r="B102" s="37"/>
      <c r="C102" s="38"/>
      <c r="D102" s="207" t="s">
        <v>248</v>
      </c>
      <c r="E102" s="38"/>
      <c r="F102" s="208" t="s">
        <v>344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79</v>
      </c>
    </row>
    <row r="103" spans="1:65" s="13" customFormat="1" ht="11.25">
      <c r="B103" s="211"/>
      <c r="C103" s="212"/>
      <c r="D103" s="207" t="s">
        <v>250</v>
      </c>
      <c r="E103" s="213" t="s">
        <v>19</v>
      </c>
      <c r="F103" s="214" t="s">
        <v>4103</v>
      </c>
      <c r="G103" s="212"/>
      <c r="H103" s="215">
        <v>160.84</v>
      </c>
      <c r="I103" s="216"/>
      <c r="J103" s="212"/>
      <c r="K103" s="212"/>
      <c r="L103" s="217"/>
      <c r="M103" s="218"/>
      <c r="N103" s="219"/>
      <c r="O103" s="219"/>
      <c r="P103" s="219"/>
      <c r="Q103" s="219"/>
      <c r="R103" s="219"/>
      <c r="S103" s="219"/>
      <c r="T103" s="220"/>
      <c r="AT103" s="221" t="s">
        <v>250</v>
      </c>
      <c r="AU103" s="221" t="s">
        <v>79</v>
      </c>
      <c r="AV103" s="13" t="s">
        <v>81</v>
      </c>
      <c r="AW103" s="13" t="s">
        <v>33</v>
      </c>
      <c r="AX103" s="13" t="s">
        <v>79</v>
      </c>
      <c r="AY103" s="221" t="s">
        <v>239</v>
      </c>
    </row>
    <row r="104" spans="1:65" s="12" customFormat="1" ht="25.9" customHeight="1">
      <c r="B104" s="178"/>
      <c r="C104" s="179"/>
      <c r="D104" s="180" t="s">
        <v>71</v>
      </c>
      <c r="E104" s="181" t="s">
        <v>1217</v>
      </c>
      <c r="F104" s="181" t="s">
        <v>4104</v>
      </c>
      <c r="G104" s="179"/>
      <c r="H104" s="179"/>
      <c r="I104" s="182"/>
      <c r="J104" s="183">
        <f>BK104</f>
        <v>0</v>
      </c>
      <c r="K104" s="179"/>
      <c r="L104" s="184"/>
      <c r="M104" s="185"/>
      <c r="N104" s="186"/>
      <c r="O104" s="186"/>
      <c r="P104" s="187">
        <f>SUM(P105:P141)</f>
        <v>0</v>
      </c>
      <c r="Q104" s="186"/>
      <c r="R104" s="187">
        <f>SUM(R105:R141)</f>
        <v>0</v>
      </c>
      <c r="S104" s="186"/>
      <c r="T104" s="188">
        <f>SUM(T105:T141)</f>
        <v>0</v>
      </c>
      <c r="AR104" s="189" t="s">
        <v>79</v>
      </c>
      <c r="AT104" s="190" t="s">
        <v>71</v>
      </c>
      <c r="AU104" s="190" t="s">
        <v>72</v>
      </c>
      <c r="AY104" s="189" t="s">
        <v>239</v>
      </c>
      <c r="BK104" s="191">
        <f>SUM(BK105:BK141)</f>
        <v>0</v>
      </c>
    </row>
    <row r="105" spans="1:65" s="2" customFormat="1" ht="16.5" customHeight="1">
      <c r="A105" s="36"/>
      <c r="B105" s="37"/>
      <c r="C105" s="194" t="s">
        <v>301</v>
      </c>
      <c r="D105" s="194" t="s">
        <v>241</v>
      </c>
      <c r="E105" s="195" t="s">
        <v>4105</v>
      </c>
      <c r="F105" s="196" t="s">
        <v>4106</v>
      </c>
      <c r="G105" s="197" t="s">
        <v>244</v>
      </c>
      <c r="H105" s="198">
        <v>481</v>
      </c>
      <c r="I105" s="199"/>
      <c r="J105" s="200">
        <f>ROUND(I105*H105,2)</f>
        <v>0</v>
      </c>
      <c r="K105" s="196" t="s">
        <v>19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246</v>
      </c>
      <c r="AT105" s="205" t="s">
        <v>241</v>
      </c>
      <c r="AU105" s="205" t="s">
        <v>79</v>
      </c>
      <c r="AY105" s="19" t="s">
        <v>239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246</v>
      </c>
      <c r="BM105" s="205" t="s">
        <v>340</v>
      </c>
    </row>
    <row r="106" spans="1:65" s="2" customFormat="1" ht="11.25">
      <c r="A106" s="36"/>
      <c r="B106" s="37"/>
      <c r="C106" s="38"/>
      <c r="D106" s="207" t="s">
        <v>248</v>
      </c>
      <c r="E106" s="38"/>
      <c r="F106" s="208" t="s">
        <v>4106</v>
      </c>
      <c r="G106" s="38"/>
      <c r="H106" s="38"/>
      <c r="I106" s="117"/>
      <c r="J106" s="38"/>
      <c r="K106" s="38"/>
      <c r="L106" s="41"/>
      <c r="M106" s="209"/>
      <c r="N106" s="210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248</v>
      </c>
      <c r="AU106" s="19" t="s">
        <v>79</v>
      </c>
    </row>
    <row r="107" spans="1:65" s="13" customFormat="1" ht="11.25">
      <c r="B107" s="211"/>
      <c r="C107" s="212"/>
      <c r="D107" s="207" t="s">
        <v>250</v>
      </c>
      <c r="E107" s="213" t="s">
        <v>19</v>
      </c>
      <c r="F107" s="214" t="s">
        <v>4107</v>
      </c>
      <c r="G107" s="212"/>
      <c r="H107" s="215">
        <v>481</v>
      </c>
      <c r="I107" s="216"/>
      <c r="J107" s="212"/>
      <c r="K107" s="212"/>
      <c r="L107" s="217"/>
      <c r="M107" s="218"/>
      <c r="N107" s="219"/>
      <c r="O107" s="219"/>
      <c r="P107" s="219"/>
      <c r="Q107" s="219"/>
      <c r="R107" s="219"/>
      <c r="S107" s="219"/>
      <c r="T107" s="220"/>
      <c r="AT107" s="221" t="s">
        <v>250</v>
      </c>
      <c r="AU107" s="221" t="s">
        <v>79</v>
      </c>
      <c r="AV107" s="13" t="s">
        <v>81</v>
      </c>
      <c r="AW107" s="13" t="s">
        <v>33</v>
      </c>
      <c r="AX107" s="13" t="s">
        <v>79</v>
      </c>
      <c r="AY107" s="221" t="s">
        <v>239</v>
      </c>
    </row>
    <row r="108" spans="1:65" s="2" customFormat="1" ht="16.5" customHeight="1">
      <c r="A108" s="36"/>
      <c r="B108" s="37"/>
      <c r="C108" s="194" t="s">
        <v>309</v>
      </c>
      <c r="D108" s="194" t="s">
        <v>241</v>
      </c>
      <c r="E108" s="195" t="s">
        <v>4108</v>
      </c>
      <c r="F108" s="196" t="s">
        <v>4109</v>
      </c>
      <c r="G108" s="197" t="s">
        <v>244</v>
      </c>
      <c r="H108" s="198">
        <v>481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246</v>
      </c>
      <c r="AT108" s="205" t="s">
        <v>241</v>
      </c>
      <c r="AU108" s="205" t="s">
        <v>79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246</v>
      </c>
      <c r="BM108" s="205" t="s">
        <v>414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4109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79</v>
      </c>
    </row>
    <row r="110" spans="1:65" s="13" customFormat="1" ht="11.25">
      <c r="B110" s="211"/>
      <c r="C110" s="212"/>
      <c r="D110" s="207" t="s">
        <v>250</v>
      </c>
      <c r="E110" s="213" t="s">
        <v>19</v>
      </c>
      <c r="F110" s="214" t="s">
        <v>4107</v>
      </c>
      <c r="G110" s="212"/>
      <c r="H110" s="215">
        <v>481</v>
      </c>
      <c r="I110" s="216"/>
      <c r="J110" s="212"/>
      <c r="K110" s="212"/>
      <c r="L110" s="217"/>
      <c r="M110" s="218"/>
      <c r="N110" s="219"/>
      <c r="O110" s="219"/>
      <c r="P110" s="219"/>
      <c r="Q110" s="219"/>
      <c r="R110" s="219"/>
      <c r="S110" s="219"/>
      <c r="T110" s="220"/>
      <c r="AT110" s="221" t="s">
        <v>250</v>
      </c>
      <c r="AU110" s="221" t="s">
        <v>79</v>
      </c>
      <c r="AV110" s="13" t="s">
        <v>81</v>
      </c>
      <c r="AW110" s="13" t="s">
        <v>33</v>
      </c>
      <c r="AX110" s="13" t="s">
        <v>79</v>
      </c>
      <c r="AY110" s="221" t="s">
        <v>239</v>
      </c>
    </row>
    <row r="111" spans="1:65" s="2" customFormat="1" ht="16.5" customHeight="1">
      <c r="A111" s="36"/>
      <c r="B111" s="37"/>
      <c r="C111" s="194" t="s">
        <v>314</v>
      </c>
      <c r="D111" s="194" t="s">
        <v>241</v>
      </c>
      <c r="E111" s="195" t="s">
        <v>4110</v>
      </c>
      <c r="F111" s="196" t="s">
        <v>4111</v>
      </c>
      <c r="G111" s="197" t="s">
        <v>244</v>
      </c>
      <c r="H111" s="198">
        <v>481</v>
      </c>
      <c r="I111" s="199"/>
      <c r="J111" s="200">
        <f>ROUND(I111*H111,2)</f>
        <v>0</v>
      </c>
      <c r="K111" s="196" t="s">
        <v>19</v>
      </c>
      <c r="L111" s="41"/>
      <c r="M111" s="201" t="s">
        <v>19</v>
      </c>
      <c r="N111" s="202" t="s">
        <v>43</v>
      </c>
      <c r="O111" s="66"/>
      <c r="P111" s="203">
        <f>O111*H111</f>
        <v>0</v>
      </c>
      <c r="Q111" s="203">
        <v>0</v>
      </c>
      <c r="R111" s="203">
        <f>Q111*H111</f>
        <v>0</v>
      </c>
      <c r="S111" s="203">
        <v>0</v>
      </c>
      <c r="T111" s="204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246</v>
      </c>
      <c r="AT111" s="205" t="s">
        <v>241</v>
      </c>
      <c r="AU111" s="205" t="s">
        <v>79</v>
      </c>
      <c r="AY111" s="19" t="s">
        <v>239</v>
      </c>
      <c r="BE111" s="206">
        <f>IF(N111="základní",J111,0)</f>
        <v>0</v>
      </c>
      <c r="BF111" s="206">
        <f>IF(N111="snížená",J111,0)</f>
        <v>0</v>
      </c>
      <c r="BG111" s="206">
        <f>IF(N111="zákl. přenesená",J111,0)</f>
        <v>0</v>
      </c>
      <c r="BH111" s="206">
        <f>IF(N111="sníž. přenesená",J111,0)</f>
        <v>0</v>
      </c>
      <c r="BI111" s="206">
        <f>IF(N111="nulová",J111,0)</f>
        <v>0</v>
      </c>
      <c r="BJ111" s="19" t="s">
        <v>79</v>
      </c>
      <c r="BK111" s="206">
        <f>ROUND(I111*H111,2)</f>
        <v>0</v>
      </c>
      <c r="BL111" s="19" t="s">
        <v>246</v>
      </c>
      <c r="BM111" s="205" t="s">
        <v>426</v>
      </c>
    </row>
    <row r="112" spans="1:65" s="2" customFormat="1" ht="11.25">
      <c r="A112" s="36"/>
      <c r="B112" s="37"/>
      <c r="C112" s="38"/>
      <c r="D112" s="207" t="s">
        <v>248</v>
      </c>
      <c r="E112" s="38"/>
      <c r="F112" s="208" t="s">
        <v>4111</v>
      </c>
      <c r="G112" s="38"/>
      <c r="H112" s="38"/>
      <c r="I112" s="117"/>
      <c r="J112" s="38"/>
      <c r="K112" s="38"/>
      <c r="L112" s="41"/>
      <c r="M112" s="209"/>
      <c r="N112" s="210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248</v>
      </c>
      <c r="AU112" s="19" t="s">
        <v>79</v>
      </c>
    </row>
    <row r="113" spans="1:65" s="13" customFormat="1" ht="11.25">
      <c r="B113" s="211"/>
      <c r="C113" s="212"/>
      <c r="D113" s="207" t="s">
        <v>250</v>
      </c>
      <c r="E113" s="213" t="s">
        <v>19</v>
      </c>
      <c r="F113" s="214" t="s">
        <v>4107</v>
      </c>
      <c r="G113" s="212"/>
      <c r="H113" s="215">
        <v>481</v>
      </c>
      <c r="I113" s="216"/>
      <c r="J113" s="212"/>
      <c r="K113" s="212"/>
      <c r="L113" s="217"/>
      <c r="M113" s="218"/>
      <c r="N113" s="219"/>
      <c r="O113" s="219"/>
      <c r="P113" s="219"/>
      <c r="Q113" s="219"/>
      <c r="R113" s="219"/>
      <c r="S113" s="219"/>
      <c r="T113" s="220"/>
      <c r="AT113" s="221" t="s">
        <v>250</v>
      </c>
      <c r="AU113" s="221" t="s">
        <v>79</v>
      </c>
      <c r="AV113" s="13" t="s">
        <v>81</v>
      </c>
      <c r="AW113" s="13" t="s">
        <v>33</v>
      </c>
      <c r="AX113" s="13" t="s">
        <v>79</v>
      </c>
      <c r="AY113" s="221" t="s">
        <v>239</v>
      </c>
    </row>
    <row r="114" spans="1:65" s="2" customFormat="1" ht="16.5" customHeight="1">
      <c r="A114" s="36"/>
      <c r="B114" s="37"/>
      <c r="C114" s="194" t="s">
        <v>319</v>
      </c>
      <c r="D114" s="194" t="s">
        <v>241</v>
      </c>
      <c r="E114" s="195" t="s">
        <v>4112</v>
      </c>
      <c r="F114" s="196" t="s">
        <v>4113</v>
      </c>
      <c r="G114" s="197" t="s">
        <v>244</v>
      </c>
      <c r="H114" s="198">
        <v>481</v>
      </c>
      <c r="I114" s="199"/>
      <c r="J114" s="200">
        <f>ROUND(I114*H114,2)</f>
        <v>0</v>
      </c>
      <c r="K114" s="196" t="s">
        <v>19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246</v>
      </c>
      <c r="AT114" s="205" t="s">
        <v>241</v>
      </c>
      <c r="AU114" s="205" t="s">
        <v>79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246</v>
      </c>
      <c r="BM114" s="205" t="s">
        <v>439</v>
      </c>
    </row>
    <row r="115" spans="1:65" s="2" customFormat="1" ht="11.25">
      <c r="A115" s="36"/>
      <c r="B115" s="37"/>
      <c r="C115" s="38"/>
      <c r="D115" s="207" t="s">
        <v>248</v>
      </c>
      <c r="E115" s="38"/>
      <c r="F115" s="208" t="s">
        <v>4113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79</v>
      </c>
    </row>
    <row r="116" spans="1:65" s="13" customFormat="1" ht="11.25">
      <c r="B116" s="211"/>
      <c r="C116" s="212"/>
      <c r="D116" s="207" t="s">
        <v>250</v>
      </c>
      <c r="E116" s="213" t="s">
        <v>19</v>
      </c>
      <c r="F116" s="214" t="s">
        <v>4107</v>
      </c>
      <c r="G116" s="212"/>
      <c r="H116" s="215">
        <v>481</v>
      </c>
      <c r="I116" s="216"/>
      <c r="J116" s="212"/>
      <c r="K116" s="212"/>
      <c r="L116" s="217"/>
      <c r="M116" s="218"/>
      <c r="N116" s="219"/>
      <c r="O116" s="219"/>
      <c r="P116" s="219"/>
      <c r="Q116" s="219"/>
      <c r="R116" s="219"/>
      <c r="S116" s="219"/>
      <c r="T116" s="220"/>
      <c r="AT116" s="221" t="s">
        <v>250</v>
      </c>
      <c r="AU116" s="221" t="s">
        <v>79</v>
      </c>
      <c r="AV116" s="13" t="s">
        <v>81</v>
      </c>
      <c r="AW116" s="13" t="s">
        <v>33</v>
      </c>
      <c r="AX116" s="13" t="s">
        <v>79</v>
      </c>
      <c r="AY116" s="221" t="s">
        <v>239</v>
      </c>
    </row>
    <row r="117" spans="1:65" s="2" customFormat="1" ht="16.5" customHeight="1">
      <c r="A117" s="36"/>
      <c r="B117" s="37"/>
      <c r="C117" s="194" t="s">
        <v>324</v>
      </c>
      <c r="D117" s="194" t="s">
        <v>241</v>
      </c>
      <c r="E117" s="195" t="s">
        <v>4114</v>
      </c>
      <c r="F117" s="196" t="s">
        <v>4115</v>
      </c>
      <c r="G117" s="197" t="s">
        <v>244</v>
      </c>
      <c r="H117" s="198">
        <v>481</v>
      </c>
      <c r="I117" s="199"/>
      <c r="J117" s="200">
        <f>ROUND(I117*H117,2)</f>
        <v>0</v>
      </c>
      <c r="K117" s="196" t="s">
        <v>19</v>
      </c>
      <c r="L117" s="41"/>
      <c r="M117" s="201" t="s">
        <v>19</v>
      </c>
      <c r="N117" s="202" t="s">
        <v>43</v>
      </c>
      <c r="O117" s="66"/>
      <c r="P117" s="203">
        <f>O117*H117</f>
        <v>0</v>
      </c>
      <c r="Q117" s="203">
        <v>0</v>
      </c>
      <c r="R117" s="203">
        <f>Q117*H117</f>
        <v>0</v>
      </c>
      <c r="S117" s="203">
        <v>0</v>
      </c>
      <c r="T117" s="204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246</v>
      </c>
      <c r="AT117" s="205" t="s">
        <v>241</v>
      </c>
      <c r="AU117" s="205" t="s">
        <v>79</v>
      </c>
      <c r="AY117" s="19" t="s">
        <v>239</v>
      </c>
      <c r="BE117" s="206">
        <f>IF(N117="základní",J117,0)</f>
        <v>0</v>
      </c>
      <c r="BF117" s="206">
        <f>IF(N117="snížená",J117,0)</f>
        <v>0</v>
      </c>
      <c r="BG117" s="206">
        <f>IF(N117="zákl. přenesená",J117,0)</f>
        <v>0</v>
      </c>
      <c r="BH117" s="206">
        <f>IF(N117="sníž. přenesená",J117,0)</f>
        <v>0</v>
      </c>
      <c r="BI117" s="206">
        <f>IF(N117="nulová",J117,0)</f>
        <v>0</v>
      </c>
      <c r="BJ117" s="19" t="s">
        <v>79</v>
      </c>
      <c r="BK117" s="206">
        <f>ROUND(I117*H117,2)</f>
        <v>0</v>
      </c>
      <c r="BL117" s="19" t="s">
        <v>246</v>
      </c>
      <c r="BM117" s="205" t="s">
        <v>454</v>
      </c>
    </row>
    <row r="118" spans="1:65" s="2" customFormat="1" ht="11.25">
      <c r="A118" s="36"/>
      <c r="B118" s="37"/>
      <c r="C118" s="38"/>
      <c r="D118" s="207" t="s">
        <v>248</v>
      </c>
      <c r="E118" s="38"/>
      <c r="F118" s="208" t="s">
        <v>4115</v>
      </c>
      <c r="G118" s="38"/>
      <c r="H118" s="38"/>
      <c r="I118" s="117"/>
      <c r="J118" s="38"/>
      <c r="K118" s="38"/>
      <c r="L118" s="41"/>
      <c r="M118" s="209"/>
      <c r="N118" s="210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248</v>
      </c>
      <c r="AU118" s="19" t="s">
        <v>79</v>
      </c>
    </row>
    <row r="119" spans="1:65" s="13" customFormat="1" ht="11.25">
      <c r="B119" s="211"/>
      <c r="C119" s="212"/>
      <c r="D119" s="207" t="s">
        <v>250</v>
      </c>
      <c r="E119" s="213" t="s">
        <v>19</v>
      </c>
      <c r="F119" s="214" t="s">
        <v>4107</v>
      </c>
      <c r="G119" s="212"/>
      <c r="H119" s="215">
        <v>481</v>
      </c>
      <c r="I119" s="216"/>
      <c r="J119" s="212"/>
      <c r="K119" s="212"/>
      <c r="L119" s="217"/>
      <c r="M119" s="218"/>
      <c r="N119" s="219"/>
      <c r="O119" s="219"/>
      <c r="P119" s="219"/>
      <c r="Q119" s="219"/>
      <c r="R119" s="219"/>
      <c r="S119" s="219"/>
      <c r="T119" s="220"/>
      <c r="AT119" s="221" t="s">
        <v>250</v>
      </c>
      <c r="AU119" s="221" t="s">
        <v>79</v>
      </c>
      <c r="AV119" s="13" t="s">
        <v>81</v>
      </c>
      <c r="AW119" s="13" t="s">
        <v>33</v>
      </c>
      <c r="AX119" s="13" t="s">
        <v>79</v>
      </c>
      <c r="AY119" s="221" t="s">
        <v>239</v>
      </c>
    </row>
    <row r="120" spans="1:65" s="2" customFormat="1" ht="16.5" customHeight="1">
      <c r="A120" s="36"/>
      <c r="B120" s="37"/>
      <c r="C120" s="194" t="s">
        <v>333</v>
      </c>
      <c r="D120" s="194" t="s">
        <v>241</v>
      </c>
      <c r="E120" s="195" t="s">
        <v>4116</v>
      </c>
      <c r="F120" s="196" t="s">
        <v>4117</v>
      </c>
      <c r="G120" s="197" t="s">
        <v>244</v>
      </c>
      <c r="H120" s="198">
        <v>481</v>
      </c>
      <c r="I120" s="199"/>
      <c r="J120" s="200">
        <f>ROUND(I120*H120,2)</f>
        <v>0</v>
      </c>
      <c r="K120" s="196" t="s">
        <v>19</v>
      </c>
      <c r="L120" s="41"/>
      <c r="M120" s="201" t="s">
        <v>19</v>
      </c>
      <c r="N120" s="202" t="s">
        <v>43</v>
      </c>
      <c r="O120" s="66"/>
      <c r="P120" s="203">
        <f>O120*H120</f>
        <v>0</v>
      </c>
      <c r="Q120" s="203">
        <v>0</v>
      </c>
      <c r="R120" s="203">
        <f>Q120*H120</f>
        <v>0</v>
      </c>
      <c r="S120" s="203">
        <v>0</v>
      </c>
      <c r="T120" s="204">
        <f>S120*H120</f>
        <v>0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R120" s="205" t="s">
        <v>246</v>
      </c>
      <c r="AT120" s="205" t="s">
        <v>241</v>
      </c>
      <c r="AU120" s="205" t="s">
        <v>79</v>
      </c>
      <c r="AY120" s="19" t="s">
        <v>239</v>
      </c>
      <c r="BE120" s="206">
        <f>IF(N120="základní",J120,0)</f>
        <v>0</v>
      </c>
      <c r="BF120" s="206">
        <f>IF(N120="snížená",J120,0)</f>
        <v>0</v>
      </c>
      <c r="BG120" s="206">
        <f>IF(N120="zákl. přenesená",J120,0)</f>
        <v>0</v>
      </c>
      <c r="BH120" s="206">
        <f>IF(N120="sníž. přenesená",J120,0)</f>
        <v>0</v>
      </c>
      <c r="BI120" s="206">
        <f>IF(N120="nulová",J120,0)</f>
        <v>0</v>
      </c>
      <c r="BJ120" s="19" t="s">
        <v>79</v>
      </c>
      <c r="BK120" s="206">
        <f>ROUND(I120*H120,2)</f>
        <v>0</v>
      </c>
      <c r="BL120" s="19" t="s">
        <v>246</v>
      </c>
      <c r="BM120" s="205" t="s">
        <v>466</v>
      </c>
    </row>
    <row r="121" spans="1:65" s="2" customFormat="1" ht="11.25">
      <c r="A121" s="36"/>
      <c r="B121" s="37"/>
      <c r="C121" s="38"/>
      <c r="D121" s="207" t="s">
        <v>248</v>
      </c>
      <c r="E121" s="38"/>
      <c r="F121" s="208" t="s">
        <v>4117</v>
      </c>
      <c r="G121" s="38"/>
      <c r="H121" s="38"/>
      <c r="I121" s="117"/>
      <c r="J121" s="38"/>
      <c r="K121" s="38"/>
      <c r="L121" s="41"/>
      <c r="M121" s="209"/>
      <c r="N121" s="210"/>
      <c r="O121" s="66"/>
      <c r="P121" s="66"/>
      <c r="Q121" s="66"/>
      <c r="R121" s="66"/>
      <c r="S121" s="66"/>
      <c r="T121" s="67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T121" s="19" t="s">
        <v>248</v>
      </c>
      <c r="AU121" s="19" t="s">
        <v>79</v>
      </c>
    </row>
    <row r="122" spans="1:65" s="13" customFormat="1" ht="11.25">
      <c r="B122" s="211"/>
      <c r="C122" s="212"/>
      <c r="D122" s="207" t="s">
        <v>250</v>
      </c>
      <c r="E122" s="213" t="s">
        <v>19</v>
      </c>
      <c r="F122" s="214" t="s">
        <v>4107</v>
      </c>
      <c r="G122" s="212"/>
      <c r="H122" s="215">
        <v>481</v>
      </c>
      <c r="I122" s="216"/>
      <c r="J122" s="212"/>
      <c r="K122" s="212"/>
      <c r="L122" s="217"/>
      <c r="M122" s="218"/>
      <c r="N122" s="219"/>
      <c r="O122" s="219"/>
      <c r="P122" s="219"/>
      <c r="Q122" s="219"/>
      <c r="R122" s="219"/>
      <c r="S122" s="219"/>
      <c r="T122" s="220"/>
      <c r="AT122" s="221" t="s">
        <v>250</v>
      </c>
      <c r="AU122" s="221" t="s">
        <v>79</v>
      </c>
      <c r="AV122" s="13" t="s">
        <v>81</v>
      </c>
      <c r="AW122" s="13" t="s">
        <v>33</v>
      </c>
      <c r="AX122" s="13" t="s">
        <v>79</v>
      </c>
      <c r="AY122" s="221" t="s">
        <v>239</v>
      </c>
    </row>
    <row r="123" spans="1:65" s="2" customFormat="1" ht="16.5" customHeight="1">
      <c r="A123" s="36"/>
      <c r="B123" s="37"/>
      <c r="C123" s="194" t="s">
        <v>340</v>
      </c>
      <c r="D123" s="194" t="s">
        <v>241</v>
      </c>
      <c r="E123" s="195" t="s">
        <v>4118</v>
      </c>
      <c r="F123" s="196" t="s">
        <v>4119</v>
      </c>
      <c r="G123" s="197" t="s">
        <v>244</v>
      </c>
      <c r="H123" s="198">
        <v>481</v>
      </c>
      <c r="I123" s="199"/>
      <c r="J123" s="200">
        <f>ROUND(I123*H123,2)</f>
        <v>0</v>
      </c>
      <c r="K123" s="196" t="s">
        <v>19</v>
      </c>
      <c r="L123" s="41"/>
      <c r="M123" s="201" t="s">
        <v>19</v>
      </c>
      <c r="N123" s="202" t="s">
        <v>43</v>
      </c>
      <c r="O123" s="66"/>
      <c r="P123" s="203">
        <f>O123*H123</f>
        <v>0</v>
      </c>
      <c r="Q123" s="203">
        <v>0</v>
      </c>
      <c r="R123" s="203">
        <f>Q123*H123</f>
        <v>0</v>
      </c>
      <c r="S123" s="203">
        <v>0</v>
      </c>
      <c r="T123" s="204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205" t="s">
        <v>246</v>
      </c>
      <c r="AT123" s="205" t="s">
        <v>241</v>
      </c>
      <c r="AU123" s="205" t="s">
        <v>79</v>
      </c>
      <c r="AY123" s="19" t="s">
        <v>239</v>
      </c>
      <c r="BE123" s="206">
        <f>IF(N123="základní",J123,0)</f>
        <v>0</v>
      </c>
      <c r="BF123" s="206">
        <f>IF(N123="snížená",J123,0)</f>
        <v>0</v>
      </c>
      <c r="BG123" s="206">
        <f>IF(N123="zákl. přenesená",J123,0)</f>
        <v>0</v>
      </c>
      <c r="BH123" s="206">
        <f>IF(N123="sníž. přenesená",J123,0)</f>
        <v>0</v>
      </c>
      <c r="BI123" s="206">
        <f>IF(N123="nulová",J123,0)</f>
        <v>0</v>
      </c>
      <c r="BJ123" s="19" t="s">
        <v>79</v>
      </c>
      <c r="BK123" s="206">
        <f>ROUND(I123*H123,2)</f>
        <v>0</v>
      </c>
      <c r="BL123" s="19" t="s">
        <v>246</v>
      </c>
      <c r="BM123" s="205" t="s">
        <v>478</v>
      </c>
    </row>
    <row r="124" spans="1:65" s="2" customFormat="1" ht="11.25">
      <c r="A124" s="36"/>
      <c r="B124" s="37"/>
      <c r="C124" s="38"/>
      <c r="D124" s="207" t="s">
        <v>248</v>
      </c>
      <c r="E124" s="38"/>
      <c r="F124" s="208" t="s">
        <v>4120</v>
      </c>
      <c r="G124" s="38"/>
      <c r="H124" s="38"/>
      <c r="I124" s="117"/>
      <c r="J124" s="38"/>
      <c r="K124" s="38"/>
      <c r="L124" s="41"/>
      <c r="M124" s="209"/>
      <c r="N124" s="210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248</v>
      </c>
      <c r="AU124" s="19" t="s">
        <v>79</v>
      </c>
    </row>
    <row r="125" spans="1:65" s="13" customFormat="1" ht="11.25">
      <c r="B125" s="211"/>
      <c r="C125" s="212"/>
      <c r="D125" s="207" t="s">
        <v>250</v>
      </c>
      <c r="E125" s="213" t="s">
        <v>19</v>
      </c>
      <c r="F125" s="214" t="s">
        <v>4107</v>
      </c>
      <c r="G125" s="212"/>
      <c r="H125" s="215">
        <v>481</v>
      </c>
      <c r="I125" s="216"/>
      <c r="J125" s="212"/>
      <c r="K125" s="212"/>
      <c r="L125" s="217"/>
      <c r="M125" s="218"/>
      <c r="N125" s="219"/>
      <c r="O125" s="219"/>
      <c r="P125" s="219"/>
      <c r="Q125" s="219"/>
      <c r="R125" s="219"/>
      <c r="S125" s="219"/>
      <c r="T125" s="220"/>
      <c r="AT125" s="221" t="s">
        <v>250</v>
      </c>
      <c r="AU125" s="221" t="s">
        <v>79</v>
      </c>
      <c r="AV125" s="13" t="s">
        <v>81</v>
      </c>
      <c r="AW125" s="13" t="s">
        <v>33</v>
      </c>
      <c r="AX125" s="13" t="s">
        <v>79</v>
      </c>
      <c r="AY125" s="221" t="s">
        <v>239</v>
      </c>
    </row>
    <row r="126" spans="1:65" s="2" customFormat="1" ht="16.5" customHeight="1">
      <c r="A126" s="36"/>
      <c r="B126" s="37"/>
      <c r="C126" s="194" t="s">
        <v>408</v>
      </c>
      <c r="D126" s="194" t="s">
        <v>241</v>
      </c>
      <c r="E126" s="195" t="s">
        <v>4121</v>
      </c>
      <c r="F126" s="196" t="s">
        <v>4122</v>
      </c>
      <c r="G126" s="197" t="s">
        <v>265</v>
      </c>
      <c r="H126" s="198">
        <v>18.440000000000001</v>
      </c>
      <c r="I126" s="199"/>
      <c r="J126" s="200">
        <f>ROUND(I126*H126,2)</f>
        <v>0</v>
      </c>
      <c r="K126" s="196" t="s">
        <v>19</v>
      </c>
      <c r="L126" s="41"/>
      <c r="M126" s="201" t="s">
        <v>19</v>
      </c>
      <c r="N126" s="202" t="s">
        <v>43</v>
      </c>
      <c r="O126" s="66"/>
      <c r="P126" s="203">
        <f>O126*H126</f>
        <v>0</v>
      </c>
      <c r="Q126" s="203">
        <v>0</v>
      </c>
      <c r="R126" s="203">
        <f>Q126*H126</f>
        <v>0</v>
      </c>
      <c r="S126" s="203">
        <v>0</v>
      </c>
      <c r="T126" s="204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205" t="s">
        <v>246</v>
      </c>
      <c r="AT126" s="205" t="s">
        <v>241</v>
      </c>
      <c r="AU126" s="205" t="s">
        <v>79</v>
      </c>
      <c r="AY126" s="19" t="s">
        <v>239</v>
      </c>
      <c r="BE126" s="206">
        <f>IF(N126="základní",J126,0)</f>
        <v>0</v>
      </c>
      <c r="BF126" s="206">
        <f>IF(N126="snížená",J126,0)</f>
        <v>0</v>
      </c>
      <c r="BG126" s="206">
        <f>IF(N126="zákl. přenesená",J126,0)</f>
        <v>0</v>
      </c>
      <c r="BH126" s="206">
        <f>IF(N126="sníž. přenesená",J126,0)</f>
        <v>0</v>
      </c>
      <c r="BI126" s="206">
        <f>IF(N126="nulová",J126,0)</f>
        <v>0</v>
      </c>
      <c r="BJ126" s="19" t="s">
        <v>79</v>
      </c>
      <c r="BK126" s="206">
        <f>ROUND(I126*H126,2)</f>
        <v>0</v>
      </c>
      <c r="BL126" s="19" t="s">
        <v>246</v>
      </c>
      <c r="BM126" s="205" t="s">
        <v>490</v>
      </c>
    </row>
    <row r="127" spans="1:65" s="2" customFormat="1" ht="11.25">
      <c r="A127" s="36"/>
      <c r="B127" s="37"/>
      <c r="C127" s="38"/>
      <c r="D127" s="207" t="s">
        <v>248</v>
      </c>
      <c r="E127" s="38"/>
      <c r="F127" s="208" t="s">
        <v>4122</v>
      </c>
      <c r="G127" s="38"/>
      <c r="H127" s="38"/>
      <c r="I127" s="117"/>
      <c r="J127" s="38"/>
      <c r="K127" s="38"/>
      <c r="L127" s="41"/>
      <c r="M127" s="209"/>
      <c r="N127" s="210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248</v>
      </c>
      <c r="AU127" s="19" t="s">
        <v>79</v>
      </c>
    </row>
    <row r="128" spans="1:65" s="13" customFormat="1" ht="11.25">
      <c r="B128" s="211"/>
      <c r="C128" s="212"/>
      <c r="D128" s="207" t="s">
        <v>250</v>
      </c>
      <c r="E128" s="213" t="s">
        <v>19</v>
      </c>
      <c r="F128" s="214" t="s">
        <v>4123</v>
      </c>
      <c r="G128" s="212"/>
      <c r="H128" s="215">
        <v>18.440000000000001</v>
      </c>
      <c r="I128" s="216"/>
      <c r="J128" s="212"/>
      <c r="K128" s="212"/>
      <c r="L128" s="217"/>
      <c r="M128" s="218"/>
      <c r="N128" s="219"/>
      <c r="O128" s="219"/>
      <c r="P128" s="219"/>
      <c r="Q128" s="219"/>
      <c r="R128" s="219"/>
      <c r="S128" s="219"/>
      <c r="T128" s="220"/>
      <c r="AT128" s="221" t="s">
        <v>250</v>
      </c>
      <c r="AU128" s="221" t="s">
        <v>79</v>
      </c>
      <c r="AV128" s="13" t="s">
        <v>81</v>
      </c>
      <c r="AW128" s="13" t="s">
        <v>33</v>
      </c>
      <c r="AX128" s="13" t="s">
        <v>79</v>
      </c>
      <c r="AY128" s="221" t="s">
        <v>239</v>
      </c>
    </row>
    <row r="129" spans="1:65" s="2" customFormat="1" ht="16.5" customHeight="1">
      <c r="A129" s="36"/>
      <c r="B129" s="37"/>
      <c r="C129" s="240" t="s">
        <v>414</v>
      </c>
      <c r="D129" s="240" t="s">
        <v>653</v>
      </c>
      <c r="E129" s="241" t="s">
        <v>4124</v>
      </c>
      <c r="F129" s="242" t="s">
        <v>4125</v>
      </c>
      <c r="G129" s="243" t="s">
        <v>4126</v>
      </c>
      <c r="H129" s="244">
        <v>0.31</v>
      </c>
      <c r="I129" s="245"/>
      <c r="J129" s="246">
        <f>ROUND(I129*H129,2)</f>
        <v>0</v>
      </c>
      <c r="K129" s="242" t="s">
        <v>19</v>
      </c>
      <c r="L129" s="247"/>
      <c r="M129" s="248" t="s">
        <v>19</v>
      </c>
      <c r="N129" s="249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314</v>
      </c>
      <c r="AT129" s="205" t="s">
        <v>653</v>
      </c>
      <c r="AU129" s="205" t="s">
        <v>79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246</v>
      </c>
      <c r="BM129" s="205" t="s">
        <v>503</v>
      </c>
    </row>
    <row r="130" spans="1:65" s="2" customFormat="1" ht="11.25">
      <c r="A130" s="36"/>
      <c r="B130" s="37"/>
      <c r="C130" s="38"/>
      <c r="D130" s="207" t="s">
        <v>248</v>
      </c>
      <c r="E130" s="38"/>
      <c r="F130" s="208" t="s">
        <v>4125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79</v>
      </c>
    </row>
    <row r="131" spans="1:65" s="13" customFormat="1" ht="11.25">
      <c r="B131" s="211"/>
      <c r="C131" s="212"/>
      <c r="D131" s="207" t="s">
        <v>250</v>
      </c>
      <c r="E131" s="213" t="s">
        <v>19</v>
      </c>
      <c r="F131" s="214" t="s">
        <v>4127</v>
      </c>
      <c r="G131" s="212"/>
      <c r="H131" s="215">
        <v>0.31</v>
      </c>
      <c r="I131" s="216"/>
      <c r="J131" s="212"/>
      <c r="K131" s="212"/>
      <c r="L131" s="217"/>
      <c r="M131" s="218"/>
      <c r="N131" s="219"/>
      <c r="O131" s="219"/>
      <c r="P131" s="219"/>
      <c r="Q131" s="219"/>
      <c r="R131" s="219"/>
      <c r="S131" s="219"/>
      <c r="T131" s="220"/>
      <c r="AT131" s="221" t="s">
        <v>250</v>
      </c>
      <c r="AU131" s="221" t="s">
        <v>79</v>
      </c>
      <c r="AV131" s="13" t="s">
        <v>81</v>
      </c>
      <c r="AW131" s="13" t="s">
        <v>33</v>
      </c>
      <c r="AX131" s="13" t="s">
        <v>79</v>
      </c>
      <c r="AY131" s="221" t="s">
        <v>239</v>
      </c>
    </row>
    <row r="132" spans="1:65" s="2" customFormat="1" ht="16.5" customHeight="1">
      <c r="A132" s="36"/>
      <c r="B132" s="37"/>
      <c r="C132" s="240" t="s">
        <v>8</v>
      </c>
      <c r="D132" s="240" t="s">
        <v>653</v>
      </c>
      <c r="E132" s="241" t="s">
        <v>4128</v>
      </c>
      <c r="F132" s="242" t="s">
        <v>4129</v>
      </c>
      <c r="G132" s="243" t="s">
        <v>4126</v>
      </c>
      <c r="H132" s="244">
        <v>0.2</v>
      </c>
      <c r="I132" s="245"/>
      <c r="J132" s="246">
        <f>ROUND(I132*H132,2)</f>
        <v>0</v>
      </c>
      <c r="K132" s="242" t="s">
        <v>19</v>
      </c>
      <c r="L132" s="247"/>
      <c r="M132" s="248" t="s">
        <v>19</v>
      </c>
      <c r="N132" s="249" t="s">
        <v>43</v>
      </c>
      <c r="O132" s="66"/>
      <c r="P132" s="203">
        <f>O132*H132</f>
        <v>0</v>
      </c>
      <c r="Q132" s="203">
        <v>0</v>
      </c>
      <c r="R132" s="203">
        <f>Q132*H132</f>
        <v>0</v>
      </c>
      <c r="S132" s="203">
        <v>0</v>
      </c>
      <c r="T132" s="204">
        <f>S132*H132</f>
        <v>0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314</v>
      </c>
      <c r="AT132" s="205" t="s">
        <v>653</v>
      </c>
      <c r="AU132" s="205" t="s">
        <v>79</v>
      </c>
      <c r="AY132" s="19" t="s">
        <v>239</v>
      </c>
      <c r="BE132" s="206">
        <f>IF(N132="základní",J132,0)</f>
        <v>0</v>
      </c>
      <c r="BF132" s="206">
        <f>IF(N132="snížená",J132,0)</f>
        <v>0</v>
      </c>
      <c r="BG132" s="206">
        <f>IF(N132="zákl. přenesená",J132,0)</f>
        <v>0</v>
      </c>
      <c r="BH132" s="206">
        <f>IF(N132="sníž. přenesená",J132,0)</f>
        <v>0</v>
      </c>
      <c r="BI132" s="206">
        <f>IF(N132="nulová",J132,0)</f>
        <v>0</v>
      </c>
      <c r="BJ132" s="19" t="s">
        <v>79</v>
      </c>
      <c r="BK132" s="206">
        <f>ROUND(I132*H132,2)</f>
        <v>0</v>
      </c>
      <c r="BL132" s="19" t="s">
        <v>246</v>
      </c>
      <c r="BM132" s="205" t="s">
        <v>518</v>
      </c>
    </row>
    <row r="133" spans="1:65" s="2" customFormat="1" ht="11.25">
      <c r="A133" s="36"/>
      <c r="B133" s="37"/>
      <c r="C133" s="38"/>
      <c r="D133" s="207" t="s">
        <v>248</v>
      </c>
      <c r="E133" s="38"/>
      <c r="F133" s="208" t="s">
        <v>4129</v>
      </c>
      <c r="G133" s="38"/>
      <c r="H133" s="38"/>
      <c r="I133" s="117"/>
      <c r="J133" s="38"/>
      <c r="K133" s="38"/>
      <c r="L133" s="41"/>
      <c r="M133" s="209"/>
      <c r="N133" s="210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248</v>
      </c>
      <c r="AU133" s="19" t="s">
        <v>79</v>
      </c>
    </row>
    <row r="134" spans="1:65" s="2" customFormat="1" ht="16.5" customHeight="1">
      <c r="A134" s="36"/>
      <c r="B134" s="37"/>
      <c r="C134" s="240" t="s">
        <v>426</v>
      </c>
      <c r="D134" s="240" t="s">
        <v>653</v>
      </c>
      <c r="E134" s="241" t="s">
        <v>4130</v>
      </c>
      <c r="F134" s="242" t="s">
        <v>4131</v>
      </c>
      <c r="G134" s="243" t="s">
        <v>1147</v>
      </c>
      <c r="H134" s="244">
        <v>12.03</v>
      </c>
      <c r="I134" s="245"/>
      <c r="J134" s="246">
        <f>ROUND(I134*H134,2)</f>
        <v>0</v>
      </c>
      <c r="K134" s="242" t="s">
        <v>19</v>
      </c>
      <c r="L134" s="247"/>
      <c r="M134" s="248" t="s">
        <v>19</v>
      </c>
      <c r="N134" s="249" t="s">
        <v>43</v>
      </c>
      <c r="O134" s="66"/>
      <c r="P134" s="203">
        <f>O134*H134</f>
        <v>0</v>
      </c>
      <c r="Q134" s="203">
        <v>0</v>
      </c>
      <c r="R134" s="203">
        <f>Q134*H134</f>
        <v>0</v>
      </c>
      <c r="S134" s="203">
        <v>0</v>
      </c>
      <c r="T134" s="204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314</v>
      </c>
      <c r="AT134" s="205" t="s">
        <v>653</v>
      </c>
      <c r="AU134" s="205" t="s">
        <v>79</v>
      </c>
      <c r="AY134" s="19" t="s">
        <v>239</v>
      </c>
      <c r="BE134" s="206">
        <f>IF(N134="základní",J134,0)</f>
        <v>0</v>
      </c>
      <c r="BF134" s="206">
        <f>IF(N134="snížená",J134,0)</f>
        <v>0</v>
      </c>
      <c r="BG134" s="206">
        <f>IF(N134="zákl. přenesená",J134,0)</f>
        <v>0</v>
      </c>
      <c r="BH134" s="206">
        <f>IF(N134="sníž. přenesená",J134,0)</f>
        <v>0</v>
      </c>
      <c r="BI134" s="206">
        <f>IF(N134="nulová",J134,0)</f>
        <v>0</v>
      </c>
      <c r="BJ134" s="19" t="s">
        <v>79</v>
      </c>
      <c r="BK134" s="206">
        <f>ROUND(I134*H134,2)</f>
        <v>0</v>
      </c>
      <c r="BL134" s="19" t="s">
        <v>246</v>
      </c>
      <c r="BM134" s="205" t="s">
        <v>530</v>
      </c>
    </row>
    <row r="135" spans="1:65" s="2" customFormat="1" ht="11.25">
      <c r="A135" s="36"/>
      <c r="B135" s="37"/>
      <c r="C135" s="38"/>
      <c r="D135" s="207" t="s">
        <v>248</v>
      </c>
      <c r="E135" s="38"/>
      <c r="F135" s="208" t="s">
        <v>4131</v>
      </c>
      <c r="G135" s="38"/>
      <c r="H135" s="38"/>
      <c r="I135" s="117"/>
      <c r="J135" s="38"/>
      <c r="K135" s="38"/>
      <c r="L135" s="41"/>
      <c r="M135" s="209"/>
      <c r="N135" s="210"/>
      <c r="O135" s="66"/>
      <c r="P135" s="66"/>
      <c r="Q135" s="66"/>
      <c r="R135" s="66"/>
      <c r="S135" s="66"/>
      <c r="T135" s="67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T135" s="19" t="s">
        <v>248</v>
      </c>
      <c r="AU135" s="19" t="s">
        <v>79</v>
      </c>
    </row>
    <row r="136" spans="1:65" s="13" customFormat="1" ht="11.25">
      <c r="B136" s="211"/>
      <c r="C136" s="212"/>
      <c r="D136" s="207" t="s">
        <v>250</v>
      </c>
      <c r="E136" s="213" t="s">
        <v>19</v>
      </c>
      <c r="F136" s="214" t="s">
        <v>4132</v>
      </c>
      <c r="G136" s="212"/>
      <c r="H136" s="215">
        <v>12.03</v>
      </c>
      <c r="I136" s="216"/>
      <c r="J136" s="212"/>
      <c r="K136" s="212"/>
      <c r="L136" s="217"/>
      <c r="M136" s="218"/>
      <c r="N136" s="219"/>
      <c r="O136" s="219"/>
      <c r="P136" s="219"/>
      <c r="Q136" s="219"/>
      <c r="R136" s="219"/>
      <c r="S136" s="219"/>
      <c r="T136" s="220"/>
      <c r="AT136" s="221" t="s">
        <v>250</v>
      </c>
      <c r="AU136" s="221" t="s">
        <v>79</v>
      </c>
      <c r="AV136" s="13" t="s">
        <v>81</v>
      </c>
      <c r="AW136" s="13" t="s">
        <v>33</v>
      </c>
      <c r="AX136" s="13" t="s">
        <v>79</v>
      </c>
      <c r="AY136" s="221" t="s">
        <v>239</v>
      </c>
    </row>
    <row r="137" spans="1:65" s="2" customFormat="1" ht="16.5" customHeight="1">
      <c r="A137" s="36"/>
      <c r="B137" s="37"/>
      <c r="C137" s="240" t="s">
        <v>433</v>
      </c>
      <c r="D137" s="240" t="s">
        <v>653</v>
      </c>
      <c r="E137" s="241" t="s">
        <v>4133</v>
      </c>
      <c r="F137" s="242" t="s">
        <v>4134</v>
      </c>
      <c r="G137" s="243" t="s">
        <v>4135</v>
      </c>
      <c r="H137" s="244">
        <v>1</v>
      </c>
      <c r="I137" s="245"/>
      <c r="J137" s="246">
        <f>ROUND(I137*H137,2)</f>
        <v>0</v>
      </c>
      <c r="K137" s="242" t="s">
        <v>19</v>
      </c>
      <c r="L137" s="247"/>
      <c r="M137" s="248" t="s">
        <v>19</v>
      </c>
      <c r="N137" s="249" t="s">
        <v>43</v>
      </c>
      <c r="O137" s="66"/>
      <c r="P137" s="203">
        <f>O137*H137</f>
        <v>0</v>
      </c>
      <c r="Q137" s="203">
        <v>0</v>
      </c>
      <c r="R137" s="203">
        <f>Q137*H137</f>
        <v>0</v>
      </c>
      <c r="S137" s="203">
        <v>0</v>
      </c>
      <c r="T137" s="204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314</v>
      </c>
      <c r="AT137" s="205" t="s">
        <v>653</v>
      </c>
      <c r="AU137" s="205" t="s">
        <v>79</v>
      </c>
      <c r="AY137" s="19" t="s">
        <v>239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246</v>
      </c>
      <c r="BM137" s="205" t="s">
        <v>543</v>
      </c>
    </row>
    <row r="138" spans="1:65" s="2" customFormat="1" ht="11.25">
      <c r="A138" s="36"/>
      <c r="B138" s="37"/>
      <c r="C138" s="38"/>
      <c r="D138" s="207" t="s">
        <v>248</v>
      </c>
      <c r="E138" s="38"/>
      <c r="F138" s="208" t="s">
        <v>4134</v>
      </c>
      <c r="G138" s="38"/>
      <c r="H138" s="38"/>
      <c r="I138" s="117"/>
      <c r="J138" s="38"/>
      <c r="K138" s="38"/>
      <c r="L138" s="41"/>
      <c r="M138" s="209"/>
      <c r="N138" s="210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248</v>
      </c>
      <c r="AU138" s="19" t="s">
        <v>79</v>
      </c>
    </row>
    <row r="139" spans="1:65" s="2" customFormat="1" ht="16.5" customHeight="1">
      <c r="A139" s="36"/>
      <c r="B139" s="37"/>
      <c r="C139" s="240" t="s">
        <v>439</v>
      </c>
      <c r="D139" s="240" t="s">
        <v>653</v>
      </c>
      <c r="E139" s="241" t="s">
        <v>4136</v>
      </c>
      <c r="F139" s="242" t="s">
        <v>4137</v>
      </c>
      <c r="G139" s="243" t="s">
        <v>1147</v>
      </c>
      <c r="H139" s="244">
        <v>24.06</v>
      </c>
      <c r="I139" s="245"/>
      <c r="J139" s="246">
        <f>ROUND(I139*H139,2)</f>
        <v>0</v>
      </c>
      <c r="K139" s="242" t="s">
        <v>19</v>
      </c>
      <c r="L139" s="247"/>
      <c r="M139" s="248" t="s">
        <v>19</v>
      </c>
      <c r="N139" s="249" t="s">
        <v>43</v>
      </c>
      <c r="O139" s="66"/>
      <c r="P139" s="203">
        <f>O139*H139</f>
        <v>0</v>
      </c>
      <c r="Q139" s="203">
        <v>0</v>
      </c>
      <c r="R139" s="203">
        <f>Q139*H139</f>
        <v>0</v>
      </c>
      <c r="S139" s="203">
        <v>0</v>
      </c>
      <c r="T139" s="204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314</v>
      </c>
      <c r="AT139" s="205" t="s">
        <v>653</v>
      </c>
      <c r="AU139" s="205" t="s">
        <v>79</v>
      </c>
      <c r="AY139" s="19" t="s">
        <v>239</v>
      </c>
      <c r="BE139" s="206">
        <f>IF(N139="základní",J139,0)</f>
        <v>0</v>
      </c>
      <c r="BF139" s="206">
        <f>IF(N139="snížená",J139,0)</f>
        <v>0</v>
      </c>
      <c r="BG139" s="206">
        <f>IF(N139="zákl. přenesená",J139,0)</f>
        <v>0</v>
      </c>
      <c r="BH139" s="206">
        <f>IF(N139="sníž. přenesená",J139,0)</f>
        <v>0</v>
      </c>
      <c r="BI139" s="206">
        <f>IF(N139="nulová",J139,0)</f>
        <v>0</v>
      </c>
      <c r="BJ139" s="19" t="s">
        <v>79</v>
      </c>
      <c r="BK139" s="206">
        <f>ROUND(I139*H139,2)</f>
        <v>0</v>
      </c>
      <c r="BL139" s="19" t="s">
        <v>246</v>
      </c>
      <c r="BM139" s="205" t="s">
        <v>558</v>
      </c>
    </row>
    <row r="140" spans="1:65" s="2" customFormat="1" ht="11.25">
      <c r="A140" s="36"/>
      <c r="B140" s="37"/>
      <c r="C140" s="38"/>
      <c r="D140" s="207" t="s">
        <v>248</v>
      </c>
      <c r="E140" s="38"/>
      <c r="F140" s="208" t="s">
        <v>4137</v>
      </c>
      <c r="G140" s="38"/>
      <c r="H140" s="38"/>
      <c r="I140" s="117"/>
      <c r="J140" s="38"/>
      <c r="K140" s="38"/>
      <c r="L140" s="41"/>
      <c r="M140" s="209"/>
      <c r="N140" s="210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248</v>
      </c>
      <c r="AU140" s="19" t="s">
        <v>79</v>
      </c>
    </row>
    <row r="141" spans="1:65" s="13" customFormat="1" ht="11.25">
      <c r="B141" s="211"/>
      <c r="C141" s="212"/>
      <c r="D141" s="207" t="s">
        <v>250</v>
      </c>
      <c r="E141" s="213" t="s">
        <v>19</v>
      </c>
      <c r="F141" s="214" t="s">
        <v>4138</v>
      </c>
      <c r="G141" s="212"/>
      <c r="H141" s="215">
        <v>24.06</v>
      </c>
      <c r="I141" s="216"/>
      <c r="J141" s="212"/>
      <c r="K141" s="212"/>
      <c r="L141" s="217"/>
      <c r="M141" s="218"/>
      <c r="N141" s="219"/>
      <c r="O141" s="219"/>
      <c r="P141" s="219"/>
      <c r="Q141" s="219"/>
      <c r="R141" s="219"/>
      <c r="S141" s="219"/>
      <c r="T141" s="220"/>
      <c r="AT141" s="221" t="s">
        <v>250</v>
      </c>
      <c r="AU141" s="221" t="s">
        <v>79</v>
      </c>
      <c r="AV141" s="13" t="s">
        <v>81</v>
      </c>
      <c r="AW141" s="13" t="s">
        <v>33</v>
      </c>
      <c r="AX141" s="13" t="s">
        <v>79</v>
      </c>
      <c r="AY141" s="221" t="s">
        <v>239</v>
      </c>
    </row>
    <row r="142" spans="1:65" s="12" customFormat="1" ht="25.9" customHeight="1">
      <c r="B142" s="178"/>
      <c r="C142" s="179"/>
      <c r="D142" s="180" t="s">
        <v>71</v>
      </c>
      <c r="E142" s="181" t="s">
        <v>1235</v>
      </c>
      <c r="F142" s="181" t="s">
        <v>4139</v>
      </c>
      <c r="G142" s="179"/>
      <c r="H142" s="179"/>
      <c r="I142" s="182"/>
      <c r="J142" s="183">
        <f>BK142</f>
        <v>0</v>
      </c>
      <c r="K142" s="179"/>
      <c r="L142" s="184"/>
      <c r="M142" s="185"/>
      <c r="N142" s="186"/>
      <c r="O142" s="186"/>
      <c r="P142" s="187">
        <f>P143+P176+P185+P194</f>
        <v>0</v>
      </c>
      <c r="Q142" s="186"/>
      <c r="R142" s="187">
        <f>R143+R176+R185+R194</f>
        <v>0</v>
      </c>
      <c r="S142" s="186"/>
      <c r="T142" s="188">
        <f>T143+T176+T185+T194</f>
        <v>0</v>
      </c>
      <c r="AR142" s="189" t="s">
        <v>79</v>
      </c>
      <c r="AT142" s="190" t="s">
        <v>71</v>
      </c>
      <c r="AU142" s="190" t="s">
        <v>72</v>
      </c>
      <c r="AY142" s="189" t="s">
        <v>239</v>
      </c>
      <c r="BK142" s="191">
        <f>BK143+BK176+BK185+BK194</f>
        <v>0</v>
      </c>
    </row>
    <row r="143" spans="1:65" s="12" customFormat="1" ht="22.9" customHeight="1">
      <c r="B143" s="178"/>
      <c r="C143" s="179"/>
      <c r="D143" s="180" t="s">
        <v>71</v>
      </c>
      <c r="E143" s="192" t="s">
        <v>1245</v>
      </c>
      <c r="F143" s="192" t="s">
        <v>4140</v>
      </c>
      <c r="G143" s="179"/>
      <c r="H143" s="179"/>
      <c r="I143" s="182"/>
      <c r="J143" s="193">
        <f>BK143</f>
        <v>0</v>
      </c>
      <c r="K143" s="179"/>
      <c r="L143" s="184"/>
      <c r="M143" s="185"/>
      <c r="N143" s="186"/>
      <c r="O143" s="186"/>
      <c r="P143" s="187">
        <f>SUM(P144:P175)</f>
        <v>0</v>
      </c>
      <c r="Q143" s="186"/>
      <c r="R143" s="187">
        <f>SUM(R144:R175)</f>
        <v>0</v>
      </c>
      <c r="S143" s="186"/>
      <c r="T143" s="188">
        <f>SUM(T144:T175)</f>
        <v>0</v>
      </c>
      <c r="AR143" s="189" t="s">
        <v>79</v>
      </c>
      <c r="AT143" s="190" t="s">
        <v>71</v>
      </c>
      <c r="AU143" s="190" t="s">
        <v>79</v>
      </c>
      <c r="AY143" s="189" t="s">
        <v>239</v>
      </c>
      <c r="BK143" s="191">
        <f>SUM(BK144:BK175)</f>
        <v>0</v>
      </c>
    </row>
    <row r="144" spans="1:65" s="2" customFormat="1" ht="16.5" customHeight="1">
      <c r="A144" s="36"/>
      <c r="B144" s="37"/>
      <c r="C144" s="194" t="s">
        <v>444</v>
      </c>
      <c r="D144" s="194" t="s">
        <v>241</v>
      </c>
      <c r="E144" s="195" t="s">
        <v>4141</v>
      </c>
      <c r="F144" s="196" t="s">
        <v>4142</v>
      </c>
      <c r="G144" s="197" t="s">
        <v>244</v>
      </c>
      <c r="H144" s="198">
        <v>116</v>
      </c>
      <c r="I144" s="199"/>
      <c r="J144" s="200">
        <f>ROUND(I144*H144,2)</f>
        <v>0</v>
      </c>
      <c r="K144" s="196" t="s">
        <v>19</v>
      </c>
      <c r="L144" s="41"/>
      <c r="M144" s="201" t="s">
        <v>19</v>
      </c>
      <c r="N144" s="202" t="s">
        <v>43</v>
      </c>
      <c r="O144" s="66"/>
      <c r="P144" s="203">
        <f>O144*H144</f>
        <v>0</v>
      </c>
      <c r="Q144" s="203">
        <v>0</v>
      </c>
      <c r="R144" s="203">
        <f>Q144*H144</f>
        <v>0</v>
      </c>
      <c r="S144" s="203">
        <v>0</v>
      </c>
      <c r="T144" s="204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246</v>
      </c>
      <c r="AT144" s="205" t="s">
        <v>241</v>
      </c>
      <c r="AU144" s="205" t="s">
        <v>81</v>
      </c>
      <c r="AY144" s="19" t="s">
        <v>239</v>
      </c>
      <c r="BE144" s="206">
        <f>IF(N144="základní",J144,0)</f>
        <v>0</v>
      </c>
      <c r="BF144" s="206">
        <f>IF(N144="snížená",J144,0)</f>
        <v>0</v>
      </c>
      <c r="BG144" s="206">
        <f>IF(N144="zákl. přenesená",J144,0)</f>
        <v>0</v>
      </c>
      <c r="BH144" s="206">
        <f>IF(N144="sníž. přenesená",J144,0)</f>
        <v>0</v>
      </c>
      <c r="BI144" s="206">
        <f>IF(N144="nulová",J144,0)</f>
        <v>0</v>
      </c>
      <c r="BJ144" s="19" t="s">
        <v>79</v>
      </c>
      <c r="BK144" s="206">
        <f>ROUND(I144*H144,2)</f>
        <v>0</v>
      </c>
      <c r="BL144" s="19" t="s">
        <v>246</v>
      </c>
      <c r="BM144" s="205" t="s">
        <v>571</v>
      </c>
    </row>
    <row r="145" spans="1:65" s="2" customFormat="1" ht="11.25">
      <c r="A145" s="36"/>
      <c r="B145" s="37"/>
      <c r="C145" s="38"/>
      <c r="D145" s="207" t="s">
        <v>248</v>
      </c>
      <c r="E145" s="38"/>
      <c r="F145" s="208" t="s">
        <v>4142</v>
      </c>
      <c r="G145" s="38"/>
      <c r="H145" s="38"/>
      <c r="I145" s="117"/>
      <c r="J145" s="38"/>
      <c r="K145" s="38"/>
      <c r="L145" s="41"/>
      <c r="M145" s="209"/>
      <c r="N145" s="210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248</v>
      </c>
      <c r="AU145" s="19" t="s">
        <v>81</v>
      </c>
    </row>
    <row r="146" spans="1:65" s="2" customFormat="1" ht="16.5" customHeight="1">
      <c r="A146" s="36"/>
      <c r="B146" s="37"/>
      <c r="C146" s="194" t="s">
        <v>454</v>
      </c>
      <c r="D146" s="194" t="s">
        <v>241</v>
      </c>
      <c r="E146" s="195" t="s">
        <v>4143</v>
      </c>
      <c r="F146" s="196" t="s">
        <v>4144</v>
      </c>
      <c r="G146" s="197" t="s">
        <v>244</v>
      </c>
      <c r="H146" s="198">
        <v>83</v>
      </c>
      <c r="I146" s="199"/>
      <c r="J146" s="200">
        <f>ROUND(I146*H146,2)</f>
        <v>0</v>
      </c>
      <c r="K146" s="196" t="s">
        <v>19</v>
      </c>
      <c r="L146" s="41"/>
      <c r="M146" s="201" t="s">
        <v>19</v>
      </c>
      <c r="N146" s="202" t="s">
        <v>43</v>
      </c>
      <c r="O146" s="66"/>
      <c r="P146" s="203">
        <f>O146*H146</f>
        <v>0</v>
      </c>
      <c r="Q146" s="203">
        <v>0</v>
      </c>
      <c r="R146" s="203">
        <f>Q146*H146</f>
        <v>0</v>
      </c>
      <c r="S146" s="203">
        <v>0</v>
      </c>
      <c r="T146" s="204">
        <f>S146*H146</f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246</v>
      </c>
      <c r="AT146" s="205" t="s">
        <v>241</v>
      </c>
      <c r="AU146" s="205" t="s">
        <v>81</v>
      </c>
      <c r="AY146" s="19" t="s">
        <v>239</v>
      </c>
      <c r="BE146" s="206">
        <f>IF(N146="základní",J146,0)</f>
        <v>0</v>
      </c>
      <c r="BF146" s="206">
        <f>IF(N146="snížená",J146,0)</f>
        <v>0</v>
      </c>
      <c r="BG146" s="206">
        <f>IF(N146="zákl. přenesená",J146,0)</f>
        <v>0</v>
      </c>
      <c r="BH146" s="206">
        <f>IF(N146="sníž. přenesená",J146,0)</f>
        <v>0</v>
      </c>
      <c r="BI146" s="206">
        <f>IF(N146="nulová",J146,0)</f>
        <v>0</v>
      </c>
      <c r="BJ146" s="19" t="s">
        <v>79</v>
      </c>
      <c r="BK146" s="206">
        <f>ROUND(I146*H146,2)</f>
        <v>0</v>
      </c>
      <c r="BL146" s="19" t="s">
        <v>246</v>
      </c>
      <c r="BM146" s="205" t="s">
        <v>581</v>
      </c>
    </row>
    <row r="147" spans="1:65" s="2" customFormat="1" ht="11.25">
      <c r="A147" s="36"/>
      <c r="B147" s="37"/>
      <c r="C147" s="38"/>
      <c r="D147" s="207" t="s">
        <v>248</v>
      </c>
      <c r="E147" s="38"/>
      <c r="F147" s="208" t="s">
        <v>4144</v>
      </c>
      <c r="G147" s="38"/>
      <c r="H147" s="38"/>
      <c r="I147" s="117"/>
      <c r="J147" s="38"/>
      <c r="K147" s="38"/>
      <c r="L147" s="41"/>
      <c r="M147" s="209"/>
      <c r="N147" s="210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248</v>
      </c>
      <c r="AU147" s="19" t="s">
        <v>81</v>
      </c>
    </row>
    <row r="148" spans="1:65" s="2" customFormat="1" ht="16.5" customHeight="1">
      <c r="A148" s="36"/>
      <c r="B148" s="37"/>
      <c r="C148" s="194" t="s">
        <v>7</v>
      </c>
      <c r="D148" s="194" t="s">
        <v>241</v>
      </c>
      <c r="E148" s="195" t="s">
        <v>4145</v>
      </c>
      <c r="F148" s="196" t="s">
        <v>4146</v>
      </c>
      <c r="G148" s="197" t="s">
        <v>244</v>
      </c>
      <c r="H148" s="198">
        <v>104</v>
      </c>
      <c r="I148" s="199"/>
      <c r="J148" s="200">
        <f>ROUND(I148*H148,2)</f>
        <v>0</v>
      </c>
      <c r="K148" s="196" t="s">
        <v>19</v>
      </c>
      <c r="L148" s="41"/>
      <c r="M148" s="201" t="s">
        <v>19</v>
      </c>
      <c r="N148" s="202" t="s">
        <v>43</v>
      </c>
      <c r="O148" s="66"/>
      <c r="P148" s="203">
        <f>O148*H148</f>
        <v>0</v>
      </c>
      <c r="Q148" s="203">
        <v>0</v>
      </c>
      <c r="R148" s="203">
        <f>Q148*H148</f>
        <v>0</v>
      </c>
      <c r="S148" s="203">
        <v>0</v>
      </c>
      <c r="T148" s="204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246</v>
      </c>
      <c r="AT148" s="205" t="s">
        <v>241</v>
      </c>
      <c r="AU148" s="205" t="s">
        <v>81</v>
      </c>
      <c r="AY148" s="19" t="s">
        <v>239</v>
      </c>
      <c r="BE148" s="206">
        <f>IF(N148="základní",J148,0)</f>
        <v>0</v>
      </c>
      <c r="BF148" s="206">
        <f>IF(N148="snížená",J148,0)</f>
        <v>0</v>
      </c>
      <c r="BG148" s="206">
        <f>IF(N148="zákl. přenesená",J148,0)</f>
        <v>0</v>
      </c>
      <c r="BH148" s="206">
        <f>IF(N148="sníž. přenesená",J148,0)</f>
        <v>0</v>
      </c>
      <c r="BI148" s="206">
        <f>IF(N148="nulová",J148,0)</f>
        <v>0</v>
      </c>
      <c r="BJ148" s="19" t="s">
        <v>79</v>
      </c>
      <c r="BK148" s="206">
        <f>ROUND(I148*H148,2)</f>
        <v>0</v>
      </c>
      <c r="BL148" s="19" t="s">
        <v>246</v>
      </c>
      <c r="BM148" s="205" t="s">
        <v>596</v>
      </c>
    </row>
    <row r="149" spans="1:65" s="2" customFormat="1" ht="11.25">
      <c r="A149" s="36"/>
      <c r="B149" s="37"/>
      <c r="C149" s="38"/>
      <c r="D149" s="207" t="s">
        <v>248</v>
      </c>
      <c r="E149" s="38"/>
      <c r="F149" s="208" t="s">
        <v>4146</v>
      </c>
      <c r="G149" s="38"/>
      <c r="H149" s="38"/>
      <c r="I149" s="117"/>
      <c r="J149" s="38"/>
      <c r="K149" s="38"/>
      <c r="L149" s="41"/>
      <c r="M149" s="209"/>
      <c r="N149" s="210"/>
      <c r="O149" s="66"/>
      <c r="P149" s="66"/>
      <c r="Q149" s="66"/>
      <c r="R149" s="66"/>
      <c r="S149" s="66"/>
      <c r="T149" s="67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T149" s="19" t="s">
        <v>248</v>
      </c>
      <c r="AU149" s="19" t="s">
        <v>81</v>
      </c>
    </row>
    <row r="150" spans="1:65" s="2" customFormat="1" ht="16.5" customHeight="1">
      <c r="A150" s="36"/>
      <c r="B150" s="37"/>
      <c r="C150" s="194" t="s">
        <v>466</v>
      </c>
      <c r="D150" s="194" t="s">
        <v>241</v>
      </c>
      <c r="E150" s="195" t="s">
        <v>4147</v>
      </c>
      <c r="F150" s="196" t="s">
        <v>4148</v>
      </c>
      <c r="G150" s="197" t="s">
        <v>244</v>
      </c>
      <c r="H150" s="198">
        <v>116</v>
      </c>
      <c r="I150" s="199"/>
      <c r="J150" s="200">
        <f>ROUND(I150*H150,2)</f>
        <v>0</v>
      </c>
      <c r="K150" s="196" t="s">
        <v>19</v>
      </c>
      <c r="L150" s="41"/>
      <c r="M150" s="201" t="s">
        <v>19</v>
      </c>
      <c r="N150" s="202" t="s">
        <v>43</v>
      </c>
      <c r="O150" s="66"/>
      <c r="P150" s="203">
        <f>O150*H150</f>
        <v>0</v>
      </c>
      <c r="Q150" s="203">
        <v>0</v>
      </c>
      <c r="R150" s="203">
        <f>Q150*H150</f>
        <v>0</v>
      </c>
      <c r="S150" s="203">
        <v>0</v>
      </c>
      <c r="T150" s="204">
        <f>S150*H150</f>
        <v>0</v>
      </c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R150" s="205" t="s">
        <v>246</v>
      </c>
      <c r="AT150" s="205" t="s">
        <v>241</v>
      </c>
      <c r="AU150" s="205" t="s">
        <v>81</v>
      </c>
      <c r="AY150" s="19" t="s">
        <v>239</v>
      </c>
      <c r="BE150" s="206">
        <f>IF(N150="základní",J150,0)</f>
        <v>0</v>
      </c>
      <c r="BF150" s="206">
        <f>IF(N150="snížená",J150,0)</f>
        <v>0</v>
      </c>
      <c r="BG150" s="206">
        <f>IF(N150="zákl. přenesená",J150,0)</f>
        <v>0</v>
      </c>
      <c r="BH150" s="206">
        <f>IF(N150="sníž. přenesená",J150,0)</f>
        <v>0</v>
      </c>
      <c r="BI150" s="206">
        <f>IF(N150="nulová",J150,0)</f>
        <v>0</v>
      </c>
      <c r="BJ150" s="19" t="s">
        <v>79</v>
      </c>
      <c r="BK150" s="206">
        <f>ROUND(I150*H150,2)</f>
        <v>0</v>
      </c>
      <c r="BL150" s="19" t="s">
        <v>246</v>
      </c>
      <c r="BM150" s="205" t="s">
        <v>610</v>
      </c>
    </row>
    <row r="151" spans="1:65" s="2" customFormat="1" ht="11.25">
      <c r="A151" s="36"/>
      <c r="B151" s="37"/>
      <c r="C151" s="38"/>
      <c r="D151" s="207" t="s">
        <v>248</v>
      </c>
      <c r="E151" s="38"/>
      <c r="F151" s="208" t="s">
        <v>4148</v>
      </c>
      <c r="G151" s="38"/>
      <c r="H151" s="38"/>
      <c r="I151" s="117"/>
      <c r="J151" s="38"/>
      <c r="K151" s="38"/>
      <c r="L151" s="41"/>
      <c r="M151" s="209"/>
      <c r="N151" s="210"/>
      <c r="O151" s="66"/>
      <c r="P151" s="66"/>
      <c r="Q151" s="66"/>
      <c r="R151" s="66"/>
      <c r="S151" s="66"/>
      <c r="T151" s="67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T151" s="19" t="s">
        <v>248</v>
      </c>
      <c r="AU151" s="19" t="s">
        <v>81</v>
      </c>
    </row>
    <row r="152" spans="1:65" s="2" customFormat="1" ht="16.5" customHeight="1">
      <c r="A152" s="36"/>
      <c r="B152" s="37"/>
      <c r="C152" s="194" t="s">
        <v>472</v>
      </c>
      <c r="D152" s="194" t="s">
        <v>241</v>
      </c>
      <c r="E152" s="195" t="s">
        <v>4149</v>
      </c>
      <c r="F152" s="196" t="s">
        <v>4150</v>
      </c>
      <c r="G152" s="197" t="s">
        <v>327</v>
      </c>
      <c r="H152" s="198">
        <v>9</v>
      </c>
      <c r="I152" s="199"/>
      <c r="J152" s="200">
        <f>ROUND(I152*H152,2)</f>
        <v>0</v>
      </c>
      <c r="K152" s="196" t="s">
        <v>19</v>
      </c>
      <c r="L152" s="41"/>
      <c r="M152" s="201" t="s">
        <v>19</v>
      </c>
      <c r="N152" s="202" t="s">
        <v>43</v>
      </c>
      <c r="O152" s="66"/>
      <c r="P152" s="203">
        <f>O152*H152</f>
        <v>0</v>
      </c>
      <c r="Q152" s="203">
        <v>0</v>
      </c>
      <c r="R152" s="203">
        <f>Q152*H152</f>
        <v>0</v>
      </c>
      <c r="S152" s="203">
        <v>0</v>
      </c>
      <c r="T152" s="204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205" t="s">
        <v>246</v>
      </c>
      <c r="AT152" s="205" t="s">
        <v>241</v>
      </c>
      <c r="AU152" s="205" t="s">
        <v>81</v>
      </c>
      <c r="AY152" s="19" t="s">
        <v>239</v>
      </c>
      <c r="BE152" s="206">
        <f>IF(N152="základní",J152,0)</f>
        <v>0</v>
      </c>
      <c r="BF152" s="206">
        <f>IF(N152="snížená",J152,0)</f>
        <v>0</v>
      </c>
      <c r="BG152" s="206">
        <f>IF(N152="zákl. přenesená",J152,0)</f>
        <v>0</v>
      </c>
      <c r="BH152" s="206">
        <f>IF(N152="sníž. přenesená",J152,0)</f>
        <v>0</v>
      </c>
      <c r="BI152" s="206">
        <f>IF(N152="nulová",J152,0)</f>
        <v>0</v>
      </c>
      <c r="BJ152" s="19" t="s">
        <v>79</v>
      </c>
      <c r="BK152" s="206">
        <f>ROUND(I152*H152,2)</f>
        <v>0</v>
      </c>
      <c r="BL152" s="19" t="s">
        <v>246</v>
      </c>
      <c r="BM152" s="205" t="s">
        <v>620</v>
      </c>
    </row>
    <row r="153" spans="1:65" s="2" customFormat="1" ht="11.25">
      <c r="A153" s="36"/>
      <c r="B153" s="37"/>
      <c r="C153" s="38"/>
      <c r="D153" s="207" t="s">
        <v>248</v>
      </c>
      <c r="E153" s="38"/>
      <c r="F153" s="208" t="s">
        <v>4150</v>
      </c>
      <c r="G153" s="38"/>
      <c r="H153" s="38"/>
      <c r="I153" s="117"/>
      <c r="J153" s="38"/>
      <c r="K153" s="38"/>
      <c r="L153" s="41"/>
      <c r="M153" s="209"/>
      <c r="N153" s="210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248</v>
      </c>
      <c r="AU153" s="19" t="s">
        <v>81</v>
      </c>
    </row>
    <row r="154" spans="1:65" s="2" customFormat="1" ht="16.5" customHeight="1">
      <c r="A154" s="36"/>
      <c r="B154" s="37"/>
      <c r="C154" s="194" t="s">
        <v>478</v>
      </c>
      <c r="D154" s="194" t="s">
        <v>241</v>
      </c>
      <c r="E154" s="195" t="s">
        <v>4151</v>
      </c>
      <c r="F154" s="196" t="s">
        <v>4152</v>
      </c>
      <c r="G154" s="197" t="s">
        <v>664</v>
      </c>
      <c r="H154" s="198">
        <v>433</v>
      </c>
      <c r="I154" s="199"/>
      <c r="J154" s="200">
        <f>ROUND(I154*H154,2)</f>
        <v>0</v>
      </c>
      <c r="K154" s="196" t="s">
        <v>19</v>
      </c>
      <c r="L154" s="41"/>
      <c r="M154" s="201" t="s">
        <v>19</v>
      </c>
      <c r="N154" s="202" t="s">
        <v>43</v>
      </c>
      <c r="O154" s="66"/>
      <c r="P154" s="203">
        <f>O154*H154</f>
        <v>0</v>
      </c>
      <c r="Q154" s="203">
        <v>0</v>
      </c>
      <c r="R154" s="203">
        <f>Q154*H154</f>
        <v>0</v>
      </c>
      <c r="S154" s="203">
        <v>0</v>
      </c>
      <c r="T154" s="204">
        <f>S154*H154</f>
        <v>0</v>
      </c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R154" s="205" t="s">
        <v>246</v>
      </c>
      <c r="AT154" s="205" t="s">
        <v>241</v>
      </c>
      <c r="AU154" s="205" t="s">
        <v>81</v>
      </c>
      <c r="AY154" s="19" t="s">
        <v>239</v>
      </c>
      <c r="BE154" s="206">
        <f>IF(N154="základní",J154,0)</f>
        <v>0</v>
      </c>
      <c r="BF154" s="206">
        <f>IF(N154="snížená",J154,0)</f>
        <v>0</v>
      </c>
      <c r="BG154" s="206">
        <f>IF(N154="zákl. přenesená",J154,0)</f>
        <v>0</v>
      </c>
      <c r="BH154" s="206">
        <f>IF(N154="sníž. přenesená",J154,0)</f>
        <v>0</v>
      </c>
      <c r="BI154" s="206">
        <f>IF(N154="nulová",J154,0)</f>
        <v>0</v>
      </c>
      <c r="BJ154" s="19" t="s">
        <v>79</v>
      </c>
      <c r="BK154" s="206">
        <f>ROUND(I154*H154,2)</f>
        <v>0</v>
      </c>
      <c r="BL154" s="19" t="s">
        <v>246</v>
      </c>
      <c r="BM154" s="205" t="s">
        <v>626</v>
      </c>
    </row>
    <row r="155" spans="1:65" s="2" customFormat="1" ht="11.25">
      <c r="A155" s="36"/>
      <c r="B155" s="37"/>
      <c r="C155" s="38"/>
      <c r="D155" s="207" t="s">
        <v>248</v>
      </c>
      <c r="E155" s="38"/>
      <c r="F155" s="208" t="s">
        <v>4152</v>
      </c>
      <c r="G155" s="38"/>
      <c r="H155" s="38"/>
      <c r="I155" s="117"/>
      <c r="J155" s="38"/>
      <c r="K155" s="38"/>
      <c r="L155" s="41"/>
      <c r="M155" s="209"/>
      <c r="N155" s="210"/>
      <c r="O155" s="66"/>
      <c r="P155" s="66"/>
      <c r="Q155" s="66"/>
      <c r="R155" s="66"/>
      <c r="S155" s="66"/>
      <c r="T155" s="67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T155" s="19" t="s">
        <v>248</v>
      </c>
      <c r="AU155" s="19" t="s">
        <v>81</v>
      </c>
    </row>
    <row r="156" spans="1:65" s="2" customFormat="1" ht="16.5" customHeight="1">
      <c r="A156" s="36"/>
      <c r="B156" s="37"/>
      <c r="C156" s="194" t="s">
        <v>484</v>
      </c>
      <c r="D156" s="194" t="s">
        <v>241</v>
      </c>
      <c r="E156" s="195" t="s">
        <v>4153</v>
      </c>
      <c r="F156" s="196" t="s">
        <v>4154</v>
      </c>
      <c r="G156" s="197" t="s">
        <v>664</v>
      </c>
      <c r="H156" s="198">
        <v>12</v>
      </c>
      <c r="I156" s="199"/>
      <c r="J156" s="200">
        <f>ROUND(I156*H156,2)</f>
        <v>0</v>
      </c>
      <c r="K156" s="196" t="s">
        <v>19</v>
      </c>
      <c r="L156" s="41"/>
      <c r="M156" s="201" t="s">
        <v>19</v>
      </c>
      <c r="N156" s="202" t="s">
        <v>43</v>
      </c>
      <c r="O156" s="66"/>
      <c r="P156" s="203">
        <f>O156*H156</f>
        <v>0</v>
      </c>
      <c r="Q156" s="203">
        <v>0</v>
      </c>
      <c r="R156" s="203">
        <f>Q156*H156</f>
        <v>0</v>
      </c>
      <c r="S156" s="203">
        <v>0</v>
      </c>
      <c r="T156" s="204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205" t="s">
        <v>246</v>
      </c>
      <c r="AT156" s="205" t="s">
        <v>241</v>
      </c>
      <c r="AU156" s="205" t="s">
        <v>81</v>
      </c>
      <c r="AY156" s="19" t="s">
        <v>239</v>
      </c>
      <c r="BE156" s="206">
        <f>IF(N156="základní",J156,0)</f>
        <v>0</v>
      </c>
      <c r="BF156" s="206">
        <f>IF(N156="snížená",J156,0)</f>
        <v>0</v>
      </c>
      <c r="BG156" s="206">
        <f>IF(N156="zákl. přenesená",J156,0)</f>
        <v>0</v>
      </c>
      <c r="BH156" s="206">
        <f>IF(N156="sníž. přenesená",J156,0)</f>
        <v>0</v>
      </c>
      <c r="BI156" s="206">
        <f>IF(N156="nulová",J156,0)</f>
        <v>0</v>
      </c>
      <c r="BJ156" s="19" t="s">
        <v>79</v>
      </c>
      <c r="BK156" s="206">
        <f>ROUND(I156*H156,2)</f>
        <v>0</v>
      </c>
      <c r="BL156" s="19" t="s">
        <v>246</v>
      </c>
      <c r="BM156" s="205" t="s">
        <v>638</v>
      </c>
    </row>
    <row r="157" spans="1:65" s="2" customFormat="1" ht="11.25">
      <c r="A157" s="36"/>
      <c r="B157" s="37"/>
      <c r="C157" s="38"/>
      <c r="D157" s="207" t="s">
        <v>248</v>
      </c>
      <c r="E157" s="38"/>
      <c r="F157" s="208" t="s">
        <v>4154</v>
      </c>
      <c r="G157" s="38"/>
      <c r="H157" s="38"/>
      <c r="I157" s="117"/>
      <c r="J157" s="38"/>
      <c r="K157" s="38"/>
      <c r="L157" s="41"/>
      <c r="M157" s="209"/>
      <c r="N157" s="210"/>
      <c r="O157" s="66"/>
      <c r="P157" s="66"/>
      <c r="Q157" s="66"/>
      <c r="R157" s="66"/>
      <c r="S157" s="66"/>
      <c r="T157" s="67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T157" s="19" t="s">
        <v>248</v>
      </c>
      <c r="AU157" s="19" t="s">
        <v>81</v>
      </c>
    </row>
    <row r="158" spans="1:65" s="2" customFormat="1" ht="16.5" customHeight="1">
      <c r="A158" s="36"/>
      <c r="B158" s="37"/>
      <c r="C158" s="194" t="s">
        <v>490</v>
      </c>
      <c r="D158" s="194" t="s">
        <v>241</v>
      </c>
      <c r="E158" s="195" t="s">
        <v>4155</v>
      </c>
      <c r="F158" s="196" t="s">
        <v>4156</v>
      </c>
      <c r="G158" s="197" t="s">
        <v>664</v>
      </c>
      <c r="H158" s="198">
        <v>464</v>
      </c>
      <c r="I158" s="199"/>
      <c r="J158" s="200">
        <f>ROUND(I158*H158,2)</f>
        <v>0</v>
      </c>
      <c r="K158" s="196" t="s">
        <v>19</v>
      </c>
      <c r="L158" s="41"/>
      <c r="M158" s="201" t="s">
        <v>19</v>
      </c>
      <c r="N158" s="202" t="s">
        <v>43</v>
      </c>
      <c r="O158" s="66"/>
      <c r="P158" s="203">
        <f>O158*H158</f>
        <v>0</v>
      </c>
      <c r="Q158" s="203">
        <v>0</v>
      </c>
      <c r="R158" s="203">
        <f>Q158*H158</f>
        <v>0</v>
      </c>
      <c r="S158" s="203">
        <v>0</v>
      </c>
      <c r="T158" s="204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205" t="s">
        <v>246</v>
      </c>
      <c r="AT158" s="205" t="s">
        <v>241</v>
      </c>
      <c r="AU158" s="205" t="s">
        <v>81</v>
      </c>
      <c r="AY158" s="19" t="s">
        <v>239</v>
      </c>
      <c r="BE158" s="206">
        <f>IF(N158="základní",J158,0)</f>
        <v>0</v>
      </c>
      <c r="BF158" s="206">
        <f>IF(N158="snížená",J158,0)</f>
        <v>0</v>
      </c>
      <c r="BG158" s="206">
        <f>IF(N158="zákl. přenesená",J158,0)</f>
        <v>0</v>
      </c>
      <c r="BH158" s="206">
        <f>IF(N158="sníž. přenesená",J158,0)</f>
        <v>0</v>
      </c>
      <c r="BI158" s="206">
        <f>IF(N158="nulová",J158,0)</f>
        <v>0</v>
      </c>
      <c r="BJ158" s="19" t="s">
        <v>79</v>
      </c>
      <c r="BK158" s="206">
        <f>ROUND(I158*H158,2)</f>
        <v>0</v>
      </c>
      <c r="BL158" s="19" t="s">
        <v>246</v>
      </c>
      <c r="BM158" s="205" t="s">
        <v>985</v>
      </c>
    </row>
    <row r="159" spans="1:65" s="2" customFormat="1" ht="11.25">
      <c r="A159" s="36"/>
      <c r="B159" s="37"/>
      <c r="C159" s="38"/>
      <c r="D159" s="207" t="s">
        <v>248</v>
      </c>
      <c r="E159" s="38"/>
      <c r="F159" s="208" t="s">
        <v>4156</v>
      </c>
      <c r="G159" s="38"/>
      <c r="H159" s="38"/>
      <c r="I159" s="117"/>
      <c r="J159" s="38"/>
      <c r="K159" s="38"/>
      <c r="L159" s="41"/>
      <c r="M159" s="209"/>
      <c r="N159" s="210"/>
      <c r="O159" s="66"/>
      <c r="P159" s="66"/>
      <c r="Q159" s="66"/>
      <c r="R159" s="66"/>
      <c r="S159" s="66"/>
      <c r="T159" s="67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T159" s="19" t="s">
        <v>248</v>
      </c>
      <c r="AU159" s="19" t="s">
        <v>81</v>
      </c>
    </row>
    <row r="160" spans="1:65" s="2" customFormat="1" ht="16.5" customHeight="1">
      <c r="A160" s="36"/>
      <c r="B160" s="37"/>
      <c r="C160" s="194" t="s">
        <v>497</v>
      </c>
      <c r="D160" s="194" t="s">
        <v>241</v>
      </c>
      <c r="E160" s="195" t="s">
        <v>4157</v>
      </c>
      <c r="F160" s="196" t="s">
        <v>4158</v>
      </c>
      <c r="G160" s="197" t="s">
        <v>664</v>
      </c>
      <c r="H160" s="198">
        <v>12</v>
      </c>
      <c r="I160" s="199"/>
      <c r="J160" s="200">
        <f>ROUND(I160*H160,2)</f>
        <v>0</v>
      </c>
      <c r="K160" s="196" t="s">
        <v>19</v>
      </c>
      <c r="L160" s="41"/>
      <c r="M160" s="201" t="s">
        <v>19</v>
      </c>
      <c r="N160" s="202" t="s">
        <v>43</v>
      </c>
      <c r="O160" s="66"/>
      <c r="P160" s="203">
        <f>O160*H160</f>
        <v>0</v>
      </c>
      <c r="Q160" s="203">
        <v>0</v>
      </c>
      <c r="R160" s="203">
        <f>Q160*H160</f>
        <v>0</v>
      </c>
      <c r="S160" s="203">
        <v>0</v>
      </c>
      <c r="T160" s="204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246</v>
      </c>
      <c r="AT160" s="205" t="s">
        <v>241</v>
      </c>
      <c r="AU160" s="205" t="s">
        <v>81</v>
      </c>
      <c r="AY160" s="19" t="s">
        <v>239</v>
      </c>
      <c r="BE160" s="206">
        <f>IF(N160="základní",J160,0)</f>
        <v>0</v>
      </c>
      <c r="BF160" s="206">
        <f>IF(N160="snížená",J160,0)</f>
        <v>0</v>
      </c>
      <c r="BG160" s="206">
        <f>IF(N160="zákl. přenesená",J160,0)</f>
        <v>0</v>
      </c>
      <c r="BH160" s="206">
        <f>IF(N160="sníž. přenesená",J160,0)</f>
        <v>0</v>
      </c>
      <c r="BI160" s="206">
        <f>IF(N160="nulová",J160,0)</f>
        <v>0</v>
      </c>
      <c r="BJ160" s="19" t="s">
        <v>79</v>
      </c>
      <c r="BK160" s="206">
        <f>ROUND(I160*H160,2)</f>
        <v>0</v>
      </c>
      <c r="BL160" s="19" t="s">
        <v>246</v>
      </c>
      <c r="BM160" s="205" t="s">
        <v>988</v>
      </c>
    </row>
    <row r="161" spans="1:65" s="2" customFormat="1" ht="11.25">
      <c r="A161" s="36"/>
      <c r="B161" s="37"/>
      <c r="C161" s="38"/>
      <c r="D161" s="207" t="s">
        <v>248</v>
      </c>
      <c r="E161" s="38"/>
      <c r="F161" s="208" t="s">
        <v>4158</v>
      </c>
      <c r="G161" s="38"/>
      <c r="H161" s="38"/>
      <c r="I161" s="117"/>
      <c r="J161" s="38"/>
      <c r="K161" s="38"/>
      <c r="L161" s="41"/>
      <c r="M161" s="209"/>
      <c r="N161" s="210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248</v>
      </c>
      <c r="AU161" s="19" t="s">
        <v>81</v>
      </c>
    </row>
    <row r="162" spans="1:65" s="2" customFormat="1" ht="16.5" customHeight="1">
      <c r="A162" s="36"/>
      <c r="B162" s="37"/>
      <c r="C162" s="194" t="s">
        <v>503</v>
      </c>
      <c r="D162" s="194" t="s">
        <v>241</v>
      </c>
      <c r="E162" s="195" t="s">
        <v>4159</v>
      </c>
      <c r="F162" s="196" t="s">
        <v>4160</v>
      </c>
      <c r="G162" s="197" t="s">
        <v>664</v>
      </c>
      <c r="H162" s="198">
        <v>12</v>
      </c>
      <c r="I162" s="199"/>
      <c r="J162" s="200">
        <f>ROUND(I162*H162,2)</f>
        <v>0</v>
      </c>
      <c r="K162" s="196" t="s">
        <v>19</v>
      </c>
      <c r="L162" s="41"/>
      <c r="M162" s="201" t="s">
        <v>19</v>
      </c>
      <c r="N162" s="202" t="s">
        <v>43</v>
      </c>
      <c r="O162" s="66"/>
      <c r="P162" s="203">
        <f>O162*H162</f>
        <v>0</v>
      </c>
      <c r="Q162" s="203">
        <v>0</v>
      </c>
      <c r="R162" s="203">
        <f>Q162*H162</f>
        <v>0</v>
      </c>
      <c r="S162" s="203">
        <v>0</v>
      </c>
      <c r="T162" s="204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246</v>
      </c>
      <c r="AT162" s="205" t="s">
        <v>241</v>
      </c>
      <c r="AU162" s="205" t="s">
        <v>81</v>
      </c>
      <c r="AY162" s="19" t="s">
        <v>239</v>
      </c>
      <c r="BE162" s="206">
        <f>IF(N162="základní",J162,0)</f>
        <v>0</v>
      </c>
      <c r="BF162" s="206">
        <f>IF(N162="snížená",J162,0)</f>
        <v>0</v>
      </c>
      <c r="BG162" s="206">
        <f>IF(N162="zákl. přenesená",J162,0)</f>
        <v>0</v>
      </c>
      <c r="BH162" s="206">
        <f>IF(N162="sníž. přenesená",J162,0)</f>
        <v>0</v>
      </c>
      <c r="BI162" s="206">
        <f>IF(N162="nulová",J162,0)</f>
        <v>0</v>
      </c>
      <c r="BJ162" s="19" t="s">
        <v>79</v>
      </c>
      <c r="BK162" s="206">
        <f>ROUND(I162*H162,2)</f>
        <v>0</v>
      </c>
      <c r="BL162" s="19" t="s">
        <v>246</v>
      </c>
      <c r="BM162" s="205" t="s">
        <v>992</v>
      </c>
    </row>
    <row r="163" spans="1:65" s="2" customFormat="1" ht="11.25">
      <c r="A163" s="36"/>
      <c r="B163" s="37"/>
      <c r="C163" s="38"/>
      <c r="D163" s="207" t="s">
        <v>248</v>
      </c>
      <c r="E163" s="38"/>
      <c r="F163" s="208" t="s">
        <v>4160</v>
      </c>
      <c r="G163" s="38"/>
      <c r="H163" s="38"/>
      <c r="I163" s="117"/>
      <c r="J163" s="38"/>
      <c r="K163" s="38"/>
      <c r="L163" s="41"/>
      <c r="M163" s="209"/>
      <c r="N163" s="210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248</v>
      </c>
      <c r="AU163" s="19" t="s">
        <v>81</v>
      </c>
    </row>
    <row r="164" spans="1:65" s="2" customFormat="1" ht="16.5" customHeight="1">
      <c r="A164" s="36"/>
      <c r="B164" s="37"/>
      <c r="C164" s="194" t="s">
        <v>510</v>
      </c>
      <c r="D164" s="194" t="s">
        <v>241</v>
      </c>
      <c r="E164" s="195" t="s">
        <v>4161</v>
      </c>
      <c r="F164" s="196" t="s">
        <v>4162</v>
      </c>
      <c r="G164" s="197" t="s">
        <v>664</v>
      </c>
      <c r="H164" s="198">
        <v>12</v>
      </c>
      <c r="I164" s="199"/>
      <c r="J164" s="200">
        <f>ROUND(I164*H164,2)</f>
        <v>0</v>
      </c>
      <c r="K164" s="196" t="s">
        <v>19</v>
      </c>
      <c r="L164" s="41"/>
      <c r="M164" s="201" t="s">
        <v>19</v>
      </c>
      <c r="N164" s="202" t="s">
        <v>43</v>
      </c>
      <c r="O164" s="66"/>
      <c r="P164" s="203">
        <f>O164*H164</f>
        <v>0</v>
      </c>
      <c r="Q164" s="203">
        <v>0</v>
      </c>
      <c r="R164" s="203">
        <f>Q164*H164</f>
        <v>0</v>
      </c>
      <c r="S164" s="203">
        <v>0</v>
      </c>
      <c r="T164" s="204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246</v>
      </c>
      <c r="AT164" s="205" t="s">
        <v>241</v>
      </c>
      <c r="AU164" s="205" t="s">
        <v>81</v>
      </c>
      <c r="AY164" s="19" t="s">
        <v>239</v>
      </c>
      <c r="BE164" s="206">
        <f>IF(N164="základní",J164,0)</f>
        <v>0</v>
      </c>
      <c r="BF164" s="206">
        <f>IF(N164="snížená",J164,0)</f>
        <v>0</v>
      </c>
      <c r="BG164" s="206">
        <f>IF(N164="zákl. přenesená",J164,0)</f>
        <v>0</v>
      </c>
      <c r="BH164" s="206">
        <f>IF(N164="sníž. přenesená",J164,0)</f>
        <v>0</v>
      </c>
      <c r="BI164" s="206">
        <f>IF(N164="nulová",J164,0)</f>
        <v>0</v>
      </c>
      <c r="BJ164" s="19" t="s">
        <v>79</v>
      </c>
      <c r="BK164" s="206">
        <f>ROUND(I164*H164,2)</f>
        <v>0</v>
      </c>
      <c r="BL164" s="19" t="s">
        <v>246</v>
      </c>
      <c r="BM164" s="205" t="s">
        <v>995</v>
      </c>
    </row>
    <row r="165" spans="1:65" s="2" customFormat="1" ht="11.25">
      <c r="A165" s="36"/>
      <c r="B165" s="37"/>
      <c r="C165" s="38"/>
      <c r="D165" s="207" t="s">
        <v>248</v>
      </c>
      <c r="E165" s="38"/>
      <c r="F165" s="208" t="s">
        <v>4162</v>
      </c>
      <c r="G165" s="38"/>
      <c r="H165" s="38"/>
      <c r="I165" s="117"/>
      <c r="J165" s="38"/>
      <c r="K165" s="38"/>
      <c r="L165" s="41"/>
      <c r="M165" s="209"/>
      <c r="N165" s="210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248</v>
      </c>
      <c r="AU165" s="19" t="s">
        <v>81</v>
      </c>
    </row>
    <row r="166" spans="1:65" s="2" customFormat="1" ht="16.5" customHeight="1">
      <c r="A166" s="36"/>
      <c r="B166" s="37"/>
      <c r="C166" s="194" t="s">
        <v>518</v>
      </c>
      <c r="D166" s="194" t="s">
        <v>241</v>
      </c>
      <c r="E166" s="195" t="s">
        <v>4163</v>
      </c>
      <c r="F166" s="196" t="s">
        <v>4164</v>
      </c>
      <c r="G166" s="197" t="s">
        <v>664</v>
      </c>
      <c r="H166" s="198">
        <v>12</v>
      </c>
      <c r="I166" s="199"/>
      <c r="J166" s="200">
        <f>ROUND(I166*H166,2)</f>
        <v>0</v>
      </c>
      <c r="K166" s="196" t="s">
        <v>19</v>
      </c>
      <c r="L166" s="41"/>
      <c r="M166" s="201" t="s">
        <v>19</v>
      </c>
      <c r="N166" s="202" t="s">
        <v>43</v>
      </c>
      <c r="O166" s="66"/>
      <c r="P166" s="203">
        <f>O166*H166</f>
        <v>0</v>
      </c>
      <c r="Q166" s="203">
        <v>0</v>
      </c>
      <c r="R166" s="203">
        <f>Q166*H166</f>
        <v>0</v>
      </c>
      <c r="S166" s="203">
        <v>0</v>
      </c>
      <c r="T166" s="204">
        <f>S166*H166</f>
        <v>0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246</v>
      </c>
      <c r="AT166" s="205" t="s">
        <v>241</v>
      </c>
      <c r="AU166" s="205" t="s">
        <v>81</v>
      </c>
      <c r="AY166" s="19" t="s">
        <v>239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246</v>
      </c>
      <c r="BM166" s="205" t="s">
        <v>998</v>
      </c>
    </row>
    <row r="167" spans="1:65" s="2" customFormat="1" ht="11.25">
      <c r="A167" s="36"/>
      <c r="B167" s="37"/>
      <c r="C167" s="38"/>
      <c r="D167" s="207" t="s">
        <v>248</v>
      </c>
      <c r="E167" s="38"/>
      <c r="F167" s="208" t="s">
        <v>4164</v>
      </c>
      <c r="G167" s="38"/>
      <c r="H167" s="38"/>
      <c r="I167" s="117"/>
      <c r="J167" s="38"/>
      <c r="K167" s="38"/>
      <c r="L167" s="41"/>
      <c r="M167" s="209"/>
      <c r="N167" s="210"/>
      <c r="O167" s="66"/>
      <c r="P167" s="66"/>
      <c r="Q167" s="66"/>
      <c r="R167" s="66"/>
      <c r="S167" s="66"/>
      <c r="T167" s="67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T167" s="19" t="s">
        <v>248</v>
      </c>
      <c r="AU167" s="19" t="s">
        <v>81</v>
      </c>
    </row>
    <row r="168" spans="1:65" s="2" customFormat="1" ht="16.5" customHeight="1">
      <c r="A168" s="36"/>
      <c r="B168" s="37"/>
      <c r="C168" s="194" t="s">
        <v>524</v>
      </c>
      <c r="D168" s="194" t="s">
        <v>241</v>
      </c>
      <c r="E168" s="195" t="s">
        <v>4165</v>
      </c>
      <c r="F168" s="196" t="s">
        <v>4166</v>
      </c>
      <c r="G168" s="197" t="s">
        <v>664</v>
      </c>
      <c r="H168" s="198">
        <v>476</v>
      </c>
      <c r="I168" s="199"/>
      <c r="J168" s="200">
        <f>ROUND(I168*H168,2)</f>
        <v>0</v>
      </c>
      <c r="K168" s="196" t="s">
        <v>19</v>
      </c>
      <c r="L168" s="41"/>
      <c r="M168" s="201" t="s">
        <v>19</v>
      </c>
      <c r="N168" s="202" t="s">
        <v>43</v>
      </c>
      <c r="O168" s="66"/>
      <c r="P168" s="203">
        <f>O168*H168</f>
        <v>0</v>
      </c>
      <c r="Q168" s="203">
        <v>0</v>
      </c>
      <c r="R168" s="203">
        <f>Q168*H168</f>
        <v>0</v>
      </c>
      <c r="S168" s="203">
        <v>0</v>
      </c>
      <c r="T168" s="204">
        <f>S168*H168</f>
        <v>0</v>
      </c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R168" s="205" t="s">
        <v>246</v>
      </c>
      <c r="AT168" s="205" t="s">
        <v>241</v>
      </c>
      <c r="AU168" s="205" t="s">
        <v>81</v>
      </c>
      <c r="AY168" s="19" t="s">
        <v>239</v>
      </c>
      <c r="BE168" s="206">
        <f>IF(N168="základní",J168,0)</f>
        <v>0</v>
      </c>
      <c r="BF168" s="206">
        <f>IF(N168="snížená",J168,0)</f>
        <v>0</v>
      </c>
      <c r="BG168" s="206">
        <f>IF(N168="zákl. přenesená",J168,0)</f>
        <v>0</v>
      </c>
      <c r="BH168" s="206">
        <f>IF(N168="sníž. přenesená",J168,0)</f>
        <v>0</v>
      </c>
      <c r="BI168" s="206">
        <f>IF(N168="nulová",J168,0)</f>
        <v>0</v>
      </c>
      <c r="BJ168" s="19" t="s">
        <v>79</v>
      </c>
      <c r="BK168" s="206">
        <f>ROUND(I168*H168,2)</f>
        <v>0</v>
      </c>
      <c r="BL168" s="19" t="s">
        <v>246</v>
      </c>
      <c r="BM168" s="205" t="s">
        <v>1002</v>
      </c>
    </row>
    <row r="169" spans="1:65" s="2" customFormat="1" ht="11.25">
      <c r="A169" s="36"/>
      <c r="B169" s="37"/>
      <c r="C169" s="38"/>
      <c r="D169" s="207" t="s">
        <v>248</v>
      </c>
      <c r="E169" s="38"/>
      <c r="F169" s="208" t="s">
        <v>4166</v>
      </c>
      <c r="G169" s="38"/>
      <c r="H169" s="38"/>
      <c r="I169" s="117"/>
      <c r="J169" s="38"/>
      <c r="K169" s="38"/>
      <c r="L169" s="41"/>
      <c r="M169" s="209"/>
      <c r="N169" s="210"/>
      <c r="O169" s="66"/>
      <c r="P169" s="66"/>
      <c r="Q169" s="66"/>
      <c r="R169" s="66"/>
      <c r="S169" s="66"/>
      <c r="T169" s="67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T169" s="19" t="s">
        <v>248</v>
      </c>
      <c r="AU169" s="19" t="s">
        <v>81</v>
      </c>
    </row>
    <row r="170" spans="1:65" s="2" customFormat="1" ht="16.5" customHeight="1">
      <c r="A170" s="36"/>
      <c r="B170" s="37"/>
      <c r="C170" s="194" t="s">
        <v>530</v>
      </c>
      <c r="D170" s="194" t="s">
        <v>241</v>
      </c>
      <c r="E170" s="195" t="s">
        <v>4167</v>
      </c>
      <c r="F170" s="196" t="s">
        <v>4168</v>
      </c>
      <c r="G170" s="197" t="s">
        <v>664</v>
      </c>
      <c r="H170" s="198">
        <v>28</v>
      </c>
      <c r="I170" s="199"/>
      <c r="J170" s="200">
        <f>ROUND(I170*H170,2)</f>
        <v>0</v>
      </c>
      <c r="K170" s="196" t="s">
        <v>19</v>
      </c>
      <c r="L170" s="41"/>
      <c r="M170" s="201" t="s">
        <v>19</v>
      </c>
      <c r="N170" s="202" t="s">
        <v>43</v>
      </c>
      <c r="O170" s="66"/>
      <c r="P170" s="203">
        <f>O170*H170</f>
        <v>0</v>
      </c>
      <c r="Q170" s="203">
        <v>0</v>
      </c>
      <c r="R170" s="203">
        <f>Q170*H170</f>
        <v>0</v>
      </c>
      <c r="S170" s="203">
        <v>0</v>
      </c>
      <c r="T170" s="204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205" t="s">
        <v>246</v>
      </c>
      <c r="AT170" s="205" t="s">
        <v>241</v>
      </c>
      <c r="AU170" s="205" t="s">
        <v>81</v>
      </c>
      <c r="AY170" s="19" t="s">
        <v>239</v>
      </c>
      <c r="BE170" s="206">
        <f>IF(N170="základní",J170,0)</f>
        <v>0</v>
      </c>
      <c r="BF170" s="206">
        <f>IF(N170="snížená",J170,0)</f>
        <v>0</v>
      </c>
      <c r="BG170" s="206">
        <f>IF(N170="zákl. přenesená",J170,0)</f>
        <v>0</v>
      </c>
      <c r="BH170" s="206">
        <f>IF(N170="sníž. přenesená",J170,0)</f>
        <v>0</v>
      </c>
      <c r="BI170" s="206">
        <f>IF(N170="nulová",J170,0)</f>
        <v>0</v>
      </c>
      <c r="BJ170" s="19" t="s">
        <v>79</v>
      </c>
      <c r="BK170" s="206">
        <f>ROUND(I170*H170,2)</f>
        <v>0</v>
      </c>
      <c r="BL170" s="19" t="s">
        <v>246</v>
      </c>
      <c r="BM170" s="205" t="s">
        <v>659</v>
      </c>
    </row>
    <row r="171" spans="1:65" s="2" customFormat="1" ht="11.25">
      <c r="A171" s="36"/>
      <c r="B171" s="37"/>
      <c r="C171" s="38"/>
      <c r="D171" s="207" t="s">
        <v>248</v>
      </c>
      <c r="E171" s="38"/>
      <c r="F171" s="208" t="s">
        <v>4168</v>
      </c>
      <c r="G171" s="38"/>
      <c r="H171" s="38"/>
      <c r="I171" s="117"/>
      <c r="J171" s="38"/>
      <c r="K171" s="38"/>
      <c r="L171" s="41"/>
      <c r="M171" s="209"/>
      <c r="N171" s="210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248</v>
      </c>
      <c r="AU171" s="19" t="s">
        <v>81</v>
      </c>
    </row>
    <row r="172" spans="1:65" s="2" customFormat="1" ht="16.5" customHeight="1">
      <c r="A172" s="36"/>
      <c r="B172" s="37"/>
      <c r="C172" s="194" t="s">
        <v>536</v>
      </c>
      <c r="D172" s="194" t="s">
        <v>241</v>
      </c>
      <c r="E172" s="195" t="s">
        <v>4169</v>
      </c>
      <c r="F172" s="196" t="s">
        <v>4170</v>
      </c>
      <c r="G172" s="197" t="s">
        <v>244</v>
      </c>
      <c r="H172" s="198">
        <v>12</v>
      </c>
      <c r="I172" s="199"/>
      <c r="J172" s="200">
        <f>ROUND(I172*H172,2)</f>
        <v>0</v>
      </c>
      <c r="K172" s="196" t="s">
        <v>19</v>
      </c>
      <c r="L172" s="41"/>
      <c r="M172" s="201" t="s">
        <v>19</v>
      </c>
      <c r="N172" s="202" t="s">
        <v>43</v>
      </c>
      <c r="O172" s="66"/>
      <c r="P172" s="203">
        <f>O172*H172</f>
        <v>0</v>
      </c>
      <c r="Q172" s="203">
        <v>0</v>
      </c>
      <c r="R172" s="203">
        <f>Q172*H172</f>
        <v>0</v>
      </c>
      <c r="S172" s="203">
        <v>0</v>
      </c>
      <c r="T172" s="204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205" t="s">
        <v>246</v>
      </c>
      <c r="AT172" s="205" t="s">
        <v>241</v>
      </c>
      <c r="AU172" s="205" t="s">
        <v>81</v>
      </c>
      <c r="AY172" s="19" t="s">
        <v>239</v>
      </c>
      <c r="BE172" s="206">
        <f>IF(N172="základní",J172,0)</f>
        <v>0</v>
      </c>
      <c r="BF172" s="206">
        <f>IF(N172="snížená",J172,0)</f>
        <v>0</v>
      </c>
      <c r="BG172" s="206">
        <f>IF(N172="zákl. přenesená",J172,0)</f>
        <v>0</v>
      </c>
      <c r="BH172" s="206">
        <f>IF(N172="sníž. přenesená",J172,0)</f>
        <v>0</v>
      </c>
      <c r="BI172" s="206">
        <f>IF(N172="nulová",J172,0)</f>
        <v>0</v>
      </c>
      <c r="BJ172" s="19" t="s">
        <v>79</v>
      </c>
      <c r="BK172" s="206">
        <f>ROUND(I172*H172,2)</f>
        <v>0</v>
      </c>
      <c r="BL172" s="19" t="s">
        <v>246</v>
      </c>
      <c r="BM172" s="205" t="s">
        <v>1008</v>
      </c>
    </row>
    <row r="173" spans="1:65" s="2" customFormat="1" ht="11.25">
      <c r="A173" s="36"/>
      <c r="B173" s="37"/>
      <c r="C173" s="38"/>
      <c r="D173" s="207" t="s">
        <v>248</v>
      </c>
      <c r="E173" s="38"/>
      <c r="F173" s="208" t="s">
        <v>4170</v>
      </c>
      <c r="G173" s="38"/>
      <c r="H173" s="38"/>
      <c r="I173" s="117"/>
      <c r="J173" s="38"/>
      <c r="K173" s="38"/>
      <c r="L173" s="41"/>
      <c r="M173" s="209"/>
      <c r="N173" s="210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248</v>
      </c>
      <c r="AU173" s="19" t="s">
        <v>81</v>
      </c>
    </row>
    <row r="174" spans="1:65" s="2" customFormat="1" ht="16.5" customHeight="1">
      <c r="A174" s="36"/>
      <c r="B174" s="37"/>
      <c r="C174" s="194" t="s">
        <v>543</v>
      </c>
      <c r="D174" s="194" t="s">
        <v>241</v>
      </c>
      <c r="E174" s="195" t="s">
        <v>4171</v>
      </c>
      <c r="F174" s="196" t="s">
        <v>4172</v>
      </c>
      <c r="G174" s="197" t="s">
        <v>244</v>
      </c>
      <c r="H174" s="198">
        <v>104</v>
      </c>
      <c r="I174" s="199"/>
      <c r="J174" s="200">
        <f>ROUND(I174*H174,2)</f>
        <v>0</v>
      </c>
      <c r="K174" s="196" t="s">
        <v>19</v>
      </c>
      <c r="L174" s="41"/>
      <c r="M174" s="201" t="s">
        <v>19</v>
      </c>
      <c r="N174" s="202" t="s">
        <v>43</v>
      </c>
      <c r="O174" s="66"/>
      <c r="P174" s="203">
        <f>O174*H174</f>
        <v>0</v>
      </c>
      <c r="Q174" s="203">
        <v>0</v>
      </c>
      <c r="R174" s="203">
        <f>Q174*H174</f>
        <v>0</v>
      </c>
      <c r="S174" s="203">
        <v>0</v>
      </c>
      <c r="T174" s="204">
        <f>S174*H174</f>
        <v>0</v>
      </c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R174" s="205" t="s">
        <v>246</v>
      </c>
      <c r="AT174" s="205" t="s">
        <v>241</v>
      </c>
      <c r="AU174" s="205" t="s">
        <v>81</v>
      </c>
      <c r="AY174" s="19" t="s">
        <v>239</v>
      </c>
      <c r="BE174" s="206">
        <f>IF(N174="základní",J174,0)</f>
        <v>0</v>
      </c>
      <c r="BF174" s="206">
        <f>IF(N174="snížená",J174,0)</f>
        <v>0</v>
      </c>
      <c r="BG174" s="206">
        <f>IF(N174="zákl. přenesená",J174,0)</f>
        <v>0</v>
      </c>
      <c r="BH174" s="206">
        <f>IF(N174="sníž. přenesená",J174,0)</f>
        <v>0</v>
      </c>
      <c r="BI174" s="206">
        <f>IF(N174="nulová",J174,0)</f>
        <v>0</v>
      </c>
      <c r="BJ174" s="19" t="s">
        <v>79</v>
      </c>
      <c r="BK174" s="206">
        <f>ROUND(I174*H174,2)</f>
        <v>0</v>
      </c>
      <c r="BL174" s="19" t="s">
        <v>246</v>
      </c>
      <c r="BM174" s="205" t="s">
        <v>1011</v>
      </c>
    </row>
    <row r="175" spans="1:65" s="2" customFormat="1" ht="11.25">
      <c r="A175" s="36"/>
      <c r="B175" s="37"/>
      <c r="C175" s="38"/>
      <c r="D175" s="207" t="s">
        <v>248</v>
      </c>
      <c r="E175" s="38"/>
      <c r="F175" s="208" t="s">
        <v>4172</v>
      </c>
      <c r="G175" s="38"/>
      <c r="H175" s="38"/>
      <c r="I175" s="117"/>
      <c r="J175" s="38"/>
      <c r="K175" s="38"/>
      <c r="L175" s="41"/>
      <c r="M175" s="209"/>
      <c r="N175" s="210"/>
      <c r="O175" s="66"/>
      <c r="P175" s="66"/>
      <c r="Q175" s="66"/>
      <c r="R175" s="66"/>
      <c r="S175" s="66"/>
      <c r="T175" s="67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T175" s="19" t="s">
        <v>248</v>
      </c>
      <c r="AU175" s="19" t="s">
        <v>81</v>
      </c>
    </row>
    <row r="176" spans="1:65" s="12" customFormat="1" ht="22.9" customHeight="1">
      <c r="B176" s="178"/>
      <c r="C176" s="179"/>
      <c r="D176" s="180" t="s">
        <v>71</v>
      </c>
      <c r="E176" s="192" t="s">
        <v>1347</v>
      </c>
      <c r="F176" s="192" t="s">
        <v>4173</v>
      </c>
      <c r="G176" s="179"/>
      <c r="H176" s="179"/>
      <c r="I176" s="182"/>
      <c r="J176" s="193">
        <f>BK176</f>
        <v>0</v>
      </c>
      <c r="K176" s="179"/>
      <c r="L176" s="184"/>
      <c r="M176" s="185"/>
      <c r="N176" s="186"/>
      <c r="O176" s="186"/>
      <c r="P176" s="187">
        <f>SUM(P177:P184)</f>
        <v>0</v>
      </c>
      <c r="Q176" s="186"/>
      <c r="R176" s="187">
        <f>SUM(R177:R184)</f>
        <v>0</v>
      </c>
      <c r="S176" s="186"/>
      <c r="T176" s="188">
        <f>SUM(T177:T184)</f>
        <v>0</v>
      </c>
      <c r="AR176" s="189" t="s">
        <v>79</v>
      </c>
      <c r="AT176" s="190" t="s">
        <v>71</v>
      </c>
      <c r="AU176" s="190" t="s">
        <v>79</v>
      </c>
      <c r="AY176" s="189" t="s">
        <v>239</v>
      </c>
      <c r="BK176" s="191">
        <f>SUM(BK177:BK184)</f>
        <v>0</v>
      </c>
    </row>
    <row r="177" spans="1:65" s="2" customFormat="1" ht="16.5" customHeight="1">
      <c r="A177" s="36"/>
      <c r="B177" s="37"/>
      <c r="C177" s="194" t="s">
        <v>549</v>
      </c>
      <c r="D177" s="194" t="s">
        <v>241</v>
      </c>
      <c r="E177" s="195" t="s">
        <v>4174</v>
      </c>
      <c r="F177" s="196" t="s">
        <v>4175</v>
      </c>
      <c r="G177" s="197" t="s">
        <v>254</v>
      </c>
      <c r="H177" s="198">
        <v>6</v>
      </c>
      <c r="I177" s="199"/>
      <c r="J177" s="200">
        <f>ROUND(I177*H177,2)</f>
        <v>0</v>
      </c>
      <c r="K177" s="196" t="s">
        <v>19</v>
      </c>
      <c r="L177" s="41"/>
      <c r="M177" s="201" t="s">
        <v>19</v>
      </c>
      <c r="N177" s="202" t="s">
        <v>43</v>
      </c>
      <c r="O177" s="66"/>
      <c r="P177" s="203">
        <f>O177*H177</f>
        <v>0</v>
      </c>
      <c r="Q177" s="203">
        <v>0</v>
      </c>
      <c r="R177" s="203">
        <f>Q177*H177</f>
        <v>0</v>
      </c>
      <c r="S177" s="203">
        <v>0</v>
      </c>
      <c r="T177" s="204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205" t="s">
        <v>246</v>
      </c>
      <c r="AT177" s="205" t="s">
        <v>241</v>
      </c>
      <c r="AU177" s="205" t="s">
        <v>81</v>
      </c>
      <c r="AY177" s="19" t="s">
        <v>239</v>
      </c>
      <c r="BE177" s="206">
        <f>IF(N177="základní",J177,0)</f>
        <v>0</v>
      </c>
      <c r="BF177" s="206">
        <f>IF(N177="snížená",J177,0)</f>
        <v>0</v>
      </c>
      <c r="BG177" s="206">
        <f>IF(N177="zákl. přenesená",J177,0)</f>
        <v>0</v>
      </c>
      <c r="BH177" s="206">
        <f>IF(N177="sníž. přenesená",J177,0)</f>
        <v>0</v>
      </c>
      <c r="BI177" s="206">
        <f>IF(N177="nulová",J177,0)</f>
        <v>0</v>
      </c>
      <c r="BJ177" s="19" t="s">
        <v>79</v>
      </c>
      <c r="BK177" s="206">
        <f>ROUND(I177*H177,2)</f>
        <v>0</v>
      </c>
      <c r="BL177" s="19" t="s">
        <v>246</v>
      </c>
      <c r="BM177" s="205" t="s">
        <v>1015</v>
      </c>
    </row>
    <row r="178" spans="1:65" s="2" customFormat="1" ht="11.25">
      <c r="A178" s="36"/>
      <c r="B178" s="37"/>
      <c r="C178" s="38"/>
      <c r="D178" s="207" t="s">
        <v>248</v>
      </c>
      <c r="E178" s="38"/>
      <c r="F178" s="208" t="s">
        <v>4175</v>
      </c>
      <c r="G178" s="38"/>
      <c r="H178" s="38"/>
      <c r="I178" s="117"/>
      <c r="J178" s="38"/>
      <c r="K178" s="38"/>
      <c r="L178" s="41"/>
      <c r="M178" s="209"/>
      <c r="N178" s="210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248</v>
      </c>
      <c r="AU178" s="19" t="s">
        <v>81</v>
      </c>
    </row>
    <row r="179" spans="1:65" s="2" customFormat="1" ht="16.5" customHeight="1">
      <c r="A179" s="36"/>
      <c r="B179" s="37"/>
      <c r="C179" s="194" t="s">
        <v>558</v>
      </c>
      <c r="D179" s="194" t="s">
        <v>241</v>
      </c>
      <c r="E179" s="195" t="s">
        <v>4176</v>
      </c>
      <c r="F179" s="196" t="s">
        <v>4177</v>
      </c>
      <c r="G179" s="197" t="s">
        <v>664</v>
      </c>
      <c r="H179" s="198">
        <v>12</v>
      </c>
      <c r="I179" s="199"/>
      <c r="J179" s="200">
        <f>ROUND(I179*H179,2)</f>
        <v>0</v>
      </c>
      <c r="K179" s="196" t="s">
        <v>19</v>
      </c>
      <c r="L179" s="41"/>
      <c r="M179" s="201" t="s">
        <v>19</v>
      </c>
      <c r="N179" s="202" t="s">
        <v>43</v>
      </c>
      <c r="O179" s="66"/>
      <c r="P179" s="203">
        <f>O179*H179</f>
        <v>0</v>
      </c>
      <c r="Q179" s="203">
        <v>0</v>
      </c>
      <c r="R179" s="203">
        <f>Q179*H179</f>
        <v>0</v>
      </c>
      <c r="S179" s="203">
        <v>0</v>
      </c>
      <c r="T179" s="204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205" t="s">
        <v>246</v>
      </c>
      <c r="AT179" s="205" t="s">
        <v>241</v>
      </c>
      <c r="AU179" s="205" t="s">
        <v>81</v>
      </c>
      <c r="AY179" s="19" t="s">
        <v>239</v>
      </c>
      <c r="BE179" s="206">
        <f>IF(N179="základní",J179,0)</f>
        <v>0</v>
      </c>
      <c r="BF179" s="206">
        <f>IF(N179="snížená",J179,0)</f>
        <v>0</v>
      </c>
      <c r="BG179" s="206">
        <f>IF(N179="zákl. přenesená",J179,0)</f>
        <v>0</v>
      </c>
      <c r="BH179" s="206">
        <f>IF(N179="sníž. přenesená",J179,0)</f>
        <v>0</v>
      </c>
      <c r="BI179" s="206">
        <f>IF(N179="nulová",J179,0)</f>
        <v>0</v>
      </c>
      <c r="BJ179" s="19" t="s">
        <v>79</v>
      </c>
      <c r="BK179" s="206">
        <f>ROUND(I179*H179,2)</f>
        <v>0</v>
      </c>
      <c r="BL179" s="19" t="s">
        <v>246</v>
      </c>
      <c r="BM179" s="205" t="s">
        <v>1018</v>
      </c>
    </row>
    <row r="180" spans="1:65" s="2" customFormat="1" ht="11.25">
      <c r="A180" s="36"/>
      <c r="B180" s="37"/>
      <c r="C180" s="38"/>
      <c r="D180" s="207" t="s">
        <v>248</v>
      </c>
      <c r="E180" s="38"/>
      <c r="F180" s="208" t="s">
        <v>4177</v>
      </c>
      <c r="G180" s="38"/>
      <c r="H180" s="38"/>
      <c r="I180" s="117"/>
      <c r="J180" s="38"/>
      <c r="K180" s="38"/>
      <c r="L180" s="41"/>
      <c r="M180" s="209"/>
      <c r="N180" s="210"/>
      <c r="O180" s="66"/>
      <c r="P180" s="66"/>
      <c r="Q180" s="66"/>
      <c r="R180" s="66"/>
      <c r="S180" s="66"/>
      <c r="T180" s="67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T180" s="19" t="s">
        <v>248</v>
      </c>
      <c r="AU180" s="19" t="s">
        <v>81</v>
      </c>
    </row>
    <row r="181" spans="1:65" s="2" customFormat="1" ht="16.5" customHeight="1">
      <c r="A181" s="36"/>
      <c r="B181" s="37"/>
      <c r="C181" s="194" t="s">
        <v>566</v>
      </c>
      <c r="D181" s="194" t="s">
        <v>241</v>
      </c>
      <c r="E181" s="195" t="s">
        <v>4178</v>
      </c>
      <c r="F181" s="196" t="s">
        <v>4179</v>
      </c>
      <c r="G181" s="197" t="s">
        <v>244</v>
      </c>
      <c r="H181" s="198">
        <v>104</v>
      </c>
      <c r="I181" s="199"/>
      <c r="J181" s="200">
        <f>ROUND(I181*H181,2)</f>
        <v>0</v>
      </c>
      <c r="K181" s="196" t="s">
        <v>19</v>
      </c>
      <c r="L181" s="41"/>
      <c r="M181" s="201" t="s">
        <v>19</v>
      </c>
      <c r="N181" s="202" t="s">
        <v>43</v>
      </c>
      <c r="O181" s="66"/>
      <c r="P181" s="203">
        <f>O181*H181</f>
        <v>0</v>
      </c>
      <c r="Q181" s="203">
        <v>0</v>
      </c>
      <c r="R181" s="203">
        <f>Q181*H181</f>
        <v>0</v>
      </c>
      <c r="S181" s="203">
        <v>0</v>
      </c>
      <c r="T181" s="204">
        <f>S181*H181</f>
        <v>0</v>
      </c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R181" s="205" t="s">
        <v>246</v>
      </c>
      <c r="AT181" s="205" t="s">
        <v>241</v>
      </c>
      <c r="AU181" s="205" t="s">
        <v>81</v>
      </c>
      <c r="AY181" s="19" t="s">
        <v>239</v>
      </c>
      <c r="BE181" s="206">
        <f>IF(N181="základní",J181,0)</f>
        <v>0</v>
      </c>
      <c r="BF181" s="206">
        <f>IF(N181="snížená",J181,0)</f>
        <v>0</v>
      </c>
      <c r="BG181" s="206">
        <f>IF(N181="zákl. přenesená",J181,0)</f>
        <v>0</v>
      </c>
      <c r="BH181" s="206">
        <f>IF(N181="sníž. přenesená",J181,0)</f>
        <v>0</v>
      </c>
      <c r="BI181" s="206">
        <f>IF(N181="nulová",J181,0)</f>
        <v>0</v>
      </c>
      <c r="BJ181" s="19" t="s">
        <v>79</v>
      </c>
      <c r="BK181" s="206">
        <f>ROUND(I181*H181,2)</f>
        <v>0</v>
      </c>
      <c r="BL181" s="19" t="s">
        <v>246</v>
      </c>
      <c r="BM181" s="205" t="s">
        <v>1022</v>
      </c>
    </row>
    <row r="182" spans="1:65" s="2" customFormat="1" ht="11.25">
      <c r="A182" s="36"/>
      <c r="B182" s="37"/>
      <c r="C182" s="38"/>
      <c r="D182" s="207" t="s">
        <v>248</v>
      </c>
      <c r="E182" s="38"/>
      <c r="F182" s="208" t="s">
        <v>4179</v>
      </c>
      <c r="G182" s="38"/>
      <c r="H182" s="38"/>
      <c r="I182" s="117"/>
      <c r="J182" s="38"/>
      <c r="K182" s="38"/>
      <c r="L182" s="41"/>
      <c r="M182" s="209"/>
      <c r="N182" s="210"/>
      <c r="O182" s="66"/>
      <c r="P182" s="66"/>
      <c r="Q182" s="66"/>
      <c r="R182" s="66"/>
      <c r="S182" s="66"/>
      <c r="T182" s="67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T182" s="19" t="s">
        <v>248</v>
      </c>
      <c r="AU182" s="19" t="s">
        <v>81</v>
      </c>
    </row>
    <row r="183" spans="1:65" s="2" customFormat="1" ht="16.5" customHeight="1">
      <c r="A183" s="36"/>
      <c r="B183" s="37"/>
      <c r="C183" s="194" t="s">
        <v>571</v>
      </c>
      <c r="D183" s="194" t="s">
        <v>241</v>
      </c>
      <c r="E183" s="195" t="s">
        <v>4121</v>
      </c>
      <c r="F183" s="196" t="s">
        <v>4122</v>
      </c>
      <c r="G183" s="197" t="s">
        <v>265</v>
      </c>
      <c r="H183" s="198">
        <v>39</v>
      </c>
      <c r="I183" s="199"/>
      <c r="J183" s="200">
        <f>ROUND(I183*H183,2)</f>
        <v>0</v>
      </c>
      <c r="K183" s="196" t="s">
        <v>19</v>
      </c>
      <c r="L183" s="41"/>
      <c r="M183" s="201" t="s">
        <v>19</v>
      </c>
      <c r="N183" s="202" t="s">
        <v>43</v>
      </c>
      <c r="O183" s="66"/>
      <c r="P183" s="203">
        <f>O183*H183</f>
        <v>0</v>
      </c>
      <c r="Q183" s="203">
        <v>0</v>
      </c>
      <c r="R183" s="203">
        <f>Q183*H183</f>
        <v>0</v>
      </c>
      <c r="S183" s="203">
        <v>0</v>
      </c>
      <c r="T183" s="204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246</v>
      </c>
      <c r="AT183" s="205" t="s">
        <v>241</v>
      </c>
      <c r="AU183" s="205" t="s">
        <v>81</v>
      </c>
      <c r="AY183" s="19" t="s">
        <v>239</v>
      </c>
      <c r="BE183" s="206">
        <f>IF(N183="základní",J183,0)</f>
        <v>0</v>
      </c>
      <c r="BF183" s="206">
        <f>IF(N183="snížená",J183,0)</f>
        <v>0</v>
      </c>
      <c r="BG183" s="206">
        <f>IF(N183="zákl. přenesená",J183,0)</f>
        <v>0</v>
      </c>
      <c r="BH183" s="206">
        <f>IF(N183="sníž. přenesená",J183,0)</f>
        <v>0</v>
      </c>
      <c r="BI183" s="206">
        <f>IF(N183="nulová",J183,0)</f>
        <v>0</v>
      </c>
      <c r="BJ183" s="19" t="s">
        <v>79</v>
      </c>
      <c r="BK183" s="206">
        <f>ROUND(I183*H183,2)</f>
        <v>0</v>
      </c>
      <c r="BL183" s="19" t="s">
        <v>246</v>
      </c>
      <c r="BM183" s="205" t="s">
        <v>1026</v>
      </c>
    </row>
    <row r="184" spans="1:65" s="2" customFormat="1" ht="11.25">
      <c r="A184" s="36"/>
      <c r="B184" s="37"/>
      <c r="C184" s="38"/>
      <c r="D184" s="207" t="s">
        <v>248</v>
      </c>
      <c r="E184" s="38"/>
      <c r="F184" s="208" t="s">
        <v>4122</v>
      </c>
      <c r="G184" s="38"/>
      <c r="H184" s="38"/>
      <c r="I184" s="117"/>
      <c r="J184" s="38"/>
      <c r="K184" s="38"/>
      <c r="L184" s="41"/>
      <c r="M184" s="209"/>
      <c r="N184" s="210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248</v>
      </c>
      <c r="AU184" s="19" t="s">
        <v>81</v>
      </c>
    </row>
    <row r="185" spans="1:65" s="12" customFormat="1" ht="22.9" customHeight="1">
      <c r="B185" s="178"/>
      <c r="C185" s="179"/>
      <c r="D185" s="180" t="s">
        <v>71</v>
      </c>
      <c r="E185" s="192" t="s">
        <v>4180</v>
      </c>
      <c r="F185" s="192" t="s">
        <v>4181</v>
      </c>
      <c r="G185" s="179"/>
      <c r="H185" s="179"/>
      <c r="I185" s="182"/>
      <c r="J185" s="193">
        <f>BK185</f>
        <v>0</v>
      </c>
      <c r="K185" s="179"/>
      <c r="L185" s="184"/>
      <c r="M185" s="185"/>
      <c r="N185" s="186"/>
      <c r="O185" s="186"/>
      <c r="P185" s="187">
        <f>SUM(P186:P193)</f>
        <v>0</v>
      </c>
      <c r="Q185" s="186"/>
      <c r="R185" s="187">
        <f>SUM(R186:R193)</f>
        <v>0</v>
      </c>
      <c r="S185" s="186"/>
      <c r="T185" s="188">
        <f>SUM(T186:T193)</f>
        <v>0</v>
      </c>
      <c r="AR185" s="189" t="s">
        <v>79</v>
      </c>
      <c r="AT185" s="190" t="s">
        <v>71</v>
      </c>
      <c r="AU185" s="190" t="s">
        <v>79</v>
      </c>
      <c r="AY185" s="189" t="s">
        <v>239</v>
      </c>
      <c r="BK185" s="191">
        <f>SUM(BK186:BK193)</f>
        <v>0</v>
      </c>
    </row>
    <row r="186" spans="1:65" s="2" customFormat="1" ht="16.5" customHeight="1">
      <c r="A186" s="36"/>
      <c r="B186" s="37"/>
      <c r="C186" s="240" t="s">
        <v>575</v>
      </c>
      <c r="D186" s="240" t="s">
        <v>653</v>
      </c>
      <c r="E186" s="241" t="s">
        <v>4182</v>
      </c>
      <c r="F186" s="242" t="s">
        <v>4183</v>
      </c>
      <c r="G186" s="243" t="s">
        <v>664</v>
      </c>
      <c r="H186" s="244">
        <v>12</v>
      </c>
      <c r="I186" s="245"/>
      <c r="J186" s="246">
        <f>ROUND(I186*H186,2)</f>
        <v>0</v>
      </c>
      <c r="K186" s="242" t="s">
        <v>19</v>
      </c>
      <c r="L186" s="247"/>
      <c r="M186" s="248" t="s">
        <v>19</v>
      </c>
      <c r="N186" s="249" t="s">
        <v>43</v>
      </c>
      <c r="O186" s="66"/>
      <c r="P186" s="203">
        <f>O186*H186</f>
        <v>0</v>
      </c>
      <c r="Q186" s="203">
        <v>0</v>
      </c>
      <c r="R186" s="203">
        <f>Q186*H186</f>
        <v>0</v>
      </c>
      <c r="S186" s="203">
        <v>0</v>
      </c>
      <c r="T186" s="204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314</v>
      </c>
      <c r="AT186" s="205" t="s">
        <v>653</v>
      </c>
      <c r="AU186" s="205" t="s">
        <v>81</v>
      </c>
      <c r="AY186" s="19" t="s">
        <v>239</v>
      </c>
      <c r="BE186" s="206">
        <f>IF(N186="základní",J186,0)</f>
        <v>0</v>
      </c>
      <c r="BF186" s="206">
        <f>IF(N186="snížená",J186,0)</f>
        <v>0</v>
      </c>
      <c r="BG186" s="206">
        <f>IF(N186="zákl. přenesená",J186,0)</f>
        <v>0</v>
      </c>
      <c r="BH186" s="206">
        <f>IF(N186="sníž. přenesená",J186,0)</f>
        <v>0</v>
      </c>
      <c r="BI186" s="206">
        <f>IF(N186="nulová",J186,0)</f>
        <v>0</v>
      </c>
      <c r="BJ186" s="19" t="s">
        <v>79</v>
      </c>
      <c r="BK186" s="206">
        <f>ROUND(I186*H186,2)</f>
        <v>0</v>
      </c>
      <c r="BL186" s="19" t="s">
        <v>246</v>
      </c>
      <c r="BM186" s="205" t="s">
        <v>1029</v>
      </c>
    </row>
    <row r="187" spans="1:65" s="2" customFormat="1" ht="11.25">
      <c r="A187" s="36"/>
      <c r="B187" s="37"/>
      <c r="C187" s="38"/>
      <c r="D187" s="207" t="s">
        <v>248</v>
      </c>
      <c r="E187" s="38"/>
      <c r="F187" s="208" t="s">
        <v>4183</v>
      </c>
      <c r="G187" s="38"/>
      <c r="H187" s="38"/>
      <c r="I187" s="117"/>
      <c r="J187" s="38"/>
      <c r="K187" s="38"/>
      <c r="L187" s="41"/>
      <c r="M187" s="209"/>
      <c r="N187" s="210"/>
      <c r="O187" s="66"/>
      <c r="P187" s="66"/>
      <c r="Q187" s="66"/>
      <c r="R187" s="66"/>
      <c r="S187" s="66"/>
      <c r="T187" s="67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T187" s="19" t="s">
        <v>248</v>
      </c>
      <c r="AU187" s="19" t="s">
        <v>81</v>
      </c>
    </row>
    <row r="188" spans="1:65" s="2" customFormat="1" ht="16.5" customHeight="1">
      <c r="A188" s="36"/>
      <c r="B188" s="37"/>
      <c r="C188" s="240" t="s">
        <v>581</v>
      </c>
      <c r="D188" s="240" t="s">
        <v>653</v>
      </c>
      <c r="E188" s="241" t="s">
        <v>4184</v>
      </c>
      <c r="F188" s="242" t="s">
        <v>4185</v>
      </c>
      <c r="G188" s="243" t="s">
        <v>664</v>
      </c>
      <c r="H188" s="244">
        <v>405</v>
      </c>
      <c r="I188" s="245"/>
      <c r="J188" s="246">
        <f>ROUND(I188*H188,2)</f>
        <v>0</v>
      </c>
      <c r="K188" s="242" t="s">
        <v>19</v>
      </c>
      <c r="L188" s="247"/>
      <c r="M188" s="248" t="s">
        <v>19</v>
      </c>
      <c r="N188" s="249" t="s">
        <v>43</v>
      </c>
      <c r="O188" s="66"/>
      <c r="P188" s="203">
        <f>O188*H188</f>
        <v>0</v>
      </c>
      <c r="Q188" s="203">
        <v>0</v>
      </c>
      <c r="R188" s="203">
        <f>Q188*H188</f>
        <v>0</v>
      </c>
      <c r="S188" s="203">
        <v>0</v>
      </c>
      <c r="T188" s="204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314</v>
      </c>
      <c r="AT188" s="205" t="s">
        <v>653</v>
      </c>
      <c r="AU188" s="205" t="s">
        <v>81</v>
      </c>
      <c r="AY188" s="19" t="s">
        <v>239</v>
      </c>
      <c r="BE188" s="206">
        <f>IF(N188="základní",J188,0)</f>
        <v>0</v>
      </c>
      <c r="BF188" s="206">
        <f>IF(N188="snížená",J188,0)</f>
        <v>0</v>
      </c>
      <c r="BG188" s="206">
        <f>IF(N188="zákl. přenesená",J188,0)</f>
        <v>0</v>
      </c>
      <c r="BH188" s="206">
        <f>IF(N188="sníž. přenesená",J188,0)</f>
        <v>0</v>
      </c>
      <c r="BI188" s="206">
        <f>IF(N188="nulová",J188,0)</f>
        <v>0</v>
      </c>
      <c r="BJ188" s="19" t="s">
        <v>79</v>
      </c>
      <c r="BK188" s="206">
        <f>ROUND(I188*H188,2)</f>
        <v>0</v>
      </c>
      <c r="BL188" s="19" t="s">
        <v>246</v>
      </c>
      <c r="BM188" s="205" t="s">
        <v>1033</v>
      </c>
    </row>
    <row r="189" spans="1:65" s="2" customFormat="1" ht="11.25">
      <c r="A189" s="36"/>
      <c r="B189" s="37"/>
      <c r="C189" s="38"/>
      <c r="D189" s="207" t="s">
        <v>248</v>
      </c>
      <c r="E189" s="38"/>
      <c r="F189" s="208" t="s">
        <v>4185</v>
      </c>
      <c r="G189" s="38"/>
      <c r="H189" s="38"/>
      <c r="I189" s="117"/>
      <c r="J189" s="38"/>
      <c r="K189" s="38"/>
      <c r="L189" s="41"/>
      <c r="M189" s="209"/>
      <c r="N189" s="210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248</v>
      </c>
      <c r="AU189" s="19" t="s">
        <v>81</v>
      </c>
    </row>
    <row r="190" spans="1:65" s="2" customFormat="1" ht="16.5" customHeight="1">
      <c r="A190" s="36"/>
      <c r="B190" s="37"/>
      <c r="C190" s="240" t="s">
        <v>587</v>
      </c>
      <c r="D190" s="240" t="s">
        <v>653</v>
      </c>
      <c r="E190" s="241" t="s">
        <v>4186</v>
      </c>
      <c r="F190" s="242" t="s">
        <v>4187</v>
      </c>
      <c r="G190" s="243" t="s">
        <v>664</v>
      </c>
      <c r="H190" s="244">
        <v>31</v>
      </c>
      <c r="I190" s="245"/>
      <c r="J190" s="246">
        <f>ROUND(I190*H190,2)</f>
        <v>0</v>
      </c>
      <c r="K190" s="242" t="s">
        <v>19</v>
      </c>
      <c r="L190" s="247"/>
      <c r="M190" s="248" t="s">
        <v>19</v>
      </c>
      <c r="N190" s="249" t="s">
        <v>43</v>
      </c>
      <c r="O190" s="66"/>
      <c r="P190" s="203">
        <f>O190*H190</f>
        <v>0</v>
      </c>
      <c r="Q190" s="203">
        <v>0</v>
      </c>
      <c r="R190" s="203">
        <f>Q190*H190</f>
        <v>0</v>
      </c>
      <c r="S190" s="203">
        <v>0</v>
      </c>
      <c r="T190" s="204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314</v>
      </c>
      <c r="AT190" s="205" t="s">
        <v>653</v>
      </c>
      <c r="AU190" s="205" t="s">
        <v>81</v>
      </c>
      <c r="AY190" s="19" t="s">
        <v>239</v>
      </c>
      <c r="BE190" s="206">
        <f>IF(N190="základní",J190,0)</f>
        <v>0</v>
      </c>
      <c r="BF190" s="206">
        <f>IF(N190="snížená",J190,0)</f>
        <v>0</v>
      </c>
      <c r="BG190" s="206">
        <f>IF(N190="zákl. přenesená",J190,0)</f>
        <v>0</v>
      </c>
      <c r="BH190" s="206">
        <f>IF(N190="sníž. přenesená",J190,0)</f>
        <v>0</v>
      </c>
      <c r="BI190" s="206">
        <f>IF(N190="nulová",J190,0)</f>
        <v>0</v>
      </c>
      <c r="BJ190" s="19" t="s">
        <v>79</v>
      </c>
      <c r="BK190" s="206">
        <f>ROUND(I190*H190,2)</f>
        <v>0</v>
      </c>
      <c r="BL190" s="19" t="s">
        <v>246</v>
      </c>
      <c r="BM190" s="205" t="s">
        <v>1038</v>
      </c>
    </row>
    <row r="191" spans="1:65" s="2" customFormat="1" ht="11.25">
      <c r="A191" s="36"/>
      <c r="B191" s="37"/>
      <c r="C191" s="38"/>
      <c r="D191" s="207" t="s">
        <v>248</v>
      </c>
      <c r="E191" s="38"/>
      <c r="F191" s="208" t="s">
        <v>4187</v>
      </c>
      <c r="G191" s="38"/>
      <c r="H191" s="38"/>
      <c r="I191" s="117"/>
      <c r="J191" s="38"/>
      <c r="K191" s="38"/>
      <c r="L191" s="41"/>
      <c r="M191" s="209"/>
      <c r="N191" s="210"/>
      <c r="O191" s="66"/>
      <c r="P191" s="66"/>
      <c r="Q191" s="66"/>
      <c r="R191" s="66"/>
      <c r="S191" s="66"/>
      <c r="T191" s="67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T191" s="19" t="s">
        <v>248</v>
      </c>
      <c r="AU191" s="19" t="s">
        <v>81</v>
      </c>
    </row>
    <row r="192" spans="1:65" s="2" customFormat="1" ht="16.5" customHeight="1">
      <c r="A192" s="36"/>
      <c r="B192" s="37"/>
      <c r="C192" s="240" t="s">
        <v>596</v>
      </c>
      <c r="D192" s="240" t="s">
        <v>653</v>
      </c>
      <c r="E192" s="241" t="s">
        <v>4188</v>
      </c>
      <c r="F192" s="242" t="s">
        <v>4189</v>
      </c>
      <c r="G192" s="243" t="s">
        <v>664</v>
      </c>
      <c r="H192" s="244">
        <v>28</v>
      </c>
      <c r="I192" s="245"/>
      <c r="J192" s="246">
        <f>ROUND(I192*H192,2)</f>
        <v>0</v>
      </c>
      <c r="K192" s="242" t="s">
        <v>19</v>
      </c>
      <c r="L192" s="247"/>
      <c r="M192" s="248" t="s">
        <v>19</v>
      </c>
      <c r="N192" s="249" t="s">
        <v>43</v>
      </c>
      <c r="O192" s="66"/>
      <c r="P192" s="203">
        <f>O192*H192</f>
        <v>0</v>
      </c>
      <c r="Q192" s="203">
        <v>0</v>
      </c>
      <c r="R192" s="203">
        <f>Q192*H192</f>
        <v>0</v>
      </c>
      <c r="S192" s="203">
        <v>0</v>
      </c>
      <c r="T192" s="204">
        <f>S192*H192</f>
        <v>0</v>
      </c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R192" s="205" t="s">
        <v>314</v>
      </c>
      <c r="AT192" s="205" t="s">
        <v>653</v>
      </c>
      <c r="AU192" s="205" t="s">
        <v>81</v>
      </c>
      <c r="AY192" s="19" t="s">
        <v>239</v>
      </c>
      <c r="BE192" s="206">
        <f>IF(N192="základní",J192,0)</f>
        <v>0</v>
      </c>
      <c r="BF192" s="206">
        <f>IF(N192="snížená",J192,0)</f>
        <v>0</v>
      </c>
      <c r="BG192" s="206">
        <f>IF(N192="zákl. přenesená",J192,0)</f>
        <v>0</v>
      </c>
      <c r="BH192" s="206">
        <f>IF(N192="sníž. přenesená",J192,0)</f>
        <v>0</v>
      </c>
      <c r="BI192" s="206">
        <f>IF(N192="nulová",J192,0)</f>
        <v>0</v>
      </c>
      <c r="BJ192" s="19" t="s">
        <v>79</v>
      </c>
      <c r="BK192" s="206">
        <f>ROUND(I192*H192,2)</f>
        <v>0</v>
      </c>
      <c r="BL192" s="19" t="s">
        <v>246</v>
      </c>
      <c r="BM192" s="205" t="s">
        <v>1041</v>
      </c>
    </row>
    <row r="193" spans="1:65" s="2" customFormat="1" ht="11.25">
      <c r="A193" s="36"/>
      <c r="B193" s="37"/>
      <c r="C193" s="38"/>
      <c r="D193" s="207" t="s">
        <v>248</v>
      </c>
      <c r="E193" s="38"/>
      <c r="F193" s="208" t="s">
        <v>4189</v>
      </c>
      <c r="G193" s="38"/>
      <c r="H193" s="38"/>
      <c r="I193" s="117"/>
      <c r="J193" s="38"/>
      <c r="K193" s="38"/>
      <c r="L193" s="41"/>
      <c r="M193" s="209"/>
      <c r="N193" s="210"/>
      <c r="O193" s="66"/>
      <c r="P193" s="66"/>
      <c r="Q193" s="66"/>
      <c r="R193" s="66"/>
      <c r="S193" s="66"/>
      <c r="T193" s="67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T193" s="19" t="s">
        <v>248</v>
      </c>
      <c r="AU193" s="19" t="s">
        <v>81</v>
      </c>
    </row>
    <row r="194" spans="1:65" s="12" customFormat="1" ht="22.9" customHeight="1">
      <c r="B194" s="178"/>
      <c r="C194" s="179"/>
      <c r="D194" s="180" t="s">
        <v>71</v>
      </c>
      <c r="E194" s="192" t="s">
        <v>4190</v>
      </c>
      <c r="F194" s="192" t="s">
        <v>4191</v>
      </c>
      <c r="G194" s="179"/>
      <c r="H194" s="179"/>
      <c r="I194" s="182"/>
      <c r="J194" s="193">
        <f>BK194</f>
        <v>0</v>
      </c>
      <c r="K194" s="179"/>
      <c r="L194" s="184"/>
      <c r="M194" s="185"/>
      <c r="N194" s="186"/>
      <c r="O194" s="186"/>
      <c r="P194" s="187">
        <f>SUM(P195:P212)</f>
        <v>0</v>
      </c>
      <c r="Q194" s="186"/>
      <c r="R194" s="187">
        <f>SUM(R195:R212)</f>
        <v>0</v>
      </c>
      <c r="S194" s="186"/>
      <c r="T194" s="188">
        <f>SUM(T195:T212)</f>
        <v>0</v>
      </c>
      <c r="AR194" s="189" t="s">
        <v>79</v>
      </c>
      <c r="AT194" s="190" t="s">
        <v>71</v>
      </c>
      <c r="AU194" s="190" t="s">
        <v>79</v>
      </c>
      <c r="AY194" s="189" t="s">
        <v>239</v>
      </c>
      <c r="BK194" s="191">
        <f>SUM(BK195:BK212)</f>
        <v>0</v>
      </c>
    </row>
    <row r="195" spans="1:65" s="2" customFormat="1" ht="16.5" customHeight="1">
      <c r="A195" s="36"/>
      <c r="B195" s="37"/>
      <c r="C195" s="240" t="s">
        <v>602</v>
      </c>
      <c r="D195" s="240" t="s">
        <v>653</v>
      </c>
      <c r="E195" s="241" t="s">
        <v>4192</v>
      </c>
      <c r="F195" s="242" t="s">
        <v>4193</v>
      </c>
      <c r="G195" s="243" t="s">
        <v>4126</v>
      </c>
      <c r="H195" s="244">
        <v>0.1</v>
      </c>
      <c r="I195" s="245"/>
      <c r="J195" s="246">
        <f>ROUND(I195*H195,2)</f>
        <v>0</v>
      </c>
      <c r="K195" s="242" t="s">
        <v>19</v>
      </c>
      <c r="L195" s="247"/>
      <c r="M195" s="248" t="s">
        <v>19</v>
      </c>
      <c r="N195" s="249" t="s">
        <v>43</v>
      </c>
      <c r="O195" s="66"/>
      <c r="P195" s="203">
        <f>O195*H195</f>
        <v>0</v>
      </c>
      <c r="Q195" s="203">
        <v>0</v>
      </c>
      <c r="R195" s="203">
        <f>Q195*H195</f>
        <v>0</v>
      </c>
      <c r="S195" s="203">
        <v>0</v>
      </c>
      <c r="T195" s="204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205" t="s">
        <v>314</v>
      </c>
      <c r="AT195" s="205" t="s">
        <v>653</v>
      </c>
      <c r="AU195" s="205" t="s">
        <v>81</v>
      </c>
      <c r="AY195" s="19" t="s">
        <v>239</v>
      </c>
      <c r="BE195" s="206">
        <f>IF(N195="základní",J195,0)</f>
        <v>0</v>
      </c>
      <c r="BF195" s="206">
        <f>IF(N195="snížená",J195,0)</f>
        <v>0</v>
      </c>
      <c r="BG195" s="206">
        <f>IF(N195="zákl. přenesená",J195,0)</f>
        <v>0</v>
      </c>
      <c r="BH195" s="206">
        <f>IF(N195="sníž. přenesená",J195,0)</f>
        <v>0</v>
      </c>
      <c r="BI195" s="206">
        <f>IF(N195="nulová",J195,0)</f>
        <v>0</v>
      </c>
      <c r="BJ195" s="19" t="s">
        <v>79</v>
      </c>
      <c r="BK195" s="206">
        <f>ROUND(I195*H195,2)</f>
        <v>0</v>
      </c>
      <c r="BL195" s="19" t="s">
        <v>246</v>
      </c>
      <c r="BM195" s="205" t="s">
        <v>1044</v>
      </c>
    </row>
    <row r="196" spans="1:65" s="2" customFormat="1" ht="11.25">
      <c r="A196" s="36"/>
      <c r="B196" s="37"/>
      <c r="C196" s="38"/>
      <c r="D196" s="207" t="s">
        <v>248</v>
      </c>
      <c r="E196" s="38"/>
      <c r="F196" s="208" t="s">
        <v>4193</v>
      </c>
      <c r="G196" s="38"/>
      <c r="H196" s="38"/>
      <c r="I196" s="117"/>
      <c r="J196" s="38"/>
      <c r="K196" s="38"/>
      <c r="L196" s="41"/>
      <c r="M196" s="209"/>
      <c r="N196" s="210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248</v>
      </c>
      <c r="AU196" s="19" t="s">
        <v>81</v>
      </c>
    </row>
    <row r="197" spans="1:65" s="2" customFormat="1" ht="16.5" customHeight="1">
      <c r="A197" s="36"/>
      <c r="B197" s="37"/>
      <c r="C197" s="240" t="s">
        <v>610</v>
      </c>
      <c r="D197" s="240" t="s">
        <v>653</v>
      </c>
      <c r="E197" s="241" t="s">
        <v>4194</v>
      </c>
      <c r="F197" s="242" t="s">
        <v>4195</v>
      </c>
      <c r="G197" s="243" t="s">
        <v>1147</v>
      </c>
      <c r="H197" s="244">
        <v>24</v>
      </c>
      <c r="I197" s="245"/>
      <c r="J197" s="246">
        <f>ROUND(I197*H197,2)</f>
        <v>0</v>
      </c>
      <c r="K197" s="242" t="s">
        <v>19</v>
      </c>
      <c r="L197" s="247"/>
      <c r="M197" s="248" t="s">
        <v>19</v>
      </c>
      <c r="N197" s="249" t="s">
        <v>43</v>
      </c>
      <c r="O197" s="66"/>
      <c r="P197" s="203">
        <f>O197*H197</f>
        <v>0</v>
      </c>
      <c r="Q197" s="203">
        <v>0</v>
      </c>
      <c r="R197" s="203">
        <f>Q197*H197</f>
        <v>0</v>
      </c>
      <c r="S197" s="203">
        <v>0</v>
      </c>
      <c r="T197" s="204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314</v>
      </c>
      <c r="AT197" s="205" t="s">
        <v>653</v>
      </c>
      <c r="AU197" s="205" t="s">
        <v>81</v>
      </c>
      <c r="AY197" s="19" t="s">
        <v>239</v>
      </c>
      <c r="BE197" s="206">
        <f>IF(N197="základní",J197,0)</f>
        <v>0</v>
      </c>
      <c r="BF197" s="206">
        <f>IF(N197="snížená",J197,0)</f>
        <v>0</v>
      </c>
      <c r="BG197" s="206">
        <f>IF(N197="zákl. přenesená",J197,0)</f>
        <v>0</v>
      </c>
      <c r="BH197" s="206">
        <f>IF(N197="sníž. přenesená",J197,0)</f>
        <v>0</v>
      </c>
      <c r="BI197" s="206">
        <f>IF(N197="nulová",J197,0)</f>
        <v>0</v>
      </c>
      <c r="BJ197" s="19" t="s">
        <v>79</v>
      </c>
      <c r="BK197" s="206">
        <f>ROUND(I197*H197,2)</f>
        <v>0</v>
      </c>
      <c r="BL197" s="19" t="s">
        <v>246</v>
      </c>
      <c r="BM197" s="205" t="s">
        <v>1047</v>
      </c>
    </row>
    <row r="198" spans="1:65" s="2" customFormat="1" ht="11.25">
      <c r="A198" s="36"/>
      <c r="B198" s="37"/>
      <c r="C198" s="38"/>
      <c r="D198" s="207" t="s">
        <v>248</v>
      </c>
      <c r="E198" s="38"/>
      <c r="F198" s="208" t="s">
        <v>4195</v>
      </c>
      <c r="G198" s="38"/>
      <c r="H198" s="38"/>
      <c r="I198" s="117"/>
      <c r="J198" s="38"/>
      <c r="K198" s="38"/>
      <c r="L198" s="41"/>
      <c r="M198" s="209"/>
      <c r="N198" s="210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248</v>
      </c>
      <c r="AU198" s="19" t="s">
        <v>81</v>
      </c>
    </row>
    <row r="199" spans="1:65" s="2" customFormat="1" ht="16.5" customHeight="1">
      <c r="A199" s="36"/>
      <c r="B199" s="37"/>
      <c r="C199" s="240" t="s">
        <v>615</v>
      </c>
      <c r="D199" s="240" t="s">
        <v>653</v>
      </c>
      <c r="E199" s="241" t="s">
        <v>4196</v>
      </c>
      <c r="F199" s="242" t="s">
        <v>4197</v>
      </c>
      <c r="G199" s="243" t="s">
        <v>1147</v>
      </c>
      <c r="H199" s="244">
        <v>12</v>
      </c>
      <c r="I199" s="245"/>
      <c r="J199" s="246">
        <f>ROUND(I199*H199,2)</f>
        <v>0</v>
      </c>
      <c r="K199" s="242" t="s">
        <v>19</v>
      </c>
      <c r="L199" s="247"/>
      <c r="M199" s="248" t="s">
        <v>19</v>
      </c>
      <c r="N199" s="249" t="s">
        <v>43</v>
      </c>
      <c r="O199" s="66"/>
      <c r="P199" s="203">
        <f>O199*H199</f>
        <v>0</v>
      </c>
      <c r="Q199" s="203">
        <v>0</v>
      </c>
      <c r="R199" s="203">
        <f>Q199*H199</f>
        <v>0</v>
      </c>
      <c r="S199" s="203">
        <v>0</v>
      </c>
      <c r="T199" s="204">
        <f>S199*H199</f>
        <v>0</v>
      </c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R199" s="205" t="s">
        <v>314</v>
      </c>
      <c r="AT199" s="205" t="s">
        <v>653</v>
      </c>
      <c r="AU199" s="205" t="s">
        <v>81</v>
      </c>
      <c r="AY199" s="19" t="s">
        <v>239</v>
      </c>
      <c r="BE199" s="206">
        <f>IF(N199="základní",J199,0)</f>
        <v>0</v>
      </c>
      <c r="BF199" s="206">
        <f>IF(N199="snížená",J199,0)</f>
        <v>0</v>
      </c>
      <c r="BG199" s="206">
        <f>IF(N199="zákl. přenesená",J199,0)</f>
        <v>0</v>
      </c>
      <c r="BH199" s="206">
        <f>IF(N199="sníž. přenesená",J199,0)</f>
        <v>0</v>
      </c>
      <c r="BI199" s="206">
        <f>IF(N199="nulová",J199,0)</f>
        <v>0</v>
      </c>
      <c r="BJ199" s="19" t="s">
        <v>79</v>
      </c>
      <c r="BK199" s="206">
        <f>ROUND(I199*H199,2)</f>
        <v>0</v>
      </c>
      <c r="BL199" s="19" t="s">
        <v>246</v>
      </c>
      <c r="BM199" s="205" t="s">
        <v>1050</v>
      </c>
    </row>
    <row r="200" spans="1:65" s="2" customFormat="1" ht="11.25">
      <c r="A200" s="36"/>
      <c r="B200" s="37"/>
      <c r="C200" s="38"/>
      <c r="D200" s="207" t="s">
        <v>248</v>
      </c>
      <c r="E200" s="38"/>
      <c r="F200" s="208" t="s">
        <v>4197</v>
      </c>
      <c r="G200" s="38"/>
      <c r="H200" s="38"/>
      <c r="I200" s="117"/>
      <c r="J200" s="38"/>
      <c r="K200" s="38"/>
      <c r="L200" s="41"/>
      <c r="M200" s="209"/>
      <c r="N200" s="210"/>
      <c r="O200" s="66"/>
      <c r="P200" s="66"/>
      <c r="Q200" s="66"/>
      <c r="R200" s="66"/>
      <c r="S200" s="66"/>
      <c r="T200" s="67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T200" s="19" t="s">
        <v>248</v>
      </c>
      <c r="AU200" s="19" t="s">
        <v>81</v>
      </c>
    </row>
    <row r="201" spans="1:65" s="2" customFormat="1" ht="16.5" customHeight="1">
      <c r="A201" s="36"/>
      <c r="B201" s="37"/>
      <c r="C201" s="240" t="s">
        <v>620</v>
      </c>
      <c r="D201" s="240" t="s">
        <v>653</v>
      </c>
      <c r="E201" s="241" t="s">
        <v>4198</v>
      </c>
      <c r="F201" s="242" t="s">
        <v>4199</v>
      </c>
      <c r="G201" s="243" t="s">
        <v>254</v>
      </c>
      <c r="H201" s="244">
        <v>8</v>
      </c>
      <c r="I201" s="245"/>
      <c r="J201" s="246">
        <f>ROUND(I201*H201,2)</f>
        <v>0</v>
      </c>
      <c r="K201" s="242" t="s">
        <v>19</v>
      </c>
      <c r="L201" s="247"/>
      <c r="M201" s="248" t="s">
        <v>19</v>
      </c>
      <c r="N201" s="249" t="s">
        <v>43</v>
      </c>
      <c r="O201" s="66"/>
      <c r="P201" s="203">
        <f>O201*H201</f>
        <v>0</v>
      </c>
      <c r="Q201" s="203">
        <v>0</v>
      </c>
      <c r="R201" s="203">
        <f>Q201*H201</f>
        <v>0</v>
      </c>
      <c r="S201" s="203">
        <v>0</v>
      </c>
      <c r="T201" s="204">
        <f>S201*H201</f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205" t="s">
        <v>314</v>
      </c>
      <c r="AT201" s="205" t="s">
        <v>653</v>
      </c>
      <c r="AU201" s="205" t="s">
        <v>81</v>
      </c>
      <c r="AY201" s="19" t="s">
        <v>239</v>
      </c>
      <c r="BE201" s="206">
        <f>IF(N201="základní",J201,0)</f>
        <v>0</v>
      </c>
      <c r="BF201" s="206">
        <f>IF(N201="snížená",J201,0)</f>
        <v>0</v>
      </c>
      <c r="BG201" s="206">
        <f>IF(N201="zákl. přenesená",J201,0)</f>
        <v>0</v>
      </c>
      <c r="BH201" s="206">
        <f>IF(N201="sníž. přenesená",J201,0)</f>
        <v>0</v>
      </c>
      <c r="BI201" s="206">
        <f>IF(N201="nulová",J201,0)</f>
        <v>0</v>
      </c>
      <c r="BJ201" s="19" t="s">
        <v>79</v>
      </c>
      <c r="BK201" s="206">
        <f>ROUND(I201*H201,2)</f>
        <v>0</v>
      </c>
      <c r="BL201" s="19" t="s">
        <v>246</v>
      </c>
      <c r="BM201" s="205" t="s">
        <v>1053</v>
      </c>
    </row>
    <row r="202" spans="1:65" s="2" customFormat="1" ht="11.25">
      <c r="A202" s="36"/>
      <c r="B202" s="37"/>
      <c r="C202" s="38"/>
      <c r="D202" s="207" t="s">
        <v>248</v>
      </c>
      <c r="E202" s="38"/>
      <c r="F202" s="208" t="s">
        <v>4199</v>
      </c>
      <c r="G202" s="38"/>
      <c r="H202" s="38"/>
      <c r="I202" s="117"/>
      <c r="J202" s="38"/>
      <c r="K202" s="38"/>
      <c r="L202" s="41"/>
      <c r="M202" s="209"/>
      <c r="N202" s="210"/>
      <c r="O202" s="66"/>
      <c r="P202" s="66"/>
      <c r="Q202" s="66"/>
      <c r="R202" s="66"/>
      <c r="S202" s="66"/>
      <c r="T202" s="67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T202" s="19" t="s">
        <v>248</v>
      </c>
      <c r="AU202" s="19" t="s">
        <v>81</v>
      </c>
    </row>
    <row r="203" spans="1:65" s="2" customFormat="1" ht="16.5" customHeight="1">
      <c r="A203" s="36"/>
      <c r="B203" s="37"/>
      <c r="C203" s="240" t="s">
        <v>624</v>
      </c>
      <c r="D203" s="240" t="s">
        <v>653</v>
      </c>
      <c r="E203" s="241" t="s">
        <v>4200</v>
      </c>
      <c r="F203" s="242" t="s">
        <v>4160</v>
      </c>
      <c r="G203" s="243" t="s">
        <v>664</v>
      </c>
      <c r="H203" s="244">
        <v>12</v>
      </c>
      <c r="I203" s="245"/>
      <c r="J203" s="246">
        <f>ROUND(I203*H203,2)</f>
        <v>0</v>
      </c>
      <c r="K203" s="242" t="s">
        <v>19</v>
      </c>
      <c r="L203" s="247"/>
      <c r="M203" s="248" t="s">
        <v>19</v>
      </c>
      <c r="N203" s="249" t="s">
        <v>43</v>
      </c>
      <c r="O203" s="66"/>
      <c r="P203" s="203">
        <f>O203*H203</f>
        <v>0</v>
      </c>
      <c r="Q203" s="203">
        <v>0</v>
      </c>
      <c r="R203" s="203">
        <f>Q203*H203</f>
        <v>0</v>
      </c>
      <c r="S203" s="203">
        <v>0</v>
      </c>
      <c r="T203" s="204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205" t="s">
        <v>314</v>
      </c>
      <c r="AT203" s="205" t="s">
        <v>653</v>
      </c>
      <c r="AU203" s="205" t="s">
        <v>81</v>
      </c>
      <c r="AY203" s="19" t="s">
        <v>239</v>
      </c>
      <c r="BE203" s="206">
        <f>IF(N203="základní",J203,0)</f>
        <v>0</v>
      </c>
      <c r="BF203" s="206">
        <f>IF(N203="snížená",J203,0)</f>
        <v>0</v>
      </c>
      <c r="BG203" s="206">
        <f>IF(N203="zákl. přenesená",J203,0)</f>
        <v>0</v>
      </c>
      <c r="BH203" s="206">
        <f>IF(N203="sníž. přenesená",J203,0)</f>
        <v>0</v>
      </c>
      <c r="BI203" s="206">
        <f>IF(N203="nulová",J203,0)</f>
        <v>0</v>
      </c>
      <c r="BJ203" s="19" t="s">
        <v>79</v>
      </c>
      <c r="BK203" s="206">
        <f>ROUND(I203*H203,2)</f>
        <v>0</v>
      </c>
      <c r="BL203" s="19" t="s">
        <v>246</v>
      </c>
      <c r="BM203" s="205" t="s">
        <v>1056</v>
      </c>
    </row>
    <row r="204" spans="1:65" s="2" customFormat="1" ht="11.25">
      <c r="A204" s="36"/>
      <c r="B204" s="37"/>
      <c r="C204" s="38"/>
      <c r="D204" s="207" t="s">
        <v>248</v>
      </c>
      <c r="E204" s="38"/>
      <c r="F204" s="208" t="s">
        <v>4160</v>
      </c>
      <c r="G204" s="38"/>
      <c r="H204" s="38"/>
      <c r="I204" s="117"/>
      <c r="J204" s="38"/>
      <c r="K204" s="38"/>
      <c r="L204" s="41"/>
      <c r="M204" s="209"/>
      <c r="N204" s="210"/>
      <c r="O204" s="66"/>
      <c r="P204" s="66"/>
      <c r="Q204" s="66"/>
      <c r="R204" s="66"/>
      <c r="S204" s="66"/>
      <c r="T204" s="67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T204" s="19" t="s">
        <v>248</v>
      </c>
      <c r="AU204" s="19" t="s">
        <v>81</v>
      </c>
    </row>
    <row r="205" spans="1:65" s="2" customFormat="1" ht="16.5" customHeight="1">
      <c r="A205" s="36"/>
      <c r="B205" s="37"/>
      <c r="C205" s="240" t="s">
        <v>626</v>
      </c>
      <c r="D205" s="240" t="s">
        <v>653</v>
      </c>
      <c r="E205" s="241" t="s">
        <v>4201</v>
      </c>
      <c r="F205" s="242" t="s">
        <v>4202</v>
      </c>
      <c r="G205" s="243" t="s">
        <v>664</v>
      </c>
      <c r="H205" s="244">
        <v>12</v>
      </c>
      <c r="I205" s="245"/>
      <c r="J205" s="246">
        <f>ROUND(I205*H205,2)</f>
        <v>0</v>
      </c>
      <c r="K205" s="242" t="s">
        <v>19</v>
      </c>
      <c r="L205" s="247"/>
      <c r="M205" s="248" t="s">
        <v>19</v>
      </c>
      <c r="N205" s="249" t="s">
        <v>43</v>
      </c>
      <c r="O205" s="66"/>
      <c r="P205" s="203">
        <f>O205*H205</f>
        <v>0</v>
      </c>
      <c r="Q205" s="203">
        <v>0</v>
      </c>
      <c r="R205" s="203">
        <f>Q205*H205</f>
        <v>0</v>
      </c>
      <c r="S205" s="203">
        <v>0</v>
      </c>
      <c r="T205" s="204">
        <f>S205*H205</f>
        <v>0</v>
      </c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R205" s="205" t="s">
        <v>314</v>
      </c>
      <c r="AT205" s="205" t="s">
        <v>653</v>
      </c>
      <c r="AU205" s="205" t="s">
        <v>81</v>
      </c>
      <c r="AY205" s="19" t="s">
        <v>239</v>
      </c>
      <c r="BE205" s="206">
        <f>IF(N205="základní",J205,0)</f>
        <v>0</v>
      </c>
      <c r="BF205" s="206">
        <f>IF(N205="snížená",J205,0)</f>
        <v>0</v>
      </c>
      <c r="BG205" s="206">
        <f>IF(N205="zákl. přenesená",J205,0)</f>
        <v>0</v>
      </c>
      <c r="BH205" s="206">
        <f>IF(N205="sníž. přenesená",J205,0)</f>
        <v>0</v>
      </c>
      <c r="BI205" s="206">
        <f>IF(N205="nulová",J205,0)</f>
        <v>0</v>
      </c>
      <c r="BJ205" s="19" t="s">
        <v>79</v>
      </c>
      <c r="BK205" s="206">
        <f>ROUND(I205*H205,2)</f>
        <v>0</v>
      </c>
      <c r="BL205" s="19" t="s">
        <v>246</v>
      </c>
      <c r="BM205" s="205" t="s">
        <v>1059</v>
      </c>
    </row>
    <row r="206" spans="1:65" s="2" customFormat="1" ht="11.25">
      <c r="A206" s="36"/>
      <c r="B206" s="37"/>
      <c r="C206" s="38"/>
      <c r="D206" s="207" t="s">
        <v>248</v>
      </c>
      <c r="E206" s="38"/>
      <c r="F206" s="208" t="s">
        <v>4202</v>
      </c>
      <c r="G206" s="38"/>
      <c r="H206" s="38"/>
      <c r="I206" s="117"/>
      <c r="J206" s="38"/>
      <c r="K206" s="38"/>
      <c r="L206" s="41"/>
      <c r="M206" s="209"/>
      <c r="N206" s="210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248</v>
      </c>
      <c r="AU206" s="19" t="s">
        <v>81</v>
      </c>
    </row>
    <row r="207" spans="1:65" s="2" customFormat="1" ht="16.5" customHeight="1">
      <c r="A207" s="36"/>
      <c r="B207" s="37"/>
      <c r="C207" s="240" t="s">
        <v>629</v>
      </c>
      <c r="D207" s="240" t="s">
        <v>653</v>
      </c>
      <c r="E207" s="241" t="s">
        <v>4203</v>
      </c>
      <c r="F207" s="242" t="s">
        <v>4204</v>
      </c>
      <c r="G207" s="243" t="s">
        <v>254</v>
      </c>
      <c r="H207" s="244">
        <v>12</v>
      </c>
      <c r="I207" s="245"/>
      <c r="J207" s="246">
        <f>ROUND(I207*H207,2)</f>
        <v>0</v>
      </c>
      <c r="K207" s="242" t="s">
        <v>19</v>
      </c>
      <c r="L207" s="247"/>
      <c r="M207" s="248" t="s">
        <v>19</v>
      </c>
      <c r="N207" s="249" t="s">
        <v>43</v>
      </c>
      <c r="O207" s="66"/>
      <c r="P207" s="203">
        <f>O207*H207</f>
        <v>0</v>
      </c>
      <c r="Q207" s="203">
        <v>0</v>
      </c>
      <c r="R207" s="203">
        <f>Q207*H207</f>
        <v>0</v>
      </c>
      <c r="S207" s="203">
        <v>0</v>
      </c>
      <c r="T207" s="204">
        <f>S207*H207</f>
        <v>0</v>
      </c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R207" s="205" t="s">
        <v>314</v>
      </c>
      <c r="AT207" s="205" t="s">
        <v>653</v>
      </c>
      <c r="AU207" s="205" t="s">
        <v>81</v>
      </c>
      <c r="AY207" s="19" t="s">
        <v>239</v>
      </c>
      <c r="BE207" s="206">
        <f>IF(N207="základní",J207,0)</f>
        <v>0</v>
      </c>
      <c r="BF207" s="206">
        <f>IF(N207="snížená",J207,0)</f>
        <v>0</v>
      </c>
      <c r="BG207" s="206">
        <f>IF(N207="zákl. přenesená",J207,0)</f>
        <v>0</v>
      </c>
      <c r="BH207" s="206">
        <f>IF(N207="sníž. přenesená",J207,0)</f>
        <v>0</v>
      </c>
      <c r="BI207" s="206">
        <f>IF(N207="nulová",J207,0)</f>
        <v>0</v>
      </c>
      <c r="BJ207" s="19" t="s">
        <v>79</v>
      </c>
      <c r="BK207" s="206">
        <f>ROUND(I207*H207,2)</f>
        <v>0</v>
      </c>
      <c r="BL207" s="19" t="s">
        <v>246</v>
      </c>
      <c r="BM207" s="205" t="s">
        <v>1062</v>
      </c>
    </row>
    <row r="208" spans="1:65" s="2" customFormat="1" ht="11.25">
      <c r="A208" s="36"/>
      <c r="B208" s="37"/>
      <c r="C208" s="38"/>
      <c r="D208" s="207" t="s">
        <v>248</v>
      </c>
      <c r="E208" s="38"/>
      <c r="F208" s="208" t="s">
        <v>4204</v>
      </c>
      <c r="G208" s="38"/>
      <c r="H208" s="38"/>
      <c r="I208" s="117"/>
      <c r="J208" s="38"/>
      <c r="K208" s="38"/>
      <c r="L208" s="41"/>
      <c r="M208" s="209"/>
      <c r="N208" s="210"/>
      <c r="O208" s="66"/>
      <c r="P208" s="66"/>
      <c r="Q208" s="66"/>
      <c r="R208" s="66"/>
      <c r="S208" s="66"/>
      <c r="T208" s="67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T208" s="19" t="s">
        <v>248</v>
      </c>
      <c r="AU208" s="19" t="s">
        <v>81</v>
      </c>
    </row>
    <row r="209" spans="1:65" s="2" customFormat="1" ht="16.5" customHeight="1">
      <c r="A209" s="36"/>
      <c r="B209" s="37"/>
      <c r="C209" s="240" t="s">
        <v>638</v>
      </c>
      <c r="D209" s="240" t="s">
        <v>653</v>
      </c>
      <c r="E209" s="241" t="s">
        <v>4205</v>
      </c>
      <c r="F209" s="242" t="s">
        <v>4206</v>
      </c>
      <c r="G209" s="243" t="s">
        <v>664</v>
      </c>
      <c r="H209" s="244">
        <v>36</v>
      </c>
      <c r="I209" s="245"/>
      <c r="J209" s="246">
        <f>ROUND(I209*H209,2)</f>
        <v>0</v>
      </c>
      <c r="K209" s="242" t="s">
        <v>19</v>
      </c>
      <c r="L209" s="247"/>
      <c r="M209" s="248" t="s">
        <v>19</v>
      </c>
      <c r="N209" s="249" t="s">
        <v>43</v>
      </c>
      <c r="O209" s="66"/>
      <c r="P209" s="203">
        <f>O209*H209</f>
        <v>0</v>
      </c>
      <c r="Q209" s="203">
        <v>0</v>
      </c>
      <c r="R209" s="203">
        <f>Q209*H209</f>
        <v>0</v>
      </c>
      <c r="S209" s="203">
        <v>0</v>
      </c>
      <c r="T209" s="204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205" t="s">
        <v>314</v>
      </c>
      <c r="AT209" s="205" t="s">
        <v>653</v>
      </c>
      <c r="AU209" s="205" t="s">
        <v>81</v>
      </c>
      <c r="AY209" s="19" t="s">
        <v>239</v>
      </c>
      <c r="BE209" s="206">
        <f>IF(N209="základní",J209,0)</f>
        <v>0</v>
      </c>
      <c r="BF209" s="206">
        <f>IF(N209="snížená",J209,0)</f>
        <v>0</v>
      </c>
      <c r="BG209" s="206">
        <f>IF(N209="zákl. přenesená",J209,0)</f>
        <v>0</v>
      </c>
      <c r="BH209" s="206">
        <f>IF(N209="sníž. přenesená",J209,0)</f>
        <v>0</v>
      </c>
      <c r="BI209" s="206">
        <f>IF(N209="nulová",J209,0)</f>
        <v>0</v>
      </c>
      <c r="BJ209" s="19" t="s">
        <v>79</v>
      </c>
      <c r="BK209" s="206">
        <f>ROUND(I209*H209,2)</f>
        <v>0</v>
      </c>
      <c r="BL209" s="19" t="s">
        <v>246</v>
      </c>
      <c r="BM209" s="205" t="s">
        <v>1065</v>
      </c>
    </row>
    <row r="210" spans="1:65" s="2" customFormat="1" ht="11.25">
      <c r="A210" s="36"/>
      <c r="B210" s="37"/>
      <c r="C210" s="38"/>
      <c r="D210" s="207" t="s">
        <v>248</v>
      </c>
      <c r="E210" s="38"/>
      <c r="F210" s="208" t="s">
        <v>4206</v>
      </c>
      <c r="G210" s="38"/>
      <c r="H210" s="38"/>
      <c r="I210" s="117"/>
      <c r="J210" s="38"/>
      <c r="K210" s="38"/>
      <c r="L210" s="41"/>
      <c r="M210" s="209"/>
      <c r="N210" s="210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248</v>
      </c>
      <c r="AU210" s="19" t="s">
        <v>81</v>
      </c>
    </row>
    <row r="211" spans="1:65" s="2" customFormat="1" ht="16.5" customHeight="1">
      <c r="A211" s="36"/>
      <c r="B211" s="37"/>
      <c r="C211" s="240" t="s">
        <v>1066</v>
      </c>
      <c r="D211" s="240" t="s">
        <v>653</v>
      </c>
      <c r="E211" s="241" t="s">
        <v>4207</v>
      </c>
      <c r="F211" s="242" t="s">
        <v>4208</v>
      </c>
      <c r="G211" s="243" t="s">
        <v>664</v>
      </c>
      <c r="H211" s="244">
        <v>12</v>
      </c>
      <c r="I211" s="245"/>
      <c r="J211" s="246">
        <f>ROUND(I211*H211,2)</f>
        <v>0</v>
      </c>
      <c r="K211" s="242" t="s">
        <v>19</v>
      </c>
      <c r="L211" s="247"/>
      <c r="M211" s="248" t="s">
        <v>19</v>
      </c>
      <c r="N211" s="249" t="s">
        <v>43</v>
      </c>
      <c r="O211" s="66"/>
      <c r="P211" s="203">
        <f>O211*H211</f>
        <v>0</v>
      </c>
      <c r="Q211" s="203">
        <v>0</v>
      </c>
      <c r="R211" s="203">
        <f>Q211*H211</f>
        <v>0</v>
      </c>
      <c r="S211" s="203">
        <v>0</v>
      </c>
      <c r="T211" s="204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205" t="s">
        <v>314</v>
      </c>
      <c r="AT211" s="205" t="s">
        <v>653</v>
      </c>
      <c r="AU211" s="205" t="s">
        <v>81</v>
      </c>
      <c r="AY211" s="19" t="s">
        <v>239</v>
      </c>
      <c r="BE211" s="206">
        <f>IF(N211="základní",J211,0)</f>
        <v>0</v>
      </c>
      <c r="BF211" s="206">
        <f>IF(N211="snížená",J211,0)</f>
        <v>0</v>
      </c>
      <c r="BG211" s="206">
        <f>IF(N211="zákl. přenesená",J211,0)</f>
        <v>0</v>
      </c>
      <c r="BH211" s="206">
        <f>IF(N211="sníž. přenesená",J211,0)</f>
        <v>0</v>
      </c>
      <c r="BI211" s="206">
        <f>IF(N211="nulová",J211,0)</f>
        <v>0</v>
      </c>
      <c r="BJ211" s="19" t="s">
        <v>79</v>
      </c>
      <c r="BK211" s="206">
        <f>ROUND(I211*H211,2)</f>
        <v>0</v>
      </c>
      <c r="BL211" s="19" t="s">
        <v>246</v>
      </c>
      <c r="BM211" s="205" t="s">
        <v>1069</v>
      </c>
    </row>
    <row r="212" spans="1:65" s="2" customFormat="1" ht="11.25">
      <c r="A212" s="36"/>
      <c r="B212" s="37"/>
      <c r="C212" s="38"/>
      <c r="D212" s="207" t="s">
        <v>248</v>
      </c>
      <c r="E212" s="38"/>
      <c r="F212" s="208" t="s">
        <v>4208</v>
      </c>
      <c r="G212" s="38"/>
      <c r="H212" s="38"/>
      <c r="I212" s="117"/>
      <c r="J212" s="38"/>
      <c r="K212" s="38"/>
      <c r="L212" s="41"/>
      <c r="M212" s="209"/>
      <c r="N212" s="210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248</v>
      </c>
      <c r="AU212" s="19" t="s">
        <v>81</v>
      </c>
    </row>
    <row r="213" spans="1:65" s="12" customFormat="1" ht="25.9" customHeight="1">
      <c r="B213" s="178"/>
      <c r="C213" s="179"/>
      <c r="D213" s="180" t="s">
        <v>71</v>
      </c>
      <c r="E213" s="181" t="s">
        <v>4209</v>
      </c>
      <c r="F213" s="181" t="s">
        <v>4210</v>
      </c>
      <c r="G213" s="179"/>
      <c r="H213" s="179"/>
      <c r="I213" s="182"/>
      <c r="J213" s="183">
        <f>BK213</f>
        <v>0</v>
      </c>
      <c r="K213" s="179"/>
      <c r="L213" s="184"/>
      <c r="M213" s="185"/>
      <c r="N213" s="186"/>
      <c r="O213" s="186"/>
      <c r="P213" s="187">
        <f>SUM(P214:P229)</f>
        <v>0</v>
      </c>
      <c r="Q213" s="186"/>
      <c r="R213" s="187">
        <f>SUM(R214:R229)</f>
        <v>0</v>
      </c>
      <c r="S213" s="186"/>
      <c r="T213" s="188">
        <f>SUM(T214:T229)</f>
        <v>0</v>
      </c>
      <c r="AR213" s="189" t="s">
        <v>79</v>
      </c>
      <c r="AT213" s="190" t="s">
        <v>71</v>
      </c>
      <c r="AU213" s="190" t="s">
        <v>72</v>
      </c>
      <c r="AY213" s="189" t="s">
        <v>239</v>
      </c>
      <c r="BK213" s="191">
        <f>SUM(BK214:BK229)</f>
        <v>0</v>
      </c>
    </row>
    <row r="214" spans="1:65" s="2" customFormat="1" ht="16.5" customHeight="1">
      <c r="A214" s="36"/>
      <c r="B214" s="37"/>
      <c r="C214" s="194" t="s">
        <v>985</v>
      </c>
      <c r="D214" s="194" t="s">
        <v>241</v>
      </c>
      <c r="E214" s="195" t="s">
        <v>4211</v>
      </c>
      <c r="F214" s="196" t="s">
        <v>4212</v>
      </c>
      <c r="G214" s="197" t="s">
        <v>664</v>
      </c>
      <c r="H214" s="198">
        <v>12</v>
      </c>
      <c r="I214" s="199"/>
      <c r="J214" s="200">
        <f>ROUND(I214*H214,2)</f>
        <v>0</v>
      </c>
      <c r="K214" s="196" t="s">
        <v>19</v>
      </c>
      <c r="L214" s="41"/>
      <c r="M214" s="201" t="s">
        <v>19</v>
      </c>
      <c r="N214" s="202" t="s">
        <v>43</v>
      </c>
      <c r="O214" s="66"/>
      <c r="P214" s="203">
        <f>O214*H214</f>
        <v>0</v>
      </c>
      <c r="Q214" s="203">
        <v>0</v>
      </c>
      <c r="R214" s="203">
        <f>Q214*H214</f>
        <v>0</v>
      </c>
      <c r="S214" s="203">
        <v>0</v>
      </c>
      <c r="T214" s="204">
        <f>S214*H214</f>
        <v>0</v>
      </c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R214" s="205" t="s">
        <v>246</v>
      </c>
      <c r="AT214" s="205" t="s">
        <v>241</v>
      </c>
      <c r="AU214" s="205" t="s">
        <v>79</v>
      </c>
      <c r="AY214" s="19" t="s">
        <v>239</v>
      </c>
      <c r="BE214" s="206">
        <f>IF(N214="základní",J214,0)</f>
        <v>0</v>
      </c>
      <c r="BF214" s="206">
        <f>IF(N214="snížená",J214,0)</f>
        <v>0</v>
      </c>
      <c r="BG214" s="206">
        <f>IF(N214="zákl. přenesená",J214,0)</f>
        <v>0</v>
      </c>
      <c r="BH214" s="206">
        <f>IF(N214="sníž. přenesená",J214,0)</f>
        <v>0</v>
      </c>
      <c r="BI214" s="206">
        <f>IF(N214="nulová",J214,0)</f>
        <v>0</v>
      </c>
      <c r="BJ214" s="19" t="s">
        <v>79</v>
      </c>
      <c r="BK214" s="206">
        <f>ROUND(I214*H214,2)</f>
        <v>0</v>
      </c>
      <c r="BL214" s="19" t="s">
        <v>246</v>
      </c>
      <c r="BM214" s="205" t="s">
        <v>1074</v>
      </c>
    </row>
    <row r="215" spans="1:65" s="2" customFormat="1" ht="11.25">
      <c r="A215" s="36"/>
      <c r="B215" s="37"/>
      <c r="C215" s="38"/>
      <c r="D215" s="207" t="s">
        <v>248</v>
      </c>
      <c r="E215" s="38"/>
      <c r="F215" s="208" t="s">
        <v>4212</v>
      </c>
      <c r="G215" s="38"/>
      <c r="H215" s="38"/>
      <c r="I215" s="117"/>
      <c r="J215" s="38"/>
      <c r="K215" s="38"/>
      <c r="L215" s="41"/>
      <c r="M215" s="209"/>
      <c r="N215" s="210"/>
      <c r="O215" s="66"/>
      <c r="P215" s="66"/>
      <c r="Q215" s="66"/>
      <c r="R215" s="66"/>
      <c r="S215" s="66"/>
      <c r="T215" s="67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T215" s="19" t="s">
        <v>248</v>
      </c>
      <c r="AU215" s="19" t="s">
        <v>79</v>
      </c>
    </row>
    <row r="216" spans="1:65" s="2" customFormat="1" ht="39">
      <c r="A216" s="36"/>
      <c r="B216" s="37"/>
      <c r="C216" s="38"/>
      <c r="D216" s="207" t="s">
        <v>275</v>
      </c>
      <c r="E216" s="38"/>
      <c r="F216" s="225" t="s">
        <v>4213</v>
      </c>
      <c r="G216" s="38"/>
      <c r="H216" s="38"/>
      <c r="I216" s="117"/>
      <c r="J216" s="38"/>
      <c r="K216" s="38"/>
      <c r="L216" s="41"/>
      <c r="M216" s="209"/>
      <c r="N216" s="210"/>
      <c r="O216" s="66"/>
      <c r="P216" s="66"/>
      <c r="Q216" s="66"/>
      <c r="R216" s="66"/>
      <c r="S216" s="66"/>
      <c r="T216" s="67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T216" s="19" t="s">
        <v>275</v>
      </c>
      <c r="AU216" s="19" t="s">
        <v>79</v>
      </c>
    </row>
    <row r="217" spans="1:65" s="2" customFormat="1" ht="16.5" customHeight="1">
      <c r="A217" s="36"/>
      <c r="B217" s="37"/>
      <c r="C217" s="194" t="s">
        <v>1096</v>
      </c>
      <c r="D217" s="194" t="s">
        <v>241</v>
      </c>
      <c r="E217" s="195" t="s">
        <v>4214</v>
      </c>
      <c r="F217" s="196" t="s">
        <v>4215</v>
      </c>
      <c r="G217" s="197" t="s">
        <v>327</v>
      </c>
      <c r="H217" s="198">
        <v>9</v>
      </c>
      <c r="I217" s="199"/>
      <c r="J217" s="200">
        <f>ROUND(I217*H217,2)</f>
        <v>0</v>
      </c>
      <c r="K217" s="196" t="s">
        <v>19</v>
      </c>
      <c r="L217" s="41"/>
      <c r="M217" s="201" t="s">
        <v>19</v>
      </c>
      <c r="N217" s="202" t="s">
        <v>43</v>
      </c>
      <c r="O217" s="66"/>
      <c r="P217" s="203">
        <f>O217*H217</f>
        <v>0</v>
      </c>
      <c r="Q217" s="203">
        <v>0</v>
      </c>
      <c r="R217" s="203">
        <f>Q217*H217</f>
        <v>0</v>
      </c>
      <c r="S217" s="203">
        <v>0</v>
      </c>
      <c r="T217" s="204">
        <f>S217*H217</f>
        <v>0</v>
      </c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R217" s="205" t="s">
        <v>246</v>
      </c>
      <c r="AT217" s="205" t="s">
        <v>241</v>
      </c>
      <c r="AU217" s="205" t="s">
        <v>79</v>
      </c>
      <c r="AY217" s="19" t="s">
        <v>239</v>
      </c>
      <c r="BE217" s="206">
        <f>IF(N217="základní",J217,0)</f>
        <v>0</v>
      </c>
      <c r="BF217" s="206">
        <f>IF(N217="snížená",J217,0)</f>
        <v>0</v>
      </c>
      <c r="BG217" s="206">
        <f>IF(N217="zákl. přenesená",J217,0)</f>
        <v>0</v>
      </c>
      <c r="BH217" s="206">
        <f>IF(N217="sníž. přenesená",J217,0)</f>
        <v>0</v>
      </c>
      <c r="BI217" s="206">
        <f>IF(N217="nulová",J217,0)</f>
        <v>0</v>
      </c>
      <c r="BJ217" s="19" t="s">
        <v>79</v>
      </c>
      <c r="BK217" s="206">
        <f>ROUND(I217*H217,2)</f>
        <v>0</v>
      </c>
      <c r="BL217" s="19" t="s">
        <v>246</v>
      </c>
      <c r="BM217" s="205" t="s">
        <v>1099</v>
      </c>
    </row>
    <row r="218" spans="1:65" s="2" customFormat="1" ht="11.25">
      <c r="A218" s="36"/>
      <c r="B218" s="37"/>
      <c r="C218" s="38"/>
      <c r="D218" s="207" t="s">
        <v>248</v>
      </c>
      <c r="E218" s="38"/>
      <c r="F218" s="208" t="s">
        <v>4215</v>
      </c>
      <c r="G218" s="38"/>
      <c r="H218" s="38"/>
      <c r="I218" s="117"/>
      <c r="J218" s="38"/>
      <c r="K218" s="38"/>
      <c r="L218" s="41"/>
      <c r="M218" s="209"/>
      <c r="N218" s="210"/>
      <c r="O218" s="66"/>
      <c r="P218" s="66"/>
      <c r="Q218" s="66"/>
      <c r="R218" s="66"/>
      <c r="S218" s="66"/>
      <c r="T218" s="67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T218" s="19" t="s">
        <v>248</v>
      </c>
      <c r="AU218" s="19" t="s">
        <v>79</v>
      </c>
    </row>
    <row r="219" spans="1:65" s="2" customFormat="1" ht="39">
      <c r="A219" s="36"/>
      <c r="B219" s="37"/>
      <c r="C219" s="38"/>
      <c r="D219" s="207" t="s">
        <v>275</v>
      </c>
      <c r="E219" s="38"/>
      <c r="F219" s="225" t="s">
        <v>4213</v>
      </c>
      <c r="G219" s="38"/>
      <c r="H219" s="38"/>
      <c r="I219" s="117"/>
      <c r="J219" s="38"/>
      <c r="K219" s="38"/>
      <c r="L219" s="41"/>
      <c r="M219" s="209"/>
      <c r="N219" s="210"/>
      <c r="O219" s="66"/>
      <c r="P219" s="66"/>
      <c r="Q219" s="66"/>
      <c r="R219" s="66"/>
      <c r="S219" s="66"/>
      <c r="T219" s="67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T219" s="19" t="s">
        <v>275</v>
      </c>
      <c r="AU219" s="19" t="s">
        <v>79</v>
      </c>
    </row>
    <row r="220" spans="1:65" s="2" customFormat="1" ht="16.5" customHeight="1">
      <c r="A220" s="36"/>
      <c r="B220" s="37"/>
      <c r="C220" s="194" t="s">
        <v>988</v>
      </c>
      <c r="D220" s="194" t="s">
        <v>241</v>
      </c>
      <c r="E220" s="195" t="s">
        <v>4216</v>
      </c>
      <c r="F220" s="196" t="s">
        <v>4217</v>
      </c>
      <c r="G220" s="197" t="s">
        <v>244</v>
      </c>
      <c r="H220" s="198">
        <v>104</v>
      </c>
      <c r="I220" s="199"/>
      <c r="J220" s="200">
        <f>ROUND(I220*H220,2)</f>
        <v>0</v>
      </c>
      <c r="K220" s="196" t="s">
        <v>19</v>
      </c>
      <c r="L220" s="41"/>
      <c r="M220" s="201" t="s">
        <v>19</v>
      </c>
      <c r="N220" s="202" t="s">
        <v>43</v>
      </c>
      <c r="O220" s="66"/>
      <c r="P220" s="203">
        <f>O220*H220</f>
        <v>0</v>
      </c>
      <c r="Q220" s="203">
        <v>0</v>
      </c>
      <c r="R220" s="203">
        <f>Q220*H220</f>
        <v>0</v>
      </c>
      <c r="S220" s="203">
        <v>0</v>
      </c>
      <c r="T220" s="204">
        <f>S220*H220</f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205" t="s">
        <v>246</v>
      </c>
      <c r="AT220" s="205" t="s">
        <v>241</v>
      </c>
      <c r="AU220" s="205" t="s">
        <v>79</v>
      </c>
      <c r="AY220" s="19" t="s">
        <v>239</v>
      </c>
      <c r="BE220" s="206">
        <f>IF(N220="základní",J220,0)</f>
        <v>0</v>
      </c>
      <c r="BF220" s="206">
        <f>IF(N220="snížená",J220,0)</f>
        <v>0</v>
      </c>
      <c r="BG220" s="206">
        <f>IF(N220="zákl. přenesená",J220,0)</f>
        <v>0</v>
      </c>
      <c r="BH220" s="206">
        <f>IF(N220="sníž. přenesená",J220,0)</f>
        <v>0</v>
      </c>
      <c r="BI220" s="206">
        <f>IF(N220="nulová",J220,0)</f>
        <v>0</v>
      </c>
      <c r="BJ220" s="19" t="s">
        <v>79</v>
      </c>
      <c r="BK220" s="206">
        <f>ROUND(I220*H220,2)</f>
        <v>0</v>
      </c>
      <c r="BL220" s="19" t="s">
        <v>246</v>
      </c>
      <c r="BM220" s="205" t="s">
        <v>1102</v>
      </c>
    </row>
    <row r="221" spans="1:65" s="2" customFormat="1" ht="11.25">
      <c r="A221" s="36"/>
      <c r="B221" s="37"/>
      <c r="C221" s="38"/>
      <c r="D221" s="207" t="s">
        <v>248</v>
      </c>
      <c r="E221" s="38"/>
      <c r="F221" s="208" t="s">
        <v>4217</v>
      </c>
      <c r="G221" s="38"/>
      <c r="H221" s="38"/>
      <c r="I221" s="117"/>
      <c r="J221" s="38"/>
      <c r="K221" s="38"/>
      <c r="L221" s="41"/>
      <c r="M221" s="209"/>
      <c r="N221" s="210"/>
      <c r="O221" s="66"/>
      <c r="P221" s="66"/>
      <c r="Q221" s="66"/>
      <c r="R221" s="66"/>
      <c r="S221" s="66"/>
      <c r="T221" s="67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T221" s="19" t="s">
        <v>248</v>
      </c>
      <c r="AU221" s="19" t="s">
        <v>79</v>
      </c>
    </row>
    <row r="222" spans="1:65" s="2" customFormat="1" ht="39">
      <c r="A222" s="36"/>
      <c r="B222" s="37"/>
      <c r="C222" s="38"/>
      <c r="D222" s="207" t="s">
        <v>275</v>
      </c>
      <c r="E222" s="38"/>
      <c r="F222" s="225" t="s">
        <v>4213</v>
      </c>
      <c r="G222" s="38"/>
      <c r="H222" s="38"/>
      <c r="I222" s="117"/>
      <c r="J222" s="38"/>
      <c r="K222" s="38"/>
      <c r="L222" s="41"/>
      <c r="M222" s="209"/>
      <c r="N222" s="210"/>
      <c r="O222" s="66"/>
      <c r="P222" s="66"/>
      <c r="Q222" s="66"/>
      <c r="R222" s="66"/>
      <c r="S222" s="66"/>
      <c r="T222" s="67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T222" s="19" t="s">
        <v>275</v>
      </c>
      <c r="AU222" s="19" t="s">
        <v>79</v>
      </c>
    </row>
    <row r="223" spans="1:65" s="2" customFormat="1" ht="16.5" customHeight="1">
      <c r="A223" s="36"/>
      <c r="B223" s="37"/>
      <c r="C223" s="194" t="s">
        <v>1103</v>
      </c>
      <c r="D223" s="194" t="s">
        <v>241</v>
      </c>
      <c r="E223" s="195" t="s">
        <v>4218</v>
      </c>
      <c r="F223" s="196" t="s">
        <v>4219</v>
      </c>
      <c r="G223" s="197" t="s">
        <v>244</v>
      </c>
      <c r="H223" s="198">
        <v>469</v>
      </c>
      <c r="I223" s="199"/>
      <c r="J223" s="200">
        <f>ROUND(I223*H223,2)</f>
        <v>0</v>
      </c>
      <c r="K223" s="196" t="s">
        <v>19</v>
      </c>
      <c r="L223" s="41"/>
      <c r="M223" s="201" t="s">
        <v>19</v>
      </c>
      <c r="N223" s="202" t="s">
        <v>43</v>
      </c>
      <c r="O223" s="66"/>
      <c r="P223" s="203">
        <f>O223*H223</f>
        <v>0</v>
      </c>
      <c r="Q223" s="203">
        <v>0</v>
      </c>
      <c r="R223" s="203">
        <f>Q223*H223</f>
        <v>0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246</v>
      </c>
      <c r="AT223" s="205" t="s">
        <v>241</v>
      </c>
      <c r="AU223" s="205" t="s">
        <v>79</v>
      </c>
      <c r="AY223" s="19" t="s">
        <v>239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246</v>
      </c>
      <c r="BM223" s="205" t="s">
        <v>1104</v>
      </c>
    </row>
    <row r="224" spans="1:65" s="2" customFormat="1" ht="11.25">
      <c r="A224" s="36"/>
      <c r="B224" s="37"/>
      <c r="C224" s="38"/>
      <c r="D224" s="207" t="s">
        <v>248</v>
      </c>
      <c r="E224" s="38"/>
      <c r="F224" s="208" t="s">
        <v>4219</v>
      </c>
      <c r="G224" s="38"/>
      <c r="H224" s="38"/>
      <c r="I224" s="117"/>
      <c r="J224" s="38"/>
      <c r="K224" s="38"/>
      <c r="L224" s="41"/>
      <c r="M224" s="209"/>
      <c r="N224" s="210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248</v>
      </c>
      <c r="AU224" s="19" t="s">
        <v>79</v>
      </c>
    </row>
    <row r="225" spans="1:65" s="2" customFormat="1" ht="39">
      <c r="A225" s="36"/>
      <c r="B225" s="37"/>
      <c r="C225" s="38"/>
      <c r="D225" s="207" t="s">
        <v>275</v>
      </c>
      <c r="E225" s="38"/>
      <c r="F225" s="225" t="s">
        <v>4213</v>
      </c>
      <c r="G225" s="38"/>
      <c r="H225" s="38"/>
      <c r="I225" s="117"/>
      <c r="J225" s="38"/>
      <c r="K225" s="38"/>
      <c r="L225" s="41"/>
      <c r="M225" s="209"/>
      <c r="N225" s="210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275</v>
      </c>
      <c r="AU225" s="19" t="s">
        <v>79</v>
      </c>
    </row>
    <row r="226" spans="1:65" s="2" customFormat="1" ht="16.5" customHeight="1">
      <c r="A226" s="36"/>
      <c r="B226" s="37"/>
      <c r="C226" s="194" t="s">
        <v>992</v>
      </c>
      <c r="D226" s="194" t="s">
        <v>241</v>
      </c>
      <c r="E226" s="195" t="s">
        <v>4220</v>
      </c>
      <c r="F226" s="196" t="s">
        <v>4221</v>
      </c>
      <c r="G226" s="197" t="s">
        <v>664</v>
      </c>
      <c r="H226" s="198">
        <v>46</v>
      </c>
      <c r="I226" s="199"/>
      <c r="J226" s="200">
        <f>ROUND(I226*H226,2)</f>
        <v>0</v>
      </c>
      <c r="K226" s="196" t="s">
        <v>19</v>
      </c>
      <c r="L226" s="41"/>
      <c r="M226" s="201" t="s">
        <v>19</v>
      </c>
      <c r="N226" s="202" t="s">
        <v>43</v>
      </c>
      <c r="O226" s="66"/>
      <c r="P226" s="203">
        <f>O226*H226</f>
        <v>0</v>
      </c>
      <c r="Q226" s="203">
        <v>0</v>
      </c>
      <c r="R226" s="203">
        <f>Q226*H226</f>
        <v>0</v>
      </c>
      <c r="S226" s="203">
        <v>0</v>
      </c>
      <c r="T226" s="204">
        <f>S226*H226</f>
        <v>0</v>
      </c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R226" s="205" t="s">
        <v>246</v>
      </c>
      <c r="AT226" s="205" t="s">
        <v>241</v>
      </c>
      <c r="AU226" s="205" t="s">
        <v>79</v>
      </c>
      <c r="AY226" s="19" t="s">
        <v>239</v>
      </c>
      <c r="BE226" s="206">
        <f>IF(N226="základní",J226,0)</f>
        <v>0</v>
      </c>
      <c r="BF226" s="206">
        <f>IF(N226="snížená",J226,0)</f>
        <v>0</v>
      </c>
      <c r="BG226" s="206">
        <f>IF(N226="zákl. přenesená",J226,0)</f>
        <v>0</v>
      </c>
      <c r="BH226" s="206">
        <f>IF(N226="sníž. přenesená",J226,0)</f>
        <v>0</v>
      </c>
      <c r="BI226" s="206">
        <f>IF(N226="nulová",J226,0)</f>
        <v>0</v>
      </c>
      <c r="BJ226" s="19" t="s">
        <v>79</v>
      </c>
      <c r="BK226" s="206">
        <f>ROUND(I226*H226,2)</f>
        <v>0</v>
      </c>
      <c r="BL226" s="19" t="s">
        <v>246</v>
      </c>
      <c r="BM226" s="205" t="s">
        <v>1107</v>
      </c>
    </row>
    <row r="227" spans="1:65" s="2" customFormat="1" ht="11.25">
      <c r="A227" s="36"/>
      <c r="B227" s="37"/>
      <c r="C227" s="38"/>
      <c r="D227" s="207" t="s">
        <v>248</v>
      </c>
      <c r="E227" s="38"/>
      <c r="F227" s="208" t="s">
        <v>4222</v>
      </c>
      <c r="G227" s="38"/>
      <c r="H227" s="38"/>
      <c r="I227" s="117"/>
      <c r="J227" s="38"/>
      <c r="K227" s="38"/>
      <c r="L227" s="41"/>
      <c r="M227" s="209"/>
      <c r="N227" s="210"/>
      <c r="O227" s="66"/>
      <c r="P227" s="66"/>
      <c r="Q227" s="66"/>
      <c r="R227" s="66"/>
      <c r="S227" s="66"/>
      <c r="T227" s="67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T227" s="19" t="s">
        <v>248</v>
      </c>
      <c r="AU227" s="19" t="s">
        <v>79</v>
      </c>
    </row>
    <row r="228" spans="1:65" s="2" customFormat="1" ht="39">
      <c r="A228" s="36"/>
      <c r="B228" s="37"/>
      <c r="C228" s="38"/>
      <c r="D228" s="207" t="s">
        <v>275</v>
      </c>
      <c r="E228" s="38"/>
      <c r="F228" s="225" t="s">
        <v>4213</v>
      </c>
      <c r="G228" s="38"/>
      <c r="H228" s="38"/>
      <c r="I228" s="117"/>
      <c r="J228" s="38"/>
      <c r="K228" s="38"/>
      <c r="L228" s="41"/>
      <c r="M228" s="209"/>
      <c r="N228" s="210"/>
      <c r="O228" s="66"/>
      <c r="P228" s="66"/>
      <c r="Q228" s="66"/>
      <c r="R228" s="66"/>
      <c r="S228" s="66"/>
      <c r="T228" s="67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T228" s="19" t="s">
        <v>275</v>
      </c>
      <c r="AU228" s="19" t="s">
        <v>79</v>
      </c>
    </row>
    <row r="229" spans="1:65" s="13" customFormat="1" ht="11.25">
      <c r="B229" s="211"/>
      <c r="C229" s="212"/>
      <c r="D229" s="207" t="s">
        <v>250</v>
      </c>
      <c r="E229" s="213" t="s">
        <v>19</v>
      </c>
      <c r="F229" s="214" t="s">
        <v>4223</v>
      </c>
      <c r="G229" s="212"/>
      <c r="H229" s="215">
        <v>46</v>
      </c>
      <c r="I229" s="216"/>
      <c r="J229" s="212"/>
      <c r="K229" s="212"/>
      <c r="L229" s="217"/>
      <c r="M229" s="222"/>
      <c r="N229" s="223"/>
      <c r="O229" s="223"/>
      <c r="P229" s="223"/>
      <c r="Q229" s="223"/>
      <c r="R229" s="223"/>
      <c r="S229" s="223"/>
      <c r="T229" s="224"/>
      <c r="AT229" s="221" t="s">
        <v>250</v>
      </c>
      <c r="AU229" s="221" t="s">
        <v>79</v>
      </c>
      <c r="AV229" s="13" t="s">
        <v>81</v>
      </c>
      <c r="AW229" s="13" t="s">
        <v>33</v>
      </c>
      <c r="AX229" s="13" t="s">
        <v>72</v>
      </c>
      <c r="AY229" s="221" t="s">
        <v>239</v>
      </c>
    </row>
    <row r="230" spans="1:65" s="2" customFormat="1" ht="6.95" customHeight="1">
      <c r="A230" s="36"/>
      <c r="B230" s="49"/>
      <c r="C230" s="50"/>
      <c r="D230" s="50"/>
      <c r="E230" s="50"/>
      <c r="F230" s="50"/>
      <c r="G230" s="50"/>
      <c r="H230" s="50"/>
      <c r="I230" s="144"/>
      <c r="J230" s="50"/>
      <c r="K230" s="50"/>
      <c r="L230" s="41"/>
      <c r="M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</row>
  </sheetData>
  <sheetProtection algorithmName="SHA-512" hashValue="B5MQE0OAZXRBZeSfVpxZlgL7rPVwspXv4pfWWRhC/1dZ3vQo9wqp9jOLyB8nhrSWzCJyf79DHrKvgp1Zk70vPA==" saltValue="LuKuOUWmPMrSp5QSe2ZFm8zTyG2LtnifaLDu1JlqzIOdyuSrI6xZSjQIfgvPA8JA3uUfBwYk0r0cbNJb31Im9A==" spinCount="100000" sheet="1" objects="1" scenarios="1" formatColumns="0" formatRows="0" autoFilter="0"/>
  <autoFilter ref="C86:K229" xr:uid="{00000000-0009-0000-0000-00001D000000}"/>
  <mergeCells count="9">
    <mergeCell ref="E50:H50"/>
    <mergeCell ref="E77:H77"/>
    <mergeCell ref="E79:H79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BM169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191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4224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tr">
        <f>IF('Rekapitulace stavby'!AN19="","",'Rekapitulace stavby'!AN19)</f>
        <v/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tr">
        <f>IF('Rekapitulace stavby'!E20="","",'Rekapitulace stavby'!E20)</f>
        <v xml:space="preserve"> </v>
      </c>
      <c r="F24" s="36"/>
      <c r="G24" s="36"/>
      <c r="H24" s="36"/>
      <c r="I24" s="119" t="s">
        <v>28</v>
      </c>
      <c r="J24" s="105" t="str">
        <f>IF('Rekapitulace stavby'!AN20="","",'Rekapitulace stavby'!AN20)</f>
        <v/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21"/>
      <c r="B27" s="122"/>
      <c r="C27" s="121"/>
      <c r="D27" s="121"/>
      <c r="E27" s="403" t="s">
        <v>19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ROUND(J85,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ROUND((SUM(BE85:BE168)),  2)</f>
        <v>0</v>
      </c>
      <c r="G33" s="36"/>
      <c r="H33" s="36"/>
      <c r="I33" s="133">
        <v>0.21</v>
      </c>
      <c r="J33" s="132">
        <f>ROUND(((SUM(BE85:BE168))*I33),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ROUND((SUM(BF85:BF168)),  2)</f>
        <v>0</v>
      </c>
      <c r="G34" s="36"/>
      <c r="H34" s="36"/>
      <c r="I34" s="133">
        <v>0.15</v>
      </c>
      <c r="J34" s="132">
        <f>ROUND(((SUM(BF85:BF168))*I34),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ROUND((SUM(BG85:BG168)),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ROUND((SUM(BH85:BH168)),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ROUND((SUM(BI85:BI168)),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SO 26 - Úprava potoka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 xml:space="preserve"> 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J85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222</v>
      </c>
      <c r="E60" s="156"/>
      <c r="F60" s="156"/>
      <c r="G60" s="156"/>
      <c r="H60" s="156"/>
      <c r="I60" s="157"/>
      <c r="J60" s="158">
        <f>J86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223</v>
      </c>
      <c r="E61" s="162"/>
      <c r="F61" s="162"/>
      <c r="G61" s="162"/>
      <c r="H61" s="162"/>
      <c r="I61" s="163"/>
      <c r="J61" s="164">
        <f>J87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1841</v>
      </c>
      <c r="E62" s="162"/>
      <c r="F62" s="162"/>
      <c r="G62" s="162"/>
      <c r="H62" s="162"/>
      <c r="I62" s="163"/>
      <c r="J62" s="164">
        <f>J121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2045</v>
      </c>
      <c r="E63" s="162"/>
      <c r="F63" s="162"/>
      <c r="G63" s="162"/>
      <c r="H63" s="162"/>
      <c r="I63" s="163"/>
      <c r="J63" s="164">
        <f>J129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1588</v>
      </c>
      <c r="E64" s="162"/>
      <c r="F64" s="162"/>
      <c r="G64" s="162"/>
      <c r="H64" s="162"/>
      <c r="I64" s="163"/>
      <c r="J64" s="164">
        <f>J145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270</v>
      </c>
      <c r="E65" s="162"/>
      <c r="F65" s="162"/>
      <c r="G65" s="162"/>
      <c r="H65" s="162"/>
      <c r="I65" s="163"/>
      <c r="J65" s="164">
        <f>J166</f>
        <v>0</v>
      </c>
      <c r="K65" s="99"/>
      <c r="L65" s="165"/>
    </row>
    <row r="66" spans="1:31" s="2" customFormat="1" ht="21.7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31" s="2" customFormat="1" ht="6.95" customHeight="1">
      <c r="A67" s="36"/>
      <c r="B67" s="49"/>
      <c r="C67" s="50"/>
      <c r="D67" s="50"/>
      <c r="E67" s="50"/>
      <c r="F67" s="50"/>
      <c r="G67" s="50"/>
      <c r="H67" s="50"/>
      <c r="I67" s="144"/>
      <c r="J67" s="50"/>
      <c r="K67" s="50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71" spans="1:31" s="2" customFormat="1" ht="6.95" customHeight="1">
      <c r="A71" s="36"/>
      <c r="B71" s="51"/>
      <c r="C71" s="52"/>
      <c r="D71" s="52"/>
      <c r="E71" s="52"/>
      <c r="F71" s="52"/>
      <c r="G71" s="52"/>
      <c r="H71" s="52"/>
      <c r="I71" s="147"/>
      <c r="J71" s="52"/>
      <c r="K71" s="52"/>
      <c r="L71" s="11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24.95" customHeight="1">
      <c r="A72" s="36"/>
      <c r="B72" s="37"/>
      <c r="C72" s="25" t="s">
        <v>224</v>
      </c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6.95" customHeight="1">
      <c r="A73" s="36"/>
      <c r="B73" s="37"/>
      <c r="C73" s="38"/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2" customHeight="1">
      <c r="A74" s="36"/>
      <c r="B74" s="37"/>
      <c r="C74" s="31" t="s">
        <v>16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6.5" customHeight="1">
      <c r="A75" s="36"/>
      <c r="B75" s="37"/>
      <c r="C75" s="38"/>
      <c r="D75" s="38"/>
      <c r="E75" s="404" t="str">
        <f>E7</f>
        <v>Horoměřická S 071 - most, Praha 6, č. akce 999615</v>
      </c>
      <c r="F75" s="405"/>
      <c r="G75" s="405"/>
      <c r="H75" s="405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214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378" t="str">
        <f>E9</f>
        <v>SO 26 - Úprava potoka</v>
      </c>
      <c r="F77" s="406"/>
      <c r="G77" s="406"/>
      <c r="H77" s="406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6.95" customHeight="1">
      <c r="A78" s="36"/>
      <c r="B78" s="37"/>
      <c r="C78" s="38"/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21</v>
      </c>
      <c r="D79" s="38"/>
      <c r="E79" s="38"/>
      <c r="F79" s="29" t="str">
        <f>F12</f>
        <v>ul. Horoměřická / Pod Habrovkou</v>
      </c>
      <c r="G79" s="38"/>
      <c r="H79" s="38"/>
      <c r="I79" s="119" t="s">
        <v>23</v>
      </c>
      <c r="J79" s="61" t="str">
        <f>IF(J12="","",J12)</f>
        <v>12. 6. 2020</v>
      </c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25.7" customHeight="1">
      <c r="A81" s="36"/>
      <c r="B81" s="37"/>
      <c r="C81" s="31" t="s">
        <v>25</v>
      </c>
      <c r="D81" s="38"/>
      <c r="E81" s="38"/>
      <c r="F81" s="29" t="str">
        <f>E15</f>
        <v>TSK hl.m. Prahy, a.s.</v>
      </c>
      <c r="G81" s="38"/>
      <c r="H81" s="38"/>
      <c r="I81" s="119" t="s">
        <v>31</v>
      </c>
      <c r="J81" s="34" t="str">
        <f>E21</f>
        <v>AGA Letiště, spol. s r.o.</v>
      </c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5.2" customHeight="1">
      <c r="A82" s="36"/>
      <c r="B82" s="37"/>
      <c r="C82" s="31" t="s">
        <v>29</v>
      </c>
      <c r="D82" s="38"/>
      <c r="E82" s="38"/>
      <c r="F82" s="29" t="str">
        <f>IF(E18="","",E18)</f>
        <v>Vyplň údaj</v>
      </c>
      <c r="G82" s="38"/>
      <c r="H82" s="38"/>
      <c r="I82" s="119" t="s">
        <v>34</v>
      </c>
      <c r="J82" s="34" t="str">
        <f>E24</f>
        <v xml:space="preserve"> </v>
      </c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0.35" customHeight="1">
      <c r="A83" s="36"/>
      <c r="B83" s="37"/>
      <c r="C83" s="38"/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11" customFormat="1" ht="29.25" customHeight="1">
      <c r="A84" s="166"/>
      <c r="B84" s="167"/>
      <c r="C84" s="168" t="s">
        <v>225</v>
      </c>
      <c r="D84" s="169" t="s">
        <v>57</v>
      </c>
      <c r="E84" s="169" t="s">
        <v>53</v>
      </c>
      <c r="F84" s="169" t="s">
        <v>54</v>
      </c>
      <c r="G84" s="169" t="s">
        <v>226</v>
      </c>
      <c r="H84" s="169" t="s">
        <v>227</v>
      </c>
      <c r="I84" s="170" t="s">
        <v>228</v>
      </c>
      <c r="J84" s="169" t="s">
        <v>220</v>
      </c>
      <c r="K84" s="171" t="s">
        <v>229</v>
      </c>
      <c r="L84" s="172"/>
      <c r="M84" s="70" t="s">
        <v>19</v>
      </c>
      <c r="N84" s="71" t="s">
        <v>42</v>
      </c>
      <c r="O84" s="71" t="s">
        <v>230</v>
      </c>
      <c r="P84" s="71" t="s">
        <v>231</v>
      </c>
      <c r="Q84" s="71" t="s">
        <v>232</v>
      </c>
      <c r="R84" s="71" t="s">
        <v>233</v>
      </c>
      <c r="S84" s="71" t="s">
        <v>234</v>
      </c>
      <c r="T84" s="72" t="s">
        <v>235</v>
      </c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</row>
    <row r="85" spans="1:65" s="2" customFormat="1" ht="22.9" customHeight="1">
      <c r="A85" s="36"/>
      <c r="B85" s="37"/>
      <c r="C85" s="77" t="s">
        <v>236</v>
      </c>
      <c r="D85" s="38"/>
      <c r="E85" s="38"/>
      <c r="F85" s="38"/>
      <c r="G85" s="38"/>
      <c r="H85" s="38"/>
      <c r="I85" s="117"/>
      <c r="J85" s="173">
        <f>BK85</f>
        <v>0</v>
      </c>
      <c r="K85" s="38"/>
      <c r="L85" s="41"/>
      <c r="M85" s="73"/>
      <c r="N85" s="174"/>
      <c r="O85" s="74"/>
      <c r="P85" s="175">
        <f>P86</f>
        <v>0</v>
      </c>
      <c r="Q85" s="74"/>
      <c r="R85" s="175">
        <f>R86</f>
        <v>36.374416279999998</v>
      </c>
      <c r="S85" s="74"/>
      <c r="T85" s="176">
        <f>T86</f>
        <v>0</v>
      </c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T85" s="19" t="s">
        <v>71</v>
      </c>
      <c r="AU85" s="19" t="s">
        <v>221</v>
      </c>
      <c r="BK85" s="177">
        <f>BK86</f>
        <v>0</v>
      </c>
    </row>
    <row r="86" spans="1:65" s="12" customFormat="1" ht="25.9" customHeight="1">
      <c r="B86" s="178"/>
      <c r="C86" s="179"/>
      <c r="D86" s="180" t="s">
        <v>71</v>
      </c>
      <c r="E86" s="181" t="s">
        <v>237</v>
      </c>
      <c r="F86" s="181" t="s">
        <v>238</v>
      </c>
      <c r="G86" s="179"/>
      <c r="H86" s="179"/>
      <c r="I86" s="182"/>
      <c r="J86" s="183">
        <f>BK86</f>
        <v>0</v>
      </c>
      <c r="K86" s="179"/>
      <c r="L86" s="184"/>
      <c r="M86" s="185"/>
      <c r="N86" s="186"/>
      <c r="O86" s="186"/>
      <c r="P86" s="187">
        <f>P87+P121+P129+P145+P166</f>
        <v>0</v>
      </c>
      <c r="Q86" s="186"/>
      <c r="R86" s="187">
        <f>R87+R121+R129+R145+R166</f>
        <v>36.374416279999998</v>
      </c>
      <c r="S86" s="186"/>
      <c r="T86" s="188">
        <f>T87+T121+T129+T145+T166</f>
        <v>0</v>
      </c>
      <c r="AR86" s="189" t="s">
        <v>79</v>
      </c>
      <c r="AT86" s="190" t="s">
        <v>71</v>
      </c>
      <c r="AU86" s="190" t="s">
        <v>72</v>
      </c>
      <c r="AY86" s="189" t="s">
        <v>239</v>
      </c>
      <c r="BK86" s="191">
        <f>BK87+BK121+BK129+BK145+BK166</f>
        <v>0</v>
      </c>
    </row>
    <row r="87" spans="1:65" s="12" customFormat="1" ht="22.9" customHeight="1">
      <c r="B87" s="178"/>
      <c r="C87" s="179"/>
      <c r="D87" s="180" t="s">
        <v>71</v>
      </c>
      <c r="E87" s="192" t="s">
        <v>79</v>
      </c>
      <c r="F87" s="192" t="s">
        <v>240</v>
      </c>
      <c r="G87" s="179"/>
      <c r="H87" s="179"/>
      <c r="I87" s="182"/>
      <c r="J87" s="193">
        <f>BK87</f>
        <v>0</v>
      </c>
      <c r="K87" s="179"/>
      <c r="L87" s="184"/>
      <c r="M87" s="185"/>
      <c r="N87" s="186"/>
      <c r="O87" s="186"/>
      <c r="P87" s="187">
        <f>SUM(P88:P120)</f>
        <v>0</v>
      </c>
      <c r="Q87" s="186"/>
      <c r="R87" s="187">
        <f>SUM(R88:R120)</f>
        <v>0</v>
      </c>
      <c r="S87" s="186"/>
      <c r="T87" s="188">
        <f>SUM(T88:T120)</f>
        <v>0</v>
      </c>
      <c r="AR87" s="189" t="s">
        <v>79</v>
      </c>
      <c r="AT87" s="190" t="s">
        <v>71</v>
      </c>
      <c r="AU87" s="190" t="s">
        <v>79</v>
      </c>
      <c r="AY87" s="189" t="s">
        <v>239</v>
      </c>
      <c r="BK87" s="191">
        <f>SUM(BK88:BK120)</f>
        <v>0</v>
      </c>
    </row>
    <row r="88" spans="1:65" s="2" customFormat="1" ht="16.5" customHeight="1">
      <c r="A88" s="36"/>
      <c r="B88" s="37"/>
      <c r="C88" s="194" t="s">
        <v>79</v>
      </c>
      <c r="D88" s="194" t="s">
        <v>241</v>
      </c>
      <c r="E88" s="195" t="s">
        <v>3493</v>
      </c>
      <c r="F88" s="196" t="s">
        <v>3494</v>
      </c>
      <c r="G88" s="197" t="s">
        <v>254</v>
      </c>
      <c r="H88" s="198">
        <v>0.35</v>
      </c>
      <c r="I88" s="199"/>
      <c r="J88" s="200">
        <f>ROUND(I88*H88,2)</f>
        <v>0</v>
      </c>
      <c r="K88" s="196" t="s">
        <v>245</v>
      </c>
      <c r="L88" s="41"/>
      <c r="M88" s="201" t="s">
        <v>19</v>
      </c>
      <c r="N88" s="202" t="s">
        <v>43</v>
      </c>
      <c r="O88" s="66"/>
      <c r="P88" s="203">
        <f>O88*H88</f>
        <v>0</v>
      </c>
      <c r="Q88" s="203">
        <v>0</v>
      </c>
      <c r="R88" s="203">
        <f>Q88*H88</f>
        <v>0</v>
      </c>
      <c r="S88" s="203">
        <v>0</v>
      </c>
      <c r="T88" s="204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205" t="s">
        <v>246</v>
      </c>
      <c r="AT88" s="205" t="s">
        <v>241</v>
      </c>
      <c r="AU88" s="205" t="s">
        <v>81</v>
      </c>
      <c r="AY88" s="19" t="s">
        <v>239</v>
      </c>
      <c r="BE88" s="206">
        <f>IF(N88="základní",J88,0)</f>
        <v>0</v>
      </c>
      <c r="BF88" s="206">
        <f>IF(N88="snížená",J88,0)</f>
        <v>0</v>
      </c>
      <c r="BG88" s="206">
        <f>IF(N88="zákl. přenesená",J88,0)</f>
        <v>0</v>
      </c>
      <c r="BH88" s="206">
        <f>IF(N88="sníž. přenesená",J88,0)</f>
        <v>0</v>
      </c>
      <c r="BI88" s="206">
        <f>IF(N88="nulová",J88,0)</f>
        <v>0</v>
      </c>
      <c r="BJ88" s="19" t="s">
        <v>79</v>
      </c>
      <c r="BK88" s="206">
        <f>ROUND(I88*H88,2)</f>
        <v>0</v>
      </c>
      <c r="BL88" s="19" t="s">
        <v>246</v>
      </c>
      <c r="BM88" s="205" t="s">
        <v>4225</v>
      </c>
    </row>
    <row r="89" spans="1:65" s="2" customFormat="1" ht="19.5">
      <c r="A89" s="36"/>
      <c r="B89" s="37"/>
      <c r="C89" s="38"/>
      <c r="D89" s="207" t="s">
        <v>248</v>
      </c>
      <c r="E89" s="38"/>
      <c r="F89" s="208" t="s">
        <v>3496</v>
      </c>
      <c r="G89" s="38"/>
      <c r="H89" s="38"/>
      <c r="I89" s="117"/>
      <c r="J89" s="38"/>
      <c r="K89" s="38"/>
      <c r="L89" s="41"/>
      <c r="M89" s="209"/>
      <c r="N89" s="210"/>
      <c r="O89" s="66"/>
      <c r="P89" s="66"/>
      <c r="Q89" s="66"/>
      <c r="R89" s="66"/>
      <c r="S89" s="66"/>
      <c r="T89" s="67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T89" s="19" t="s">
        <v>248</v>
      </c>
      <c r="AU89" s="19" t="s">
        <v>81</v>
      </c>
    </row>
    <row r="90" spans="1:65" s="14" customFormat="1" ht="11.25">
      <c r="B90" s="230"/>
      <c r="C90" s="231"/>
      <c r="D90" s="207" t="s">
        <v>250</v>
      </c>
      <c r="E90" s="232" t="s">
        <v>19</v>
      </c>
      <c r="F90" s="233" t="s">
        <v>3127</v>
      </c>
      <c r="G90" s="231"/>
      <c r="H90" s="232" t="s">
        <v>19</v>
      </c>
      <c r="I90" s="234"/>
      <c r="J90" s="231"/>
      <c r="K90" s="231"/>
      <c r="L90" s="235"/>
      <c r="M90" s="236"/>
      <c r="N90" s="237"/>
      <c r="O90" s="237"/>
      <c r="P90" s="237"/>
      <c r="Q90" s="237"/>
      <c r="R90" s="237"/>
      <c r="S90" s="237"/>
      <c r="T90" s="238"/>
      <c r="AT90" s="239" t="s">
        <v>250</v>
      </c>
      <c r="AU90" s="239" t="s">
        <v>81</v>
      </c>
      <c r="AV90" s="14" t="s">
        <v>79</v>
      </c>
      <c r="AW90" s="14" t="s">
        <v>33</v>
      </c>
      <c r="AX90" s="14" t="s">
        <v>72</v>
      </c>
      <c r="AY90" s="239" t="s">
        <v>239</v>
      </c>
    </row>
    <row r="91" spans="1:65" s="13" customFormat="1" ht="11.25">
      <c r="B91" s="211"/>
      <c r="C91" s="212"/>
      <c r="D91" s="207" t="s">
        <v>250</v>
      </c>
      <c r="E91" s="213" t="s">
        <v>19</v>
      </c>
      <c r="F91" s="214" t="s">
        <v>4226</v>
      </c>
      <c r="G91" s="212"/>
      <c r="H91" s="215">
        <v>0.35</v>
      </c>
      <c r="I91" s="216"/>
      <c r="J91" s="212"/>
      <c r="K91" s="212"/>
      <c r="L91" s="217"/>
      <c r="M91" s="218"/>
      <c r="N91" s="219"/>
      <c r="O91" s="219"/>
      <c r="P91" s="219"/>
      <c r="Q91" s="219"/>
      <c r="R91" s="219"/>
      <c r="S91" s="219"/>
      <c r="T91" s="220"/>
      <c r="AT91" s="221" t="s">
        <v>250</v>
      </c>
      <c r="AU91" s="221" t="s">
        <v>81</v>
      </c>
      <c r="AV91" s="13" t="s">
        <v>81</v>
      </c>
      <c r="AW91" s="13" t="s">
        <v>33</v>
      </c>
      <c r="AX91" s="13" t="s">
        <v>72</v>
      </c>
      <c r="AY91" s="221" t="s">
        <v>239</v>
      </c>
    </row>
    <row r="92" spans="1:65" s="2" customFormat="1" ht="16.5" customHeight="1">
      <c r="A92" s="36"/>
      <c r="B92" s="37"/>
      <c r="C92" s="194" t="s">
        <v>81</v>
      </c>
      <c r="D92" s="194" t="s">
        <v>241</v>
      </c>
      <c r="E92" s="195" t="s">
        <v>1599</v>
      </c>
      <c r="F92" s="196" t="s">
        <v>1600</v>
      </c>
      <c r="G92" s="197" t="s">
        <v>254</v>
      </c>
      <c r="H92" s="198">
        <v>18.344000000000001</v>
      </c>
      <c r="I92" s="199"/>
      <c r="J92" s="200">
        <f>ROUND(I92*H92,2)</f>
        <v>0</v>
      </c>
      <c r="K92" s="196" t="s">
        <v>245</v>
      </c>
      <c r="L92" s="41"/>
      <c r="M92" s="201" t="s">
        <v>19</v>
      </c>
      <c r="N92" s="202" t="s">
        <v>43</v>
      </c>
      <c r="O92" s="66"/>
      <c r="P92" s="203">
        <f>O92*H92</f>
        <v>0</v>
      </c>
      <c r="Q92" s="203">
        <v>0</v>
      </c>
      <c r="R92" s="203">
        <f>Q92*H92</f>
        <v>0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246</v>
      </c>
      <c r="AT92" s="205" t="s">
        <v>241</v>
      </c>
      <c r="AU92" s="205" t="s">
        <v>81</v>
      </c>
      <c r="AY92" s="19" t="s">
        <v>239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246</v>
      </c>
      <c r="BM92" s="205" t="s">
        <v>4227</v>
      </c>
    </row>
    <row r="93" spans="1:65" s="2" customFormat="1" ht="19.5">
      <c r="A93" s="36"/>
      <c r="B93" s="37"/>
      <c r="C93" s="38"/>
      <c r="D93" s="207" t="s">
        <v>248</v>
      </c>
      <c r="E93" s="38"/>
      <c r="F93" s="208" t="s">
        <v>1602</v>
      </c>
      <c r="G93" s="38"/>
      <c r="H93" s="38"/>
      <c r="I93" s="117"/>
      <c r="J93" s="38"/>
      <c r="K93" s="38"/>
      <c r="L93" s="41"/>
      <c r="M93" s="209"/>
      <c r="N93" s="210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248</v>
      </c>
      <c r="AU93" s="19" t="s">
        <v>81</v>
      </c>
    </row>
    <row r="94" spans="1:65" s="14" customFormat="1" ht="11.25">
      <c r="B94" s="230"/>
      <c r="C94" s="231"/>
      <c r="D94" s="207" t="s">
        <v>250</v>
      </c>
      <c r="E94" s="232" t="s">
        <v>19</v>
      </c>
      <c r="F94" s="233" t="s">
        <v>3127</v>
      </c>
      <c r="G94" s="231"/>
      <c r="H94" s="232" t="s">
        <v>19</v>
      </c>
      <c r="I94" s="234"/>
      <c r="J94" s="231"/>
      <c r="K94" s="231"/>
      <c r="L94" s="235"/>
      <c r="M94" s="236"/>
      <c r="N94" s="237"/>
      <c r="O94" s="237"/>
      <c r="P94" s="237"/>
      <c r="Q94" s="237"/>
      <c r="R94" s="237"/>
      <c r="S94" s="237"/>
      <c r="T94" s="238"/>
      <c r="AT94" s="239" t="s">
        <v>250</v>
      </c>
      <c r="AU94" s="239" t="s">
        <v>81</v>
      </c>
      <c r="AV94" s="14" t="s">
        <v>79</v>
      </c>
      <c r="AW94" s="14" t="s">
        <v>33</v>
      </c>
      <c r="AX94" s="14" t="s">
        <v>72</v>
      </c>
      <c r="AY94" s="239" t="s">
        <v>239</v>
      </c>
    </row>
    <row r="95" spans="1:65" s="13" customFormat="1" ht="11.25">
      <c r="B95" s="211"/>
      <c r="C95" s="212"/>
      <c r="D95" s="207" t="s">
        <v>250</v>
      </c>
      <c r="E95" s="213" t="s">
        <v>19</v>
      </c>
      <c r="F95" s="214" t="s">
        <v>4228</v>
      </c>
      <c r="G95" s="212"/>
      <c r="H95" s="215">
        <v>12.69</v>
      </c>
      <c r="I95" s="216"/>
      <c r="J95" s="212"/>
      <c r="K95" s="212"/>
      <c r="L95" s="217"/>
      <c r="M95" s="218"/>
      <c r="N95" s="219"/>
      <c r="O95" s="219"/>
      <c r="P95" s="219"/>
      <c r="Q95" s="219"/>
      <c r="R95" s="219"/>
      <c r="S95" s="219"/>
      <c r="T95" s="220"/>
      <c r="AT95" s="221" t="s">
        <v>250</v>
      </c>
      <c r="AU95" s="221" t="s">
        <v>81</v>
      </c>
      <c r="AV95" s="13" t="s">
        <v>81</v>
      </c>
      <c r="AW95" s="13" t="s">
        <v>33</v>
      </c>
      <c r="AX95" s="13" t="s">
        <v>72</v>
      </c>
      <c r="AY95" s="221" t="s">
        <v>239</v>
      </c>
    </row>
    <row r="96" spans="1:65" s="13" customFormat="1" ht="11.25">
      <c r="B96" s="211"/>
      <c r="C96" s="212"/>
      <c r="D96" s="207" t="s">
        <v>250</v>
      </c>
      <c r="E96" s="213" t="s">
        <v>19</v>
      </c>
      <c r="F96" s="214" t="s">
        <v>4229</v>
      </c>
      <c r="G96" s="212"/>
      <c r="H96" s="215">
        <v>1.62</v>
      </c>
      <c r="I96" s="216"/>
      <c r="J96" s="212"/>
      <c r="K96" s="212"/>
      <c r="L96" s="217"/>
      <c r="M96" s="218"/>
      <c r="N96" s="219"/>
      <c r="O96" s="219"/>
      <c r="P96" s="219"/>
      <c r="Q96" s="219"/>
      <c r="R96" s="219"/>
      <c r="S96" s="219"/>
      <c r="T96" s="220"/>
      <c r="AT96" s="221" t="s">
        <v>250</v>
      </c>
      <c r="AU96" s="221" t="s">
        <v>81</v>
      </c>
      <c r="AV96" s="13" t="s">
        <v>81</v>
      </c>
      <c r="AW96" s="13" t="s">
        <v>33</v>
      </c>
      <c r="AX96" s="13" t="s">
        <v>72</v>
      </c>
      <c r="AY96" s="221" t="s">
        <v>239</v>
      </c>
    </row>
    <row r="97" spans="1:65" s="13" customFormat="1" ht="11.25">
      <c r="B97" s="211"/>
      <c r="C97" s="212"/>
      <c r="D97" s="207" t="s">
        <v>250</v>
      </c>
      <c r="E97" s="213" t="s">
        <v>19</v>
      </c>
      <c r="F97" s="214" t="s">
        <v>4230</v>
      </c>
      <c r="G97" s="212"/>
      <c r="H97" s="215">
        <v>4.0339999999999998</v>
      </c>
      <c r="I97" s="216"/>
      <c r="J97" s="212"/>
      <c r="K97" s="212"/>
      <c r="L97" s="217"/>
      <c r="M97" s="218"/>
      <c r="N97" s="219"/>
      <c r="O97" s="219"/>
      <c r="P97" s="219"/>
      <c r="Q97" s="219"/>
      <c r="R97" s="219"/>
      <c r="S97" s="219"/>
      <c r="T97" s="220"/>
      <c r="AT97" s="221" t="s">
        <v>250</v>
      </c>
      <c r="AU97" s="221" t="s">
        <v>81</v>
      </c>
      <c r="AV97" s="13" t="s">
        <v>81</v>
      </c>
      <c r="AW97" s="13" t="s">
        <v>33</v>
      </c>
      <c r="AX97" s="13" t="s">
        <v>72</v>
      </c>
      <c r="AY97" s="221" t="s">
        <v>239</v>
      </c>
    </row>
    <row r="98" spans="1:65" s="2" customFormat="1" ht="16.5" customHeight="1">
      <c r="A98" s="36"/>
      <c r="B98" s="37"/>
      <c r="C98" s="194" t="s">
        <v>101</v>
      </c>
      <c r="D98" s="194" t="s">
        <v>241</v>
      </c>
      <c r="E98" s="195" t="s">
        <v>252</v>
      </c>
      <c r="F98" s="196" t="s">
        <v>253</v>
      </c>
      <c r="G98" s="197" t="s">
        <v>254</v>
      </c>
      <c r="H98" s="198">
        <v>18.693999999999999</v>
      </c>
      <c r="I98" s="199"/>
      <c r="J98" s="200">
        <f>ROUND(I98*H98,2)</f>
        <v>0</v>
      </c>
      <c r="K98" s="196" t="s">
        <v>245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246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4231</v>
      </c>
    </row>
    <row r="99" spans="1:65" s="2" customFormat="1" ht="19.5">
      <c r="A99" s="36"/>
      <c r="B99" s="37"/>
      <c r="C99" s="38"/>
      <c r="D99" s="207" t="s">
        <v>248</v>
      </c>
      <c r="E99" s="38"/>
      <c r="F99" s="208" t="s">
        <v>256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14" customFormat="1" ht="11.25">
      <c r="B100" s="230"/>
      <c r="C100" s="231"/>
      <c r="D100" s="207" t="s">
        <v>250</v>
      </c>
      <c r="E100" s="232" t="s">
        <v>19</v>
      </c>
      <c r="F100" s="233" t="s">
        <v>4232</v>
      </c>
      <c r="G100" s="231"/>
      <c r="H100" s="232" t="s">
        <v>19</v>
      </c>
      <c r="I100" s="234"/>
      <c r="J100" s="231"/>
      <c r="K100" s="231"/>
      <c r="L100" s="235"/>
      <c r="M100" s="236"/>
      <c r="N100" s="237"/>
      <c r="O100" s="237"/>
      <c r="P100" s="237"/>
      <c r="Q100" s="237"/>
      <c r="R100" s="237"/>
      <c r="S100" s="237"/>
      <c r="T100" s="238"/>
      <c r="AT100" s="239" t="s">
        <v>250</v>
      </c>
      <c r="AU100" s="239" t="s">
        <v>81</v>
      </c>
      <c r="AV100" s="14" t="s">
        <v>79</v>
      </c>
      <c r="AW100" s="14" t="s">
        <v>33</v>
      </c>
      <c r="AX100" s="14" t="s">
        <v>72</v>
      </c>
      <c r="AY100" s="239" t="s">
        <v>239</v>
      </c>
    </row>
    <row r="101" spans="1:65" s="13" customFormat="1" ht="11.25">
      <c r="B101" s="211"/>
      <c r="C101" s="212"/>
      <c r="D101" s="207" t="s">
        <v>250</v>
      </c>
      <c r="E101" s="213" t="s">
        <v>19</v>
      </c>
      <c r="F101" s="214" t="s">
        <v>4226</v>
      </c>
      <c r="G101" s="212"/>
      <c r="H101" s="215">
        <v>0.35</v>
      </c>
      <c r="I101" s="216"/>
      <c r="J101" s="212"/>
      <c r="K101" s="212"/>
      <c r="L101" s="217"/>
      <c r="M101" s="218"/>
      <c r="N101" s="219"/>
      <c r="O101" s="219"/>
      <c r="P101" s="219"/>
      <c r="Q101" s="219"/>
      <c r="R101" s="219"/>
      <c r="S101" s="219"/>
      <c r="T101" s="220"/>
      <c r="AT101" s="221" t="s">
        <v>250</v>
      </c>
      <c r="AU101" s="221" t="s">
        <v>81</v>
      </c>
      <c r="AV101" s="13" t="s">
        <v>81</v>
      </c>
      <c r="AW101" s="13" t="s">
        <v>33</v>
      </c>
      <c r="AX101" s="13" t="s">
        <v>72</v>
      </c>
      <c r="AY101" s="221" t="s">
        <v>239</v>
      </c>
    </row>
    <row r="102" spans="1:65" s="13" customFormat="1" ht="11.25">
      <c r="B102" s="211"/>
      <c r="C102" s="212"/>
      <c r="D102" s="207" t="s">
        <v>250</v>
      </c>
      <c r="E102" s="213" t="s">
        <v>19</v>
      </c>
      <c r="F102" s="214" t="s">
        <v>4228</v>
      </c>
      <c r="G102" s="212"/>
      <c r="H102" s="215">
        <v>12.69</v>
      </c>
      <c r="I102" s="216"/>
      <c r="J102" s="212"/>
      <c r="K102" s="212"/>
      <c r="L102" s="217"/>
      <c r="M102" s="218"/>
      <c r="N102" s="219"/>
      <c r="O102" s="219"/>
      <c r="P102" s="219"/>
      <c r="Q102" s="219"/>
      <c r="R102" s="219"/>
      <c r="S102" s="219"/>
      <c r="T102" s="220"/>
      <c r="AT102" s="221" t="s">
        <v>250</v>
      </c>
      <c r="AU102" s="221" t="s">
        <v>81</v>
      </c>
      <c r="AV102" s="13" t="s">
        <v>81</v>
      </c>
      <c r="AW102" s="13" t="s">
        <v>33</v>
      </c>
      <c r="AX102" s="13" t="s">
        <v>72</v>
      </c>
      <c r="AY102" s="221" t="s">
        <v>239</v>
      </c>
    </row>
    <row r="103" spans="1:65" s="13" customFormat="1" ht="11.25">
      <c r="B103" s="211"/>
      <c r="C103" s="212"/>
      <c r="D103" s="207" t="s">
        <v>250</v>
      </c>
      <c r="E103" s="213" t="s">
        <v>19</v>
      </c>
      <c r="F103" s="214" t="s">
        <v>4229</v>
      </c>
      <c r="G103" s="212"/>
      <c r="H103" s="215">
        <v>1.62</v>
      </c>
      <c r="I103" s="216"/>
      <c r="J103" s="212"/>
      <c r="K103" s="212"/>
      <c r="L103" s="217"/>
      <c r="M103" s="218"/>
      <c r="N103" s="219"/>
      <c r="O103" s="219"/>
      <c r="P103" s="219"/>
      <c r="Q103" s="219"/>
      <c r="R103" s="219"/>
      <c r="S103" s="219"/>
      <c r="T103" s="220"/>
      <c r="AT103" s="221" t="s">
        <v>250</v>
      </c>
      <c r="AU103" s="221" t="s">
        <v>81</v>
      </c>
      <c r="AV103" s="13" t="s">
        <v>81</v>
      </c>
      <c r="AW103" s="13" t="s">
        <v>33</v>
      </c>
      <c r="AX103" s="13" t="s">
        <v>72</v>
      </c>
      <c r="AY103" s="221" t="s">
        <v>239</v>
      </c>
    </row>
    <row r="104" spans="1:65" s="13" customFormat="1" ht="11.25">
      <c r="B104" s="211"/>
      <c r="C104" s="212"/>
      <c r="D104" s="207" t="s">
        <v>250</v>
      </c>
      <c r="E104" s="213" t="s">
        <v>19</v>
      </c>
      <c r="F104" s="214" t="s">
        <v>4230</v>
      </c>
      <c r="G104" s="212"/>
      <c r="H104" s="215">
        <v>4.0339999999999998</v>
      </c>
      <c r="I104" s="216"/>
      <c r="J104" s="212"/>
      <c r="K104" s="212"/>
      <c r="L104" s="217"/>
      <c r="M104" s="218"/>
      <c r="N104" s="219"/>
      <c r="O104" s="219"/>
      <c r="P104" s="219"/>
      <c r="Q104" s="219"/>
      <c r="R104" s="219"/>
      <c r="S104" s="219"/>
      <c r="T104" s="220"/>
      <c r="AT104" s="221" t="s">
        <v>250</v>
      </c>
      <c r="AU104" s="221" t="s">
        <v>81</v>
      </c>
      <c r="AV104" s="13" t="s">
        <v>81</v>
      </c>
      <c r="AW104" s="13" t="s">
        <v>33</v>
      </c>
      <c r="AX104" s="13" t="s">
        <v>72</v>
      </c>
      <c r="AY104" s="221" t="s">
        <v>239</v>
      </c>
    </row>
    <row r="105" spans="1:65" s="2" customFormat="1" ht="21.75" customHeight="1">
      <c r="A105" s="36"/>
      <c r="B105" s="37"/>
      <c r="C105" s="194" t="s">
        <v>246</v>
      </c>
      <c r="D105" s="194" t="s">
        <v>241</v>
      </c>
      <c r="E105" s="195" t="s">
        <v>258</v>
      </c>
      <c r="F105" s="196" t="s">
        <v>259</v>
      </c>
      <c r="G105" s="197" t="s">
        <v>254</v>
      </c>
      <c r="H105" s="198">
        <v>280.41000000000003</v>
      </c>
      <c r="I105" s="199"/>
      <c r="J105" s="200">
        <f>ROUND(I105*H105,2)</f>
        <v>0</v>
      </c>
      <c r="K105" s="196" t="s">
        <v>245</v>
      </c>
      <c r="L105" s="41"/>
      <c r="M105" s="201" t="s">
        <v>19</v>
      </c>
      <c r="N105" s="202" t="s">
        <v>43</v>
      </c>
      <c r="O105" s="66"/>
      <c r="P105" s="203">
        <f>O105*H105</f>
        <v>0</v>
      </c>
      <c r="Q105" s="203">
        <v>0</v>
      </c>
      <c r="R105" s="203">
        <f>Q105*H105</f>
        <v>0</v>
      </c>
      <c r="S105" s="203">
        <v>0</v>
      </c>
      <c r="T105" s="204">
        <f>S105*H105</f>
        <v>0</v>
      </c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R105" s="205" t="s">
        <v>246</v>
      </c>
      <c r="AT105" s="205" t="s">
        <v>241</v>
      </c>
      <c r="AU105" s="205" t="s">
        <v>81</v>
      </c>
      <c r="AY105" s="19" t="s">
        <v>239</v>
      </c>
      <c r="BE105" s="206">
        <f>IF(N105="základní",J105,0)</f>
        <v>0</v>
      </c>
      <c r="BF105" s="206">
        <f>IF(N105="snížená",J105,0)</f>
        <v>0</v>
      </c>
      <c r="BG105" s="206">
        <f>IF(N105="zákl. přenesená",J105,0)</f>
        <v>0</v>
      </c>
      <c r="BH105" s="206">
        <f>IF(N105="sníž. přenesená",J105,0)</f>
        <v>0</v>
      </c>
      <c r="BI105" s="206">
        <f>IF(N105="nulová",J105,0)</f>
        <v>0</v>
      </c>
      <c r="BJ105" s="19" t="s">
        <v>79</v>
      </c>
      <c r="BK105" s="206">
        <f>ROUND(I105*H105,2)</f>
        <v>0</v>
      </c>
      <c r="BL105" s="19" t="s">
        <v>246</v>
      </c>
      <c r="BM105" s="205" t="s">
        <v>4233</v>
      </c>
    </row>
    <row r="106" spans="1:65" s="2" customFormat="1" ht="19.5">
      <c r="A106" s="36"/>
      <c r="B106" s="37"/>
      <c r="C106" s="38"/>
      <c r="D106" s="207" t="s">
        <v>248</v>
      </c>
      <c r="E106" s="38"/>
      <c r="F106" s="208" t="s">
        <v>261</v>
      </c>
      <c r="G106" s="38"/>
      <c r="H106" s="38"/>
      <c r="I106" s="117"/>
      <c r="J106" s="38"/>
      <c r="K106" s="38"/>
      <c r="L106" s="41"/>
      <c r="M106" s="209"/>
      <c r="N106" s="210"/>
      <c r="O106" s="66"/>
      <c r="P106" s="66"/>
      <c r="Q106" s="66"/>
      <c r="R106" s="66"/>
      <c r="S106" s="66"/>
      <c r="T106" s="67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T106" s="19" t="s">
        <v>248</v>
      </c>
      <c r="AU106" s="19" t="s">
        <v>81</v>
      </c>
    </row>
    <row r="107" spans="1:65" s="14" customFormat="1" ht="11.25">
      <c r="B107" s="230"/>
      <c r="C107" s="231"/>
      <c r="D107" s="207" t="s">
        <v>250</v>
      </c>
      <c r="E107" s="232" t="s">
        <v>19</v>
      </c>
      <c r="F107" s="233" t="s">
        <v>4232</v>
      </c>
      <c r="G107" s="231"/>
      <c r="H107" s="232" t="s">
        <v>19</v>
      </c>
      <c r="I107" s="234"/>
      <c r="J107" s="231"/>
      <c r="K107" s="231"/>
      <c r="L107" s="235"/>
      <c r="M107" s="236"/>
      <c r="N107" s="237"/>
      <c r="O107" s="237"/>
      <c r="P107" s="237"/>
      <c r="Q107" s="237"/>
      <c r="R107" s="237"/>
      <c r="S107" s="237"/>
      <c r="T107" s="238"/>
      <c r="AT107" s="239" t="s">
        <v>250</v>
      </c>
      <c r="AU107" s="239" t="s">
        <v>81</v>
      </c>
      <c r="AV107" s="14" t="s">
        <v>79</v>
      </c>
      <c r="AW107" s="14" t="s">
        <v>33</v>
      </c>
      <c r="AX107" s="14" t="s">
        <v>72</v>
      </c>
      <c r="AY107" s="239" t="s">
        <v>239</v>
      </c>
    </row>
    <row r="108" spans="1:65" s="13" customFormat="1" ht="11.25">
      <c r="B108" s="211"/>
      <c r="C108" s="212"/>
      <c r="D108" s="207" t="s">
        <v>250</v>
      </c>
      <c r="E108" s="213" t="s">
        <v>19</v>
      </c>
      <c r="F108" s="214" t="s">
        <v>4226</v>
      </c>
      <c r="G108" s="212"/>
      <c r="H108" s="215">
        <v>0.35</v>
      </c>
      <c r="I108" s="216"/>
      <c r="J108" s="212"/>
      <c r="K108" s="212"/>
      <c r="L108" s="217"/>
      <c r="M108" s="218"/>
      <c r="N108" s="219"/>
      <c r="O108" s="219"/>
      <c r="P108" s="219"/>
      <c r="Q108" s="219"/>
      <c r="R108" s="219"/>
      <c r="S108" s="219"/>
      <c r="T108" s="220"/>
      <c r="AT108" s="221" t="s">
        <v>250</v>
      </c>
      <c r="AU108" s="221" t="s">
        <v>81</v>
      </c>
      <c r="AV108" s="13" t="s">
        <v>81</v>
      </c>
      <c r="AW108" s="13" t="s">
        <v>33</v>
      </c>
      <c r="AX108" s="13" t="s">
        <v>72</v>
      </c>
      <c r="AY108" s="221" t="s">
        <v>239</v>
      </c>
    </row>
    <row r="109" spans="1:65" s="13" customFormat="1" ht="11.25">
      <c r="B109" s="211"/>
      <c r="C109" s="212"/>
      <c r="D109" s="207" t="s">
        <v>250</v>
      </c>
      <c r="E109" s="213" t="s">
        <v>19</v>
      </c>
      <c r="F109" s="214" t="s">
        <v>4228</v>
      </c>
      <c r="G109" s="212"/>
      <c r="H109" s="215">
        <v>12.69</v>
      </c>
      <c r="I109" s="216"/>
      <c r="J109" s="212"/>
      <c r="K109" s="212"/>
      <c r="L109" s="217"/>
      <c r="M109" s="218"/>
      <c r="N109" s="219"/>
      <c r="O109" s="219"/>
      <c r="P109" s="219"/>
      <c r="Q109" s="219"/>
      <c r="R109" s="219"/>
      <c r="S109" s="219"/>
      <c r="T109" s="220"/>
      <c r="AT109" s="221" t="s">
        <v>250</v>
      </c>
      <c r="AU109" s="221" t="s">
        <v>81</v>
      </c>
      <c r="AV109" s="13" t="s">
        <v>81</v>
      </c>
      <c r="AW109" s="13" t="s">
        <v>33</v>
      </c>
      <c r="AX109" s="13" t="s">
        <v>72</v>
      </c>
      <c r="AY109" s="221" t="s">
        <v>239</v>
      </c>
    </row>
    <row r="110" spans="1:65" s="13" customFormat="1" ht="11.25">
      <c r="B110" s="211"/>
      <c r="C110" s="212"/>
      <c r="D110" s="207" t="s">
        <v>250</v>
      </c>
      <c r="E110" s="213" t="s">
        <v>19</v>
      </c>
      <c r="F110" s="214" t="s">
        <v>4229</v>
      </c>
      <c r="G110" s="212"/>
      <c r="H110" s="215">
        <v>1.62</v>
      </c>
      <c r="I110" s="216"/>
      <c r="J110" s="212"/>
      <c r="K110" s="212"/>
      <c r="L110" s="217"/>
      <c r="M110" s="218"/>
      <c r="N110" s="219"/>
      <c r="O110" s="219"/>
      <c r="P110" s="219"/>
      <c r="Q110" s="219"/>
      <c r="R110" s="219"/>
      <c r="S110" s="219"/>
      <c r="T110" s="220"/>
      <c r="AT110" s="221" t="s">
        <v>250</v>
      </c>
      <c r="AU110" s="221" t="s">
        <v>81</v>
      </c>
      <c r="AV110" s="13" t="s">
        <v>81</v>
      </c>
      <c r="AW110" s="13" t="s">
        <v>33</v>
      </c>
      <c r="AX110" s="13" t="s">
        <v>72</v>
      </c>
      <c r="AY110" s="221" t="s">
        <v>239</v>
      </c>
    </row>
    <row r="111" spans="1:65" s="13" customFormat="1" ht="11.25">
      <c r="B111" s="211"/>
      <c r="C111" s="212"/>
      <c r="D111" s="207" t="s">
        <v>250</v>
      </c>
      <c r="E111" s="213" t="s">
        <v>19</v>
      </c>
      <c r="F111" s="214" t="s">
        <v>4230</v>
      </c>
      <c r="G111" s="212"/>
      <c r="H111" s="215">
        <v>4.0339999999999998</v>
      </c>
      <c r="I111" s="216"/>
      <c r="J111" s="212"/>
      <c r="K111" s="212"/>
      <c r="L111" s="217"/>
      <c r="M111" s="218"/>
      <c r="N111" s="219"/>
      <c r="O111" s="219"/>
      <c r="P111" s="219"/>
      <c r="Q111" s="219"/>
      <c r="R111" s="219"/>
      <c r="S111" s="219"/>
      <c r="T111" s="220"/>
      <c r="AT111" s="221" t="s">
        <v>250</v>
      </c>
      <c r="AU111" s="221" t="s">
        <v>81</v>
      </c>
      <c r="AV111" s="13" t="s">
        <v>81</v>
      </c>
      <c r="AW111" s="13" t="s">
        <v>33</v>
      </c>
      <c r="AX111" s="13" t="s">
        <v>72</v>
      </c>
      <c r="AY111" s="221" t="s">
        <v>239</v>
      </c>
    </row>
    <row r="112" spans="1:65" s="13" customFormat="1" ht="11.25">
      <c r="B112" s="211"/>
      <c r="C112" s="212"/>
      <c r="D112" s="207" t="s">
        <v>250</v>
      </c>
      <c r="E112" s="212"/>
      <c r="F112" s="214" t="s">
        <v>4234</v>
      </c>
      <c r="G112" s="212"/>
      <c r="H112" s="215">
        <v>280.41000000000003</v>
      </c>
      <c r="I112" s="216"/>
      <c r="J112" s="212"/>
      <c r="K112" s="212"/>
      <c r="L112" s="217"/>
      <c r="M112" s="218"/>
      <c r="N112" s="219"/>
      <c r="O112" s="219"/>
      <c r="P112" s="219"/>
      <c r="Q112" s="219"/>
      <c r="R112" s="219"/>
      <c r="S112" s="219"/>
      <c r="T112" s="220"/>
      <c r="AT112" s="221" t="s">
        <v>250</v>
      </c>
      <c r="AU112" s="221" t="s">
        <v>81</v>
      </c>
      <c r="AV112" s="13" t="s">
        <v>81</v>
      </c>
      <c r="AW112" s="13" t="s">
        <v>4</v>
      </c>
      <c r="AX112" s="13" t="s">
        <v>79</v>
      </c>
      <c r="AY112" s="221" t="s">
        <v>239</v>
      </c>
    </row>
    <row r="113" spans="1:65" s="2" customFormat="1" ht="16.5" customHeight="1">
      <c r="A113" s="36"/>
      <c r="B113" s="37"/>
      <c r="C113" s="194" t="s">
        <v>295</v>
      </c>
      <c r="D113" s="194" t="s">
        <v>241</v>
      </c>
      <c r="E113" s="195" t="s">
        <v>263</v>
      </c>
      <c r="F113" s="196" t="s">
        <v>264</v>
      </c>
      <c r="G113" s="197" t="s">
        <v>265</v>
      </c>
      <c r="H113" s="198">
        <v>33.649000000000001</v>
      </c>
      <c r="I113" s="199"/>
      <c r="J113" s="200">
        <f>ROUND(I113*H113,2)</f>
        <v>0</v>
      </c>
      <c r="K113" s="196" t="s">
        <v>245</v>
      </c>
      <c r="L113" s="41"/>
      <c r="M113" s="201" t="s">
        <v>19</v>
      </c>
      <c r="N113" s="202" t="s">
        <v>43</v>
      </c>
      <c r="O113" s="66"/>
      <c r="P113" s="203">
        <f>O113*H113</f>
        <v>0</v>
      </c>
      <c r="Q113" s="203">
        <v>0</v>
      </c>
      <c r="R113" s="203">
        <f>Q113*H113</f>
        <v>0</v>
      </c>
      <c r="S113" s="203">
        <v>0</v>
      </c>
      <c r="T113" s="204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246</v>
      </c>
      <c r="AT113" s="205" t="s">
        <v>241</v>
      </c>
      <c r="AU113" s="205" t="s">
        <v>81</v>
      </c>
      <c r="AY113" s="19" t="s">
        <v>239</v>
      </c>
      <c r="BE113" s="206">
        <f>IF(N113="základní",J113,0)</f>
        <v>0</v>
      </c>
      <c r="BF113" s="206">
        <f>IF(N113="snížená",J113,0)</f>
        <v>0</v>
      </c>
      <c r="BG113" s="206">
        <f>IF(N113="zákl. přenesená",J113,0)</f>
        <v>0</v>
      </c>
      <c r="BH113" s="206">
        <f>IF(N113="sníž. přenesená",J113,0)</f>
        <v>0</v>
      </c>
      <c r="BI113" s="206">
        <f>IF(N113="nulová",J113,0)</f>
        <v>0</v>
      </c>
      <c r="BJ113" s="19" t="s">
        <v>79</v>
      </c>
      <c r="BK113" s="206">
        <f>ROUND(I113*H113,2)</f>
        <v>0</v>
      </c>
      <c r="BL113" s="19" t="s">
        <v>246</v>
      </c>
      <c r="BM113" s="205" t="s">
        <v>4235</v>
      </c>
    </row>
    <row r="114" spans="1:65" s="2" customFormat="1" ht="11.25">
      <c r="A114" s="36"/>
      <c r="B114" s="37"/>
      <c r="C114" s="38"/>
      <c r="D114" s="207" t="s">
        <v>248</v>
      </c>
      <c r="E114" s="38"/>
      <c r="F114" s="208" t="s">
        <v>267</v>
      </c>
      <c r="G114" s="38"/>
      <c r="H114" s="38"/>
      <c r="I114" s="117"/>
      <c r="J114" s="38"/>
      <c r="K114" s="38"/>
      <c r="L114" s="41"/>
      <c r="M114" s="209"/>
      <c r="N114" s="210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248</v>
      </c>
      <c r="AU114" s="19" t="s">
        <v>81</v>
      </c>
    </row>
    <row r="115" spans="1:65" s="14" customFormat="1" ht="11.25">
      <c r="B115" s="230"/>
      <c r="C115" s="231"/>
      <c r="D115" s="207" t="s">
        <v>250</v>
      </c>
      <c r="E115" s="232" t="s">
        <v>19</v>
      </c>
      <c r="F115" s="233" t="s">
        <v>4232</v>
      </c>
      <c r="G115" s="231"/>
      <c r="H115" s="232" t="s">
        <v>19</v>
      </c>
      <c r="I115" s="234"/>
      <c r="J115" s="231"/>
      <c r="K115" s="231"/>
      <c r="L115" s="235"/>
      <c r="M115" s="236"/>
      <c r="N115" s="237"/>
      <c r="O115" s="237"/>
      <c r="P115" s="237"/>
      <c r="Q115" s="237"/>
      <c r="R115" s="237"/>
      <c r="S115" s="237"/>
      <c r="T115" s="238"/>
      <c r="AT115" s="239" t="s">
        <v>250</v>
      </c>
      <c r="AU115" s="239" t="s">
        <v>81</v>
      </c>
      <c r="AV115" s="14" t="s">
        <v>79</v>
      </c>
      <c r="AW115" s="14" t="s">
        <v>33</v>
      </c>
      <c r="AX115" s="14" t="s">
        <v>72</v>
      </c>
      <c r="AY115" s="239" t="s">
        <v>239</v>
      </c>
    </row>
    <row r="116" spans="1:65" s="13" customFormat="1" ht="11.25">
      <c r="B116" s="211"/>
      <c r="C116" s="212"/>
      <c r="D116" s="207" t="s">
        <v>250</v>
      </c>
      <c r="E116" s="213" t="s">
        <v>19</v>
      </c>
      <c r="F116" s="214" t="s">
        <v>4226</v>
      </c>
      <c r="G116" s="212"/>
      <c r="H116" s="215">
        <v>0.35</v>
      </c>
      <c r="I116" s="216"/>
      <c r="J116" s="212"/>
      <c r="K116" s="212"/>
      <c r="L116" s="217"/>
      <c r="M116" s="218"/>
      <c r="N116" s="219"/>
      <c r="O116" s="219"/>
      <c r="P116" s="219"/>
      <c r="Q116" s="219"/>
      <c r="R116" s="219"/>
      <c r="S116" s="219"/>
      <c r="T116" s="220"/>
      <c r="AT116" s="221" t="s">
        <v>250</v>
      </c>
      <c r="AU116" s="221" t="s">
        <v>81</v>
      </c>
      <c r="AV116" s="13" t="s">
        <v>81</v>
      </c>
      <c r="AW116" s="13" t="s">
        <v>33</v>
      </c>
      <c r="AX116" s="13" t="s">
        <v>72</v>
      </c>
      <c r="AY116" s="221" t="s">
        <v>239</v>
      </c>
    </row>
    <row r="117" spans="1:65" s="13" customFormat="1" ht="11.25">
      <c r="B117" s="211"/>
      <c r="C117" s="212"/>
      <c r="D117" s="207" t="s">
        <v>250</v>
      </c>
      <c r="E117" s="213" t="s">
        <v>19</v>
      </c>
      <c r="F117" s="214" t="s">
        <v>4228</v>
      </c>
      <c r="G117" s="212"/>
      <c r="H117" s="215">
        <v>12.69</v>
      </c>
      <c r="I117" s="216"/>
      <c r="J117" s="212"/>
      <c r="K117" s="212"/>
      <c r="L117" s="217"/>
      <c r="M117" s="218"/>
      <c r="N117" s="219"/>
      <c r="O117" s="219"/>
      <c r="P117" s="219"/>
      <c r="Q117" s="219"/>
      <c r="R117" s="219"/>
      <c r="S117" s="219"/>
      <c r="T117" s="220"/>
      <c r="AT117" s="221" t="s">
        <v>250</v>
      </c>
      <c r="AU117" s="221" t="s">
        <v>81</v>
      </c>
      <c r="AV117" s="13" t="s">
        <v>81</v>
      </c>
      <c r="AW117" s="13" t="s">
        <v>33</v>
      </c>
      <c r="AX117" s="13" t="s">
        <v>72</v>
      </c>
      <c r="AY117" s="221" t="s">
        <v>239</v>
      </c>
    </row>
    <row r="118" spans="1:65" s="13" customFormat="1" ht="11.25">
      <c r="B118" s="211"/>
      <c r="C118" s="212"/>
      <c r="D118" s="207" t="s">
        <v>250</v>
      </c>
      <c r="E118" s="213" t="s">
        <v>19</v>
      </c>
      <c r="F118" s="214" t="s">
        <v>4229</v>
      </c>
      <c r="G118" s="212"/>
      <c r="H118" s="215">
        <v>1.62</v>
      </c>
      <c r="I118" s="216"/>
      <c r="J118" s="212"/>
      <c r="K118" s="212"/>
      <c r="L118" s="217"/>
      <c r="M118" s="218"/>
      <c r="N118" s="219"/>
      <c r="O118" s="219"/>
      <c r="P118" s="219"/>
      <c r="Q118" s="219"/>
      <c r="R118" s="219"/>
      <c r="S118" s="219"/>
      <c r="T118" s="220"/>
      <c r="AT118" s="221" t="s">
        <v>250</v>
      </c>
      <c r="AU118" s="221" t="s">
        <v>81</v>
      </c>
      <c r="AV118" s="13" t="s">
        <v>81</v>
      </c>
      <c r="AW118" s="13" t="s">
        <v>33</v>
      </c>
      <c r="AX118" s="13" t="s">
        <v>72</v>
      </c>
      <c r="AY118" s="221" t="s">
        <v>239</v>
      </c>
    </row>
    <row r="119" spans="1:65" s="13" customFormat="1" ht="11.25">
      <c r="B119" s="211"/>
      <c r="C119" s="212"/>
      <c r="D119" s="207" t="s">
        <v>250</v>
      </c>
      <c r="E119" s="213" t="s">
        <v>19</v>
      </c>
      <c r="F119" s="214" t="s">
        <v>4230</v>
      </c>
      <c r="G119" s="212"/>
      <c r="H119" s="215">
        <v>4.0339999999999998</v>
      </c>
      <c r="I119" s="216"/>
      <c r="J119" s="212"/>
      <c r="K119" s="212"/>
      <c r="L119" s="217"/>
      <c r="M119" s="218"/>
      <c r="N119" s="219"/>
      <c r="O119" s="219"/>
      <c r="P119" s="219"/>
      <c r="Q119" s="219"/>
      <c r="R119" s="219"/>
      <c r="S119" s="219"/>
      <c r="T119" s="220"/>
      <c r="AT119" s="221" t="s">
        <v>250</v>
      </c>
      <c r="AU119" s="221" t="s">
        <v>81</v>
      </c>
      <c r="AV119" s="13" t="s">
        <v>81</v>
      </c>
      <c r="AW119" s="13" t="s">
        <v>33</v>
      </c>
      <c r="AX119" s="13" t="s">
        <v>72</v>
      </c>
      <c r="AY119" s="221" t="s">
        <v>239</v>
      </c>
    </row>
    <row r="120" spans="1:65" s="13" customFormat="1" ht="11.25">
      <c r="B120" s="211"/>
      <c r="C120" s="212"/>
      <c r="D120" s="207" t="s">
        <v>250</v>
      </c>
      <c r="E120" s="212"/>
      <c r="F120" s="214" t="s">
        <v>4236</v>
      </c>
      <c r="G120" s="212"/>
      <c r="H120" s="215">
        <v>33.649000000000001</v>
      </c>
      <c r="I120" s="216"/>
      <c r="J120" s="212"/>
      <c r="K120" s="212"/>
      <c r="L120" s="217"/>
      <c r="M120" s="218"/>
      <c r="N120" s="219"/>
      <c r="O120" s="219"/>
      <c r="P120" s="219"/>
      <c r="Q120" s="219"/>
      <c r="R120" s="219"/>
      <c r="S120" s="219"/>
      <c r="T120" s="220"/>
      <c r="AT120" s="221" t="s">
        <v>250</v>
      </c>
      <c r="AU120" s="221" t="s">
        <v>81</v>
      </c>
      <c r="AV120" s="13" t="s">
        <v>81</v>
      </c>
      <c r="AW120" s="13" t="s">
        <v>4</v>
      </c>
      <c r="AX120" s="13" t="s">
        <v>79</v>
      </c>
      <c r="AY120" s="221" t="s">
        <v>239</v>
      </c>
    </row>
    <row r="121" spans="1:65" s="12" customFormat="1" ht="22.9" customHeight="1">
      <c r="B121" s="178"/>
      <c r="C121" s="179"/>
      <c r="D121" s="180" t="s">
        <v>71</v>
      </c>
      <c r="E121" s="192" t="s">
        <v>81</v>
      </c>
      <c r="F121" s="192" t="s">
        <v>1879</v>
      </c>
      <c r="G121" s="179"/>
      <c r="H121" s="179"/>
      <c r="I121" s="182"/>
      <c r="J121" s="193">
        <f>BK121</f>
        <v>0</v>
      </c>
      <c r="K121" s="179"/>
      <c r="L121" s="184"/>
      <c r="M121" s="185"/>
      <c r="N121" s="186"/>
      <c r="O121" s="186"/>
      <c r="P121" s="187">
        <f>SUM(P122:P128)</f>
        <v>0</v>
      </c>
      <c r="Q121" s="186"/>
      <c r="R121" s="187">
        <f>SUM(R122:R128)</f>
        <v>0</v>
      </c>
      <c r="S121" s="186"/>
      <c r="T121" s="188">
        <f>SUM(T122:T128)</f>
        <v>0</v>
      </c>
      <c r="AR121" s="189" t="s">
        <v>79</v>
      </c>
      <c r="AT121" s="190" t="s">
        <v>71</v>
      </c>
      <c r="AU121" s="190" t="s">
        <v>79</v>
      </c>
      <c r="AY121" s="189" t="s">
        <v>239</v>
      </c>
      <c r="BK121" s="191">
        <f>SUM(BK122:BK128)</f>
        <v>0</v>
      </c>
    </row>
    <row r="122" spans="1:65" s="2" customFormat="1" ht="16.5" customHeight="1">
      <c r="A122" s="36"/>
      <c r="B122" s="37"/>
      <c r="C122" s="194" t="s">
        <v>301</v>
      </c>
      <c r="D122" s="194" t="s">
        <v>241</v>
      </c>
      <c r="E122" s="195" t="s">
        <v>3193</v>
      </c>
      <c r="F122" s="196" t="s">
        <v>3194</v>
      </c>
      <c r="G122" s="197" t="s">
        <v>254</v>
      </c>
      <c r="H122" s="198">
        <v>1.1000000000000001</v>
      </c>
      <c r="I122" s="199"/>
      <c r="J122" s="200">
        <f>ROUND(I122*H122,2)</f>
        <v>0</v>
      </c>
      <c r="K122" s="196" t="s">
        <v>245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246</v>
      </c>
      <c r="AT122" s="205" t="s">
        <v>241</v>
      </c>
      <c r="AU122" s="205" t="s">
        <v>81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246</v>
      </c>
      <c r="BM122" s="205" t="s">
        <v>4237</v>
      </c>
    </row>
    <row r="123" spans="1:65" s="2" customFormat="1" ht="11.25">
      <c r="A123" s="36"/>
      <c r="B123" s="37"/>
      <c r="C123" s="38"/>
      <c r="D123" s="207" t="s">
        <v>248</v>
      </c>
      <c r="E123" s="38"/>
      <c r="F123" s="208" t="s">
        <v>3196</v>
      </c>
      <c r="G123" s="38"/>
      <c r="H123" s="38"/>
      <c r="I123" s="117"/>
      <c r="J123" s="38"/>
      <c r="K123" s="38"/>
      <c r="L123" s="41"/>
      <c r="M123" s="209"/>
      <c r="N123" s="210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81</v>
      </c>
    </row>
    <row r="124" spans="1:65" s="14" customFormat="1" ht="11.25">
      <c r="B124" s="230"/>
      <c r="C124" s="231"/>
      <c r="D124" s="207" t="s">
        <v>250</v>
      </c>
      <c r="E124" s="232" t="s">
        <v>19</v>
      </c>
      <c r="F124" s="233" t="s">
        <v>4238</v>
      </c>
      <c r="G124" s="231"/>
      <c r="H124" s="232" t="s">
        <v>19</v>
      </c>
      <c r="I124" s="234"/>
      <c r="J124" s="231"/>
      <c r="K124" s="231"/>
      <c r="L124" s="235"/>
      <c r="M124" s="236"/>
      <c r="N124" s="237"/>
      <c r="O124" s="237"/>
      <c r="P124" s="237"/>
      <c r="Q124" s="237"/>
      <c r="R124" s="237"/>
      <c r="S124" s="237"/>
      <c r="T124" s="238"/>
      <c r="AT124" s="239" t="s">
        <v>250</v>
      </c>
      <c r="AU124" s="239" t="s">
        <v>81</v>
      </c>
      <c r="AV124" s="14" t="s">
        <v>79</v>
      </c>
      <c r="AW124" s="14" t="s">
        <v>33</v>
      </c>
      <c r="AX124" s="14" t="s">
        <v>72</v>
      </c>
      <c r="AY124" s="239" t="s">
        <v>239</v>
      </c>
    </row>
    <row r="125" spans="1:65" s="14" customFormat="1" ht="11.25">
      <c r="B125" s="230"/>
      <c r="C125" s="231"/>
      <c r="D125" s="207" t="s">
        <v>250</v>
      </c>
      <c r="E125" s="232" t="s">
        <v>19</v>
      </c>
      <c r="F125" s="233" t="s">
        <v>4239</v>
      </c>
      <c r="G125" s="231"/>
      <c r="H125" s="232" t="s">
        <v>19</v>
      </c>
      <c r="I125" s="234"/>
      <c r="J125" s="231"/>
      <c r="K125" s="231"/>
      <c r="L125" s="235"/>
      <c r="M125" s="236"/>
      <c r="N125" s="237"/>
      <c r="O125" s="237"/>
      <c r="P125" s="237"/>
      <c r="Q125" s="237"/>
      <c r="R125" s="237"/>
      <c r="S125" s="237"/>
      <c r="T125" s="238"/>
      <c r="AT125" s="239" t="s">
        <v>250</v>
      </c>
      <c r="AU125" s="239" t="s">
        <v>81</v>
      </c>
      <c r="AV125" s="14" t="s">
        <v>79</v>
      </c>
      <c r="AW125" s="14" t="s">
        <v>33</v>
      </c>
      <c r="AX125" s="14" t="s">
        <v>72</v>
      </c>
      <c r="AY125" s="239" t="s">
        <v>239</v>
      </c>
    </row>
    <row r="126" spans="1:65" s="14" customFormat="1" ht="11.25">
      <c r="B126" s="230"/>
      <c r="C126" s="231"/>
      <c r="D126" s="207" t="s">
        <v>250</v>
      </c>
      <c r="E126" s="232" t="s">
        <v>19</v>
      </c>
      <c r="F126" s="233" t="s">
        <v>4240</v>
      </c>
      <c r="G126" s="231"/>
      <c r="H126" s="232" t="s">
        <v>19</v>
      </c>
      <c r="I126" s="234"/>
      <c r="J126" s="231"/>
      <c r="K126" s="231"/>
      <c r="L126" s="235"/>
      <c r="M126" s="236"/>
      <c r="N126" s="237"/>
      <c r="O126" s="237"/>
      <c r="P126" s="237"/>
      <c r="Q126" s="237"/>
      <c r="R126" s="237"/>
      <c r="S126" s="237"/>
      <c r="T126" s="238"/>
      <c r="AT126" s="239" t="s">
        <v>250</v>
      </c>
      <c r="AU126" s="239" t="s">
        <v>81</v>
      </c>
      <c r="AV126" s="14" t="s">
        <v>79</v>
      </c>
      <c r="AW126" s="14" t="s">
        <v>33</v>
      </c>
      <c r="AX126" s="14" t="s">
        <v>72</v>
      </c>
      <c r="AY126" s="239" t="s">
        <v>239</v>
      </c>
    </row>
    <row r="127" spans="1:65" s="13" customFormat="1" ht="11.25">
      <c r="B127" s="211"/>
      <c r="C127" s="212"/>
      <c r="D127" s="207" t="s">
        <v>250</v>
      </c>
      <c r="E127" s="213" t="s">
        <v>19</v>
      </c>
      <c r="F127" s="214" t="s">
        <v>4241</v>
      </c>
      <c r="G127" s="212"/>
      <c r="H127" s="215">
        <v>0.4</v>
      </c>
      <c r="I127" s="216"/>
      <c r="J127" s="212"/>
      <c r="K127" s="212"/>
      <c r="L127" s="217"/>
      <c r="M127" s="218"/>
      <c r="N127" s="219"/>
      <c r="O127" s="219"/>
      <c r="P127" s="219"/>
      <c r="Q127" s="219"/>
      <c r="R127" s="219"/>
      <c r="S127" s="219"/>
      <c r="T127" s="220"/>
      <c r="AT127" s="221" t="s">
        <v>250</v>
      </c>
      <c r="AU127" s="221" t="s">
        <v>81</v>
      </c>
      <c r="AV127" s="13" t="s">
        <v>81</v>
      </c>
      <c r="AW127" s="13" t="s">
        <v>33</v>
      </c>
      <c r="AX127" s="13" t="s">
        <v>72</v>
      </c>
      <c r="AY127" s="221" t="s">
        <v>239</v>
      </c>
    </row>
    <row r="128" spans="1:65" s="13" customFormat="1" ht="11.25">
      <c r="B128" s="211"/>
      <c r="C128" s="212"/>
      <c r="D128" s="207" t="s">
        <v>250</v>
      </c>
      <c r="E128" s="213" t="s">
        <v>19</v>
      </c>
      <c r="F128" s="214" t="s">
        <v>4242</v>
      </c>
      <c r="G128" s="212"/>
      <c r="H128" s="215">
        <v>0.7</v>
      </c>
      <c r="I128" s="216"/>
      <c r="J128" s="212"/>
      <c r="K128" s="212"/>
      <c r="L128" s="217"/>
      <c r="M128" s="218"/>
      <c r="N128" s="219"/>
      <c r="O128" s="219"/>
      <c r="P128" s="219"/>
      <c r="Q128" s="219"/>
      <c r="R128" s="219"/>
      <c r="S128" s="219"/>
      <c r="T128" s="220"/>
      <c r="AT128" s="221" t="s">
        <v>250</v>
      </c>
      <c r="AU128" s="221" t="s">
        <v>81</v>
      </c>
      <c r="AV128" s="13" t="s">
        <v>81</v>
      </c>
      <c r="AW128" s="13" t="s">
        <v>33</v>
      </c>
      <c r="AX128" s="13" t="s">
        <v>72</v>
      </c>
      <c r="AY128" s="221" t="s">
        <v>239</v>
      </c>
    </row>
    <row r="129" spans="1:65" s="12" customFormat="1" ht="22.9" customHeight="1">
      <c r="B129" s="178"/>
      <c r="C129" s="179"/>
      <c r="D129" s="180" t="s">
        <v>71</v>
      </c>
      <c r="E129" s="192" t="s">
        <v>101</v>
      </c>
      <c r="F129" s="192" t="s">
        <v>2253</v>
      </c>
      <c r="G129" s="179"/>
      <c r="H129" s="179"/>
      <c r="I129" s="182"/>
      <c r="J129" s="193">
        <f>BK129</f>
        <v>0</v>
      </c>
      <c r="K129" s="179"/>
      <c r="L129" s="184"/>
      <c r="M129" s="185"/>
      <c r="N129" s="186"/>
      <c r="O129" s="186"/>
      <c r="P129" s="187">
        <f>SUM(P130:P144)</f>
        <v>0</v>
      </c>
      <c r="Q129" s="186"/>
      <c r="R129" s="187">
        <f>SUM(R130:R144)</f>
        <v>15.53428888</v>
      </c>
      <c r="S129" s="186"/>
      <c r="T129" s="188">
        <f>SUM(T130:T144)</f>
        <v>0</v>
      </c>
      <c r="AR129" s="189" t="s">
        <v>79</v>
      </c>
      <c r="AT129" s="190" t="s">
        <v>71</v>
      </c>
      <c r="AU129" s="190" t="s">
        <v>79</v>
      </c>
      <c r="AY129" s="189" t="s">
        <v>239</v>
      </c>
      <c r="BK129" s="191">
        <f>SUM(BK130:BK144)</f>
        <v>0</v>
      </c>
    </row>
    <row r="130" spans="1:65" s="2" customFormat="1" ht="16.5" customHeight="1">
      <c r="A130" s="36"/>
      <c r="B130" s="37"/>
      <c r="C130" s="194" t="s">
        <v>309</v>
      </c>
      <c r="D130" s="194" t="s">
        <v>241</v>
      </c>
      <c r="E130" s="195" t="s">
        <v>3206</v>
      </c>
      <c r="F130" s="196" t="s">
        <v>3207</v>
      </c>
      <c r="G130" s="197" t="s">
        <v>254</v>
      </c>
      <c r="H130" s="198">
        <v>5.0759999999999996</v>
      </c>
      <c r="I130" s="199"/>
      <c r="J130" s="200">
        <f>ROUND(I130*H130,2)</f>
        <v>0</v>
      </c>
      <c r="K130" s="196" t="s">
        <v>19</v>
      </c>
      <c r="L130" s="41"/>
      <c r="M130" s="201" t="s">
        <v>19</v>
      </c>
      <c r="N130" s="202" t="s">
        <v>43</v>
      </c>
      <c r="O130" s="66"/>
      <c r="P130" s="203">
        <f>O130*H130</f>
        <v>0</v>
      </c>
      <c r="Q130" s="203">
        <v>0.36037999999999998</v>
      </c>
      <c r="R130" s="203">
        <f>Q130*H130</f>
        <v>1.8292888799999998</v>
      </c>
      <c r="S130" s="203">
        <v>0</v>
      </c>
      <c r="T130" s="204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246</v>
      </c>
      <c r="AT130" s="205" t="s">
        <v>241</v>
      </c>
      <c r="AU130" s="205" t="s">
        <v>81</v>
      </c>
      <c r="AY130" s="19" t="s">
        <v>239</v>
      </c>
      <c r="BE130" s="206">
        <f>IF(N130="základní",J130,0)</f>
        <v>0</v>
      </c>
      <c r="BF130" s="206">
        <f>IF(N130="snížená",J130,0)</f>
        <v>0</v>
      </c>
      <c r="BG130" s="206">
        <f>IF(N130="zákl. přenesená",J130,0)</f>
        <v>0</v>
      </c>
      <c r="BH130" s="206">
        <f>IF(N130="sníž. přenesená",J130,0)</f>
        <v>0</v>
      </c>
      <c r="BI130" s="206">
        <f>IF(N130="nulová",J130,0)</f>
        <v>0</v>
      </c>
      <c r="BJ130" s="19" t="s">
        <v>79</v>
      </c>
      <c r="BK130" s="206">
        <f>ROUND(I130*H130,2)</f>
        <v>0</v>
      </c>
      <c r="BL130" s="19" t="s">
        <v>246</v>
      </c>
      <c r="BM130" s="205" t="s">
        <v>4243</v>
      </c>
    </row>
    <row r="131" spans="1:65" s="2" customFormat="1" ht="29.25">
      <c r="A131" s="36"/>
      <c r="B131" s="37"/>
      <c r="C131" s="38"/>
      <c r="D131" s="207" t="s">
        <v>248</v>
      </c>
      <c r="E131" s="38"/>
      <c r="F131" s="208" t="s">
        <v>3209</v>
      </c>
      <c r="G131" s="38"/>
      <c r="H131" s="38"/>
      <c r="I131" s="117"/>
      <c r="J131" s="38"/>
      <c r="K131" s="38"/>
      <c r="L131" s="41"/>
      <c r="M131" s="209"/>
      <c r="N131" s="210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248</v>
      </c>
      <c r="AU131" s="19" t="s">
        <v>81</v>
      </c>
    </row>
    <row r="132" spans="1:65" s="14" customFormat="1" ht="11.25">
      <c r="B132" s="230"/>
      <c r="C132" s="231"/>
      <c r="D132" s="207" t="s">
        <v>250</v>
      </c>
      <c r="E132" s="232" t="s">
        <v>19</v>
      </c>
      <c r="F132" s="233" t="s">
        <v>4238</v>
      </c>
      <c r="G132" s="231"/>
      <c r="H132" s="232" t="s">
        <v>19</v>
      </c>
      <c r="I132" s="234"/>
      <c r="J132" s="231"/>
      <c r="K132" s="231"/>
      <c r="L132" s="235"/>
      <c r="M132" s="236"/>
      <c r="N132" s="237"/>
      <c r="O132" s="237"/>
      <c r="P132" s="237"/>
      <c r="Q132" s="237"/>
      <c r="R132" s="237"/>
      <c r="S132" s="237"/>
      <c r="T132" s="238"/>
      <c r="AT132" s="239" t="s">
        <v>250</v>
      </c>
      <c r="AU132" s="239" t="s">
        <v>81</v>
      </c>
      <c r="AV132" s="14" t="s">
        <v>79</v>
      </c>
      <c r="AW132" s="14" t="s">
        <v>33</v>
      </c>
      <c r="AX132" s="14" t="s">
        <v>72</v>
      </c>
      <c r="AY132" s="239" t="s">
        <v>239</v>
      </c>
    </row>
    <row r="133" spans="1:65" s="14" customFormat="1" ht="11.25">
      <c r="B133" s="230"/>
      <c r="C133" s="231"/>
      <c r="D133" s="207" t="s">
        <v>250</v>
      </c>
      <c r="E133" s="232" t="s">
        <v>19</v>
      </c>
      <c r="F133" s="233" t="s">
        <v>4244</v>
      </c>
      <c r="G133" s="231"/>
      <c r="H133" s="232" t="s">
        <v>19</v>
      </c>
      <c r="I133" s="234"/>
      <c r="J133" s="231"/>
      <c r="K133" s="231"/>
      <c r="L133" s="235"/>
      <c r="M133" s="236"/>
      <c r="N133" s="237"/>
      <c r="O133" s="237"/>
      <c r="P133" s="237"/>
      <c r="Q133" s="237"/>
      <c r="R133" s="237"/>
      <c r="S133" s="237"/>
      <c r="T133" s="238"/>
      <c r="AT133" s="239" t="s">
        <v>250</v>
      </c>
      <c r="AU133" s="239" t="s">
        <v>81</v>
      </c>
      <c r="AV133" s="14" t="s">
        <v>79</v>
      </c>
      <c r="AW133" s="14" t="s">
        <v>33</v>
      </c>
      <c r="AX133" s="14" t="s">
        <v>72</v>
      </c>
      <c r="AY133" s="239" t="s">
        <v>239</v>
      </c>
    </row>
    <row r="134" spans="1:65" s="13" customFormat="1" ht="11.25">
      <c r="B134" s="211"/>
      <c r="C134" s="212"/>
      <c r="D134" s="207" t="s">
        <v>250</v>
      </c>
      <c r="E134" s="213" t="s">
        <v>19</v>
      </c>
      <c r="F134" s="214" t="s">
        <v>4245</v>
      </c>
      <c r="G134" s="212"/>
      <c r="H134" s="215">
        <v>4.32</v>
      </c>
      <c r="I134" s="216"/>
      <c r="J134" s="212"/>
      <c r="K134" s="212"/>
      <c r="L134" s="217"/>
      <c r="M134" s="218"/>
      <c r="N134" s="219"/>
      <c r="O134" s="219"/>
      <c r="P134" s="219"/>
      <c r="Q134" s="219"/>
      <c r="R134" s="219"/>
      <c r="S134" s="219"/>
      <c r="T134" s="220"/>
      <c r="AT134" s="221" t="s">
        <v>250</v>
      </c>
      <c r="AU134" s="221" t="s">
        <v>81</v>
      </c>
      <c r="AV134" s="13" t="s">
        <v>81</v>
      </c>
      <c r="AW134" s="13" t="s">
        <v>33</v>
      </c>
      <c r="AX134" s="13" t="s">
        <v>72</v>
      </c>
      <c r="AY134" s="221" t="s">
        <v>239</v>
      </c>
    </row>
    <row r="135" spans="1:65" s="13" customFormat="1" ht="11.25">
      <c r="B135" s="211"/>
      <c r="C135" s="212"/>
      <c r="D135" s="207" t="s">
        <v>250</v>
      </c>
      <c r="E135" s="213" t="s">
        <v>19</v>
      </c>
      <c r="F135" s="214" t="s">
        <v>4246</v>
      </c>
      <c r="G135" s="212"/>
      <c r="H135" s="215">
        <v>0.23400000000000001</v>
      </c>
      <c r="I135" s="216"/>
      <c r="J135" s="212"/>
      <c r="K135" s="212"/>
      <c r="L135" s="217"/>
      <c r="M135" s="218"/>
      <c r="N135" s="219"/>
      <c r="O135" s="219"/>
      <c r="P135" s="219"/>
      <c r="Q135" s="219"/>
      <c r="R135" s="219"/>
      <c r="S135" s="219"/>
      <c r="T135" s="220"/>
      <c r="AT135" s="221" t="s">
        <v>250</v>
      </c>
      <c r="AU135" s="221" t="s">
        <v>81</v>
      </c>
      <c r="AV135" s="13" t="s">
        <v>81</v>
      </c>
      <c r="AW135" s="13" t="s">
        <v>33</v>
      </c>
      <c r="AX135" s="13" t="s">
        <v>72</v>
      </c>
      <c r="AY135" s="221" t="s">
        <v>239</v>
      </c>
    </row>
    <row r="136" spans="1:65" s="13" customFormat="1" ht="11.25">
      <c r="B136" s="211"/>
      <c r="C136" s="212"/>
      <c r="D136" s="207" t="s">
        <v>250</v>
      </c>
      <c r="E136" s="213" t="s">
        <v>19</v>
      </c>
      <c r="F136" s="214" t="s">
        <v>4247</v>
      </c>
      <c r="G136" s="212"/>
      <c r="H136" s="215">
        <v>0.52200000000000002</v>
      </c>
      <c r="I136" s="216"/>
      <c r="J136" s="212"/>
      <c r="K136" s="212"/>
      <c r="L136" s="217"/>
      <c r="M136" s="218"/>
      <c r="N136" s="219"/>
      <c r="O136" s="219"/>
      <c r="P136" s="219"/>
      <c r="Q136" s="219"/>
      <c r="R136" s="219"/>
      <c r="S136" s="219"/>
      <c r="T136" s="220"/>
      <c r="AT136" s="221" t="s">
        <v>250</v>
      </c>
      <c r="AU136" s="221" t="s">
        <v>81</v>
      </c>
      <c r="AV136" s="13" t="s">
        <v>81</v>
      </c>
      <c r="AW136" s="13" t="s">
        <v>33</v>
      </c>
      <c r="AX136" s="13" t="s">
        <v>72</v>
      </c>
      <c r="AY136" s="221" t="s">
        <v>239</v>
      </c>
    </row>
    <row r="137" spans="1:65" s="2" customFormat="1" ht="16.5" customHeight="1">
      <c r="A137" s="36"/>
      <c r="B137" s="37"/>
      <c r="C137" s="240" t="s">
        <v>314</v>
      </c>
      <c r="D137" s="240" t="s">
        <v>653</v>
      </c>
      <c r="E137" s="241" t="s">
        <v>3212</v>
      </c>
      <c r="F137" s="242" t="s">
        <v>3213</v>
      </c>
      <c r="G137" s="243" t="s">
        <v>265</v>
      </c>
      <c r="H137" s="244">
        <v>13.705</v>
      </c>
      <c r="I137" s="245"/>
      <c r="J137" s="246">
        <f>ROUND(I137*H137,2)</f>
        <v>0</v>
      </c>
      <c r="K137" s="242" t="s">
        <v>19</v>
      </c>
      <c r="L137" s="247"/>
      <c r="M137" s="248" t="s">
        <v>19</v>
      </c>
      <c r="N137" s="249" t="s">
        <v>43</v>
      </c>
      <c r="O137" s="66"/>
      <c r="P137" s="203">
        <f>O137*H137</f>
        <v>0</v>
      </c>
      <c r="Q137" s="203">
        <v>1</v>
      </c>
      <c r="R137" s="203">
        <f>Q137*H137</f>
        <v>13.705</v>
      </c>
      <c r="S137" s="203">
        <v>0</v>
      </c>
      <c r="T137" s="204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314</v>
      </c>
      <c r="AT137" s="205" t="s">
        <v>653</v>
      </c>
      <c r="AU137" s="205" t="s">
        <v>81</v>
      </c>
      <c r="AY137" s="19" t="s">
        <v>239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246</v>
      </c>
      <c r="BM137" s="205" t="s">
        <v>4248</v>
      </c>
    </row>
    <row r="138" spans="1:65" s="2" customFormat="1" ht="11.25">
      <c r="A138" s="36"/>
      <c r="B138" s="37"/>
      <c r="C138" s="38"/>
      <c r="D138" s="207" t="s">
        <v>248</v>
      </c>
      <c r="E138" s="38"/>
      <c r="F138" s="208" t="s">
        <v>3213</v>
      </c>
      <c r="G138" s="38"/>
      <c r="H138" s="38"/>
      <c r="I138" s="117"/>
      <c r="J138" s="38"/>
      <c r="K138" s="38"/>
      <c r="L138" s="41"/>
      <c r="M138" s="209"/>
      <c r="N138" s="210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248</v>
      </c>
      <c r="AU138" s="19" t="s">
        <v>81</v>
      </c>
    </row>
    <row r="139" spans="1:65" s="14" customFormat="1" ht="11.25">
      <c r="B139" s="230"/>
      <c r="C139" s="231"/>
      <c r="D139" s="207" t="s">
        <v>250</v>
      </c>
      <c r="E139" s="232" t="s">
        <v>19</v>
      </c>
      <c r="F139" s="233" t="s">
        <v>4238</v>
      </c>
      <c r="G139" s="231"/>
      <c r="H139" s="232" t="s">
        <v>19</v>
      </c>
      <c r="I139" s="234"/>
      <c r="J139" s="231"/>
      <c r="K139" s="231"/>
      <c r="L139" s="235"/>
      <c r="M139" s="236"/>
      <c r="N139" s="237"/>
      <c r="O139" s="237"/>
      <c r="P139" s="237"/>
      <c r="Q139" s="237"/>
      <c r="R139" s="237"/>
      <c r="S139" s="237"/>
      <c r="T139" s="238"/>
      <c r="AT139" s="239" t="s">
        <v>250</v>
      </c>
      <c r="AU139" s="239" t="s">
        <v>81</v>
      </c>
      <c r="AV139" s="14" t="s">
        <v>79</v>
      </c>
      <c r="AW139" s="14" t="s">
        <v>33</v>
      </c>
      <c r="AX139" s="14" t="s">
        <v>72</v>
      </c>
      <c r="AY139" s="239" t="s">
        <v>239</v>
      </c>
    </row>
    <row r="140" spans="1:65" s="14" customFormat="1" ht="11.25">
      <c r="B140" s="230"/>
      <c r="C140" s="231"/>
      <c r="D140" s="207" t="s">
        <v>250</v>
      </c>
      <c r="E140" s="232" t="s">
        <v>19</v>
      </c>
      <c r="F140" s="233" t="s">
        <v>4244</v>
      </c>
      <c r="G140" s="231"/>
      <c r="H140" s="232" t="s">
        <v>19</v>
      </c>
      <c r="I140" s="234"/>
      <c r="J140" s="231"/>
      <c r="K140" s="231"/>
      <c r="L140" s="235"/>
      <c r="M140" s="236"/>
      <c r="N140" s="237"/>
      <c r="O140" s="237"/>
      <c r="P140" s="237"/>
      <c r="Q140" s="237"/>
      <c r="R140" s="237"/>
      <c r="S140" s="237"/>
      <c r="T140" s="238"/>
      <c r="AT140" s="239" t="s">
        <v>250</v>
      </c>
      <c r="AU140" s="239" t="s">
        <v>81</v>
      </c>
      <c r="AV140" s="14" t="s">
        <v>79</v>
      </c>
      <c r="AW140" s="14" t="s">
        <v>33</v>
      </c>
      <c r="AX140" s="14" t="s">
        <v>72</v>
      </c>
      <c r="AY140" s="239" t="s">
        <v>239</v>
      </c>
    </row>
    <row r="141" spans="1:65" s="13" customFormat="1" ht="11.25">
      <c r="B141" s="211"/>
      <c r="C141" s="212"/>
      <c r="D141" s="207" t="s">
        <v>250</v>
      </c>
      <c r="E141" s="213" t="s">
        <v>19</v>
      </c>
      <c r="F141" s="214" t="s">
        <v>4245</v>
      </c>
      <c r="G141" s="212"/>
      <c r="H141" s="215">
        <v>4.32</v>
      </c>
      <c r="I141" s="216"/>
      <c r="J141" s="212"/>
      <c r="K141" s="212"/>
      <c r="L141" s="217"/>
      <c r="M141" s="218"/>
      <c r="N141" s="219"/>
      <c r="O141" s="219"/>
      <c r="P141" s="219"/>
      <c r="Q141" s="219"/>
      <c r="R141" s="219"/>
      <c r="S141" s="219"/>
      <c r="T141" s="220"/>
      <c r="AT141" s="221" t="s">
        <v>250</v>
      </c>
      <c r="AU141" s="221" t="s">
        <v>81</v>
      </c>
      <c r="AV141" s="13" t="s">
        <v>81</v>
      </c>
      <c r="AW141" s="13" t="s">
        <v>33</v>
      </c>
      <c r="AX141" s="13" t="s">
        <v>72</v>
      </c>
      <c r="AY141" s="221" t="s">
        <v>239</v>
      </c>
    </row>
    <row r="142" spans="1:65" s="13" customFormat="1" ht="11.25">
      <c r="B142" s="211"/>
      <c r="C142" s="212"/>
      <c r="D142" s="207" t="s">
        <v>250</v>
      </c>
      <c r="E142" s="213" t="s">
        <v>19</v>
      </c>
      <c r="F142" s="214" t="s">
        <v>4246</v>
      </c>
      <c r="G142" s="212"/>
      <c r="H142" s="215">
        <v>0.23400000000000001</v>
      </c>
      <c r="I142" s="216"/>
      <c r="J142" s="212"/>
      <c r="K142" s="212"/>
      <c r="L142" s="217"/>
      <c r="M142" s="218"/>
      <c r="N142" s="219"/>
      <c r="O142" s="219"/>
      <c r="P142" s="219"/>
      <c r="Q142" s="219"/>
      <c r="R142" s="219"/>
      <c r="S142" s="219"/>
      <c r="T142" s="220"/>
      <c r="AT142" s="221" t="s">
        <v>250</v>
      </c>
      <c r="AU142" s="221" t="s">
        <v>81</v>
      </c>
      <c r="AV142" s="13" t="s">
        <v>81</v>
      </c>
      <c r="AW142" s="13" t="s">
        <v>33</v>
      </c>
      <c r="AX142" s="13" t="s">
        <v>72</v>
      </c>
      <c r="AY142" s="221" t="s">
        <v>239</v>
      </c>
    </row>
    <row r="143" spans="1:65" s="13" customFormat="1" ht="11.25">
      <c r="B143" s="211"/>
      <c r="C143" s="212"/>
      <c r="D143" s="207" t="s">
        <v>250</v>
      </c>
      <c r="E143" s="213" t="s">
        <v>19</v>
      </c>
      <c r="F143" s="214" t="s">
        <v>4247</v>
      </c>
      <c r="G143" s="212"/>
      <c r="H143" s="215">
        <v>0.52200000000000002</v>
      </c>
      <c r="I143" s="216"/>
      <c r="J143" s="212"/>
      <c r="K143" s="212"/>
      <c r="L143" s="217"/>
      <c r="M143" s="218"/>
      <c r="N143" s="219"/>
      <c r="O143" s="219"/>
      <c r="P143" s="219"/>
      <c r="Q143" s="219"/>
      <c r="R143" s="219"/>
      <c r="S143" s="219"/>
      <c r="T143" s="220"/>
      <c r="AT143" s="221" t="s">
        <v>250</v>
      </c>
      <c r="AU143" s="221" t="s">
        <v>81</v>
      </c>
      <c r="AV143" s="13" t="s">
        <v>81</v>
      </c>
      <c r="AW143" s="13" t="s">
        <v>33</v>
      </c>
      <c r="AX143" s="13" t="s">
        <v>72</v>
      </c>
      <c r="AY143" s="221" t="s">
        <v>239</v>
      </c>
    </row>
    <row r="144" spans="1:65" s="13" customFormat="1" ht="11.25">
      <c r="B144" s="211"/>
      <c r="C144" s="212"/>
      <c r="D144" s="207" t="s">
        <v>250</v>
      </c>
      <c r="E144" s="212"/>
      <c r="F144" s="214" t="s">
        <v>4249</v>
      </c>
      <c r="G144" s="212"/>
      <c r="H144" s="215">
        <v>13.705</v>
      </c>
      <c r="I144" s="216"/>
      <c r="J144" s="212"/>
      <c r="K144" s="212"/>
      <c r="L144" s="217"/>
      <c r="M144" s="218"/>
      <c r="N144" s="219"/>
      <c r="O144" s="219"/>
      <c r="P144" s="219"/>
      <c r="Q144" s="219"/>
      <c r="R144" s="219"/>
      <c r="S144" s="219"/>
      <c r="T144" s="220"/>
      <c r="AT144" s="221" t="s">
        <v>250</v>
      </c>
      <c r="AU144" s="221" t="s">
        <v>81</v>
      </c>
      <c r="AV144" s="13" t="s">
        <v>81</v>
      </c>
      <c r="AW144" s="13" t="s">
        <v>4</v>
      </c>
      <c r="AX144" s="13" t="s">
        <v>79</v>
      </c>
      <c r="AY144" s="221" t="s">
        <v>239</v>
      </c>
    </row>
    <row r="145" spans="1:65" s="12" customFormat="1" ht="22.9" customHeight="1">
      <c r="B145" s="178"/>
      <c r="C145" s="179"/>
      <c r="D145" s="180" t="s">
        <v>71</v>
      </c>
      <c r="E145" s="192" t="s">
        <v>246</v>
      </c>
      <c r="F145" s="192" t="s">
        <v>1618</v>
      </c>
      <c r="G145" s="179"/>
      <c r="H145" s="179"/>
      <c r="I145" s="182"/>
      <c r="J145" s="193">
        <f>BK145</f>
        <v>0</v>
      </c>
      <c r="K145" s="179"/>
      <c r="L145" s="184"/>
      <c r="M145" s="185"/>
      <c r="N145" s="186"/>
      <c r="O145" s="186"/>
      <c r="P145" s="187">
        <f>SUM(P146:P165)</f>
        <v>0</v>
      </c>
      <c r="Q145" s="186"/>
      <c r="R145" s="187">
        <f>SUM(R146:R165)</f>
        <v>20.8401274</v>
      </c>
      <c r="S145" s="186"/>
      <c r="T145" s="188">
        <f>SUM(T146:T165)</f>
        <v>0</v>
      </c>
      <c r="AR145" s="189" t="s">
        <v>79</v>
      </c>
      <c r="AT145" s="190" t="s">
        <v>71</v>
      </c>
      <c r="AU145" s="190" t="s">
        <v>79</v>
      </c>
      <c r="AY145" s="189" t="s">
        <v>239</v>
      </c>
      <c r="BK145" s="191">
        <f>SUM(BK146:BK165)</f>
        <v>0</v>
      </c>
    </row>
    <row r="146" spans="1:65" s="2" customFormat="1" ht="16.5" customHeight="1">
      <c r="A146" s="36"/>
      <c r="B146" s="37"/>
      <c r="C146" s="194" t="s">
        <v>319</v>
      </c>
      <c r="D146" s="194" t="s">
        <v>241</v>
      </c>
      <c r="E146" s="195" t="s">
        <v>4250</v>
      </c>
      <c r="F146" s="196" t="s">
        <v>4251</v>
      </c>
      <c r="G146" s="197" t="s">
        <v>244</v>
      </c>
      <c r="H146" s="198">
        <v>35.664000000000001</v>
      </c>
      <c r="I146" s="199"/>
      <c r="J146" s="200">
        <f>ROUND(I146*H146,2)</f>
        <v>0</v>
      </c>
      <c r="K146" s="196" t="s">
        <v>19</v>
      </c>
      <c r="L146" s="41"/>
      <c r="M146" s="201" t="s">
        <v>19</v>
      </c>
      <c r="N146" s="202" t="s">
        <v>43</v>
      </c>
      <c r="O146" s="66"/>
      <c r="P146" s="203">
        <f>O146*H146</f>
        <v>0</v>
      </c>
      <c r="Q146" s="203">
        <v>0</v>
      </c>
      <c r="R146" s="203">
        <f>Q146*H146</f>
        <v>0</v>
      </c>
      <c r="S146" s="203">
        <v>0</v>
      </c>
      <c r="T146" s="204">
        <f>S146*H146</f>
        <v>0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246</v>
      </c>
      <c r="AT146" s="205" t="s">
        <v>241</v>
      </c>
      <c r="AU146" s="205" t="s">
        <v>81</v>
      </c>
      <c r="AY146" s="19" t="s">
        <v>239</v>
      </c>
      <c r="BE146" s="206">
        <f>IF(N146="základní",J146,0)</f>
        <v>0</v>
      </c>
      <c r="BF146" s="206">
        <f>IF(N146="snížená",J146,0)</f>
        <v>0</v>
      </c>
      <c r="BG146" s="206">
        <f>IF(N146="zákl. přenesená",J146,0)</f>
        <v>0</v>
      </c>
      <c r="BH146" s="206">
        <f>IF(N146="sníž. přenesená",J146,0)</f>
        <v>0</v>
      </c>
      <c r="BI146" s="206">
        <f>IF(N146="nulová",J146,0)</f>
        <v>0</v>
      </c>
      <c r="BJ146" s="19" t="s">
        <v>79</v>
      </c>
      <c r="BK146" s="206">
        <f>ROUND(I146*H146,2)</f>
        <v>0</v>
      </c>
      <c r="BL146" s="19" t="s">
        <v>246</v>
      </c>
      <c r="BM146" s="205" t="s">
        <v>4252</v>
      </c>
    </row>
    <row r="147" spans="1:65" s="2" customFormat="1" ht="11.25">
      <c r="A147" s="36"/>
      <c r="B147" s="37"/>
      <c r="C147" s="38"/>
      <c r="D147" s="207" t="s">
        <v>248</v>
      </c>
      <c r="E147" s="38"/>
      <c r="F147" s="208" t="s">
        <v>4253</v>
      </c>
      <c r="G147" s="38"/>
      <c r="H147" s="38"/>
      <c r="I147" s="117"/>
      <c r="J147" s="38"/>
      <c r="K147" s="38"/>
      <c r="L147" s="41"/>
      <c r="M147" s="209"/>
      <c r="N147" s="210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248</v>
      </c>
      <c r="AU147" s="19" t="s">
        <v>81</v>
      </c>
    </row>
    <row r="148" spans="1:65" s="14" customFormat="1" ht="11.25">
      <c r="B148" s="230"/>
      <c r="C148" s="231"/>
      <c r="D148" s="207" t="s">
        <v>250</v>
      </c>
      <c r="E148" s="232" t="s">
        <v>19</v>
      </c>
      <c r="F148" s="233" t="s">
        <v>4238</v>
      </c>
      <c r="G148" s="231"/>
      <c r="H148" s="232" t="s">
        <v>19</v>
      </c>
      <c r="I148" s="234"/>
      <c r="J148" s="231"/>
      <c r="K148" s="231"/>
      <c r="L148" s="235"/>
      <c r="M148" s="236"/>
      <c r="N148" s="237"/>
      <c r="O148" s="237"/>
      <c r="P148" s="237"/>
      <c r="Q148" s="237"/>
      <c r="R148" s="237"/>
      <c r="S148" s="237"/>
      <c r="T148" s="238"/>
      <c r="AT148" s="239" t="s">
        <v>250</v>
      </c>
      <c r="AU148" s="239" t="s">
        <v>81</v>
      </c>
      <c r="AV148" s="14" t="s">
        <v>79</v>
      </c>
      <c r="AW148" s="14" t="s">
        <v>33</v>
      </c>
      <c r="AX148" s="14" t="s">
        <v>72</v>
      </c>
      <c r="AY148" s="239" t="s">
        <v>239</v>
      </c>
    </row>
    <row r="149" spans="1:65" s="14" customFormat="1" ht="11.25">
      <c r="B149" s="230"/>
      <c r="C149" s="231"/>
      <c r="D149" s="207" t="s">
        <v>250</v>
      </c>
      <c r="E149" s="232" t="s">
        <v>19</v>
      </c>
      <c r="F149" s="233" t="s">
        <v>4239</v>
      </c>
      <c r="G149" s="231"/>
      <c r="H149" s="232" t="s">
        <v>19</v>
      </c>
      <c r="I149" s="234"/>
      <c r="J149" s="231"/>
      <c r="K149" s="231"/>
      <c r="L149" s="235"/>
      <c r="M149" s="236"/>
      <c r="N149" s="237"/>
      <c r="O149" s="237"/>
      <c r="P149" s="237"/>
      <c r="Q149" s="237"/>
      <c r="R149" s="237"/>
      <c r="S149" s="237"/>
      <c r="T149" s="238"/>
      <c r="AT149" s="239" t="s">
        <v>250</v>
      </c>
      <c r="AU149" s="239" t="s">
        <v>81</v>
      </c>
      <c r="AV149" s="14" t="s">
        <v>79</v>
      </c>
      <c r="AW149" s="14" t="s">
        <v>33</v>
      </c>
      <c r="AX149" s="14" t="s">
        <v>72</v>
      </c>
      <c r="AY149" s="239" t="s">
        <v>239</v>
      </c>
    </row>
    <row r="150" spans="1:65" s="13" customFormat="1" ht="11.25">
      <c r="B150" s="211"/>
      <c r="C150" s="212"/>
      <c r="D150" s="207" t="s">
        <v>250</v>
      </c>
      <c r="E150" s="213" t="s">
        <v>19</v>
      </c>
      <c r="F150" s="214" t="s">
        <v>4254</v>
      </c>
      <c r="G150" s="212"/>
      <c r="H150" s="215">
        <v>26.7</v>
      </c>
      <c r="I150" s="216"/>
      <c r="J150" s="212"/>
      <c r="K150" s="212"/>
      <c r="L150" s="217"/>
      <c r="M150" s="218"/>
      <c r="N150" s="219"/>
      <c r="O150" s="219"/>
      <c r="P150" s="219"/>
      <c r="Q150" s="219"/>
      <c r="R150" s="219"/>
      <c r="S150" s="219"/>
      <c r="T150" s="220"/>
      <c r="AT150" s="221" t="s">
        <v>250</v>
      </c>
      <c r="AU150" s="221" t="s">
        <v>81</v>
      </c>
      <c r="AV150" s="13" t="s">
        <v>81</v>
      </c>
      <c r="AW150" s="13" t="s">
        <v>33</v>
      </c>
      <c r="AX150" s="13" t="s">
        <v>72</v>
      </c>
      <c r="AY150" s="221" t="s">
        <v>239</v>
      </c>
    </row>
    <row r="151" spans="1:65" s="13" customFormat="1" ht="11.25">
      <c r="B151" s="211"/>
      <c r="C151" s="212"/>
      <c r="D151" s="207" t="s">
        <v>250</v>
      </c>
      <c r="E151" s="213" t="s">
        <v>19</v>
      </c>
      <c r="F151" s="214" t="s">
        <v>4255</v>
      </c>
      <c r="G151" s="212"/>
      <c r="H151" s="215">
        <v>8.9640000000000004</v>
      </c>
      <c r="I151" s="216"/>
      <c r="J151" s="212"/>
      <c r="K151" s="212"/>
      <c r="L151" s="217"/>
      <c r="M151" s="218"/>
      <c r="N151" s="219"/>
      <c r="O151" s="219"/>
      <c r="P151" s="219"/>
      <c r="Q151" s="219"/>
      <c r="R151" s="219"/>
      <c r="S151" s="219"/>
      <c r="T151" s="220"/>
      <c r="AT151" s="221" t="s">
        <v>250</v>
      </c>
      <c r="AU151" s="221" t="s">
        <v>81</v>
      </c>
      <c r="AV151" s="13" t="s">
        <v>81</v>
      </c>
      <c r="AW151" s="13" t="s">
        <v>33</v>
      </c>
      <c r="AX151" s="13" t="s">
        <v>72</v>
      </c>
      <c r="AY151" s="221" t="s">
        <v>239</v>
      </c>
    </row>
    <row r="152" spans="1:65" s="2" customFormat="1" ht="16.5" customHeight="1">
      <c r="A152" s="36"/>
      <c r="B152" s="37"/>
      <c r="C152" s="194" t="s">
        <v>324</v>
      </c>
      <c r="D152" s="194" t="s">
        <v>241</v>
      </c>
      <c r="E152" s="195" t="s">
        <v>4256</v>
      </c>
      <c r="F152" s="196" t="s">
        <v>4257</v>
      </c>
      <c r="G152" s="197" t="s">
        <v>244</v>
      </c>
      <c r="H152" s="198">
        <v>15.404999999999999</v>
      </c>
      <c r="I152" s="199"/>
      <c r="J152" s="200">
        <f>ROUND(I152*H152,2)</f>
        <v>0</v>
      </c>
      <c r="K152" s="196" t="s">
        <v>245</v>
      </c>
      <c r="L152" s="41"/>
      <c r="M152" s="201" t="s">
        <v>19</v>
      </c>
      <c r="N152" s="202" t="s">
        <v>43</v>
      </c>
      <c r="O152" s="66"/>
      <c r="P152" s="203">
        <f>O152*H152</f>
        <v>0</v>
      </c>
      <c r="Q152" s="203">
        <v>0</v>
      </c>
      <c r="R152" s="203">
        <f>Q152*H152</f>
        <v>0</v>
      </c>
      <c r="S152" s="203">
        <v>0</v>
      </c>
      <c r="T152" s="204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205" t="s">
        <v>246</v>
      </c>
      <c r="AT152" s="205" t="s">
        <v>241</v>
      </c>
      <c r="AU152" s="205" t="s">
        <v>81</v>
      </c>
      <c r="AY152" s="19" t="s">
        <v>239</v>
      </c>
      <c r="BE152" s="206">
        <f>IF(N152="základní",J152,0)</f>
        <v>0</v>
      </c>
      <c r="BF152" s="206">
        <f>IF(N152="snížená",J152,0)</f>
        <v>0</v>
      </c>
      <c r="BG152" s="206">
        <f>IF(N152="zákl. přenesená",J152,0)</f>
        <v>0</v>
      </c>
      <c r="BH152" s="206">
        <f>IF(N152="sníž. přenesená",J152,0)</f>
        <v>0</v>
      </c>
      <c r="BI152" s="206">
        <f>IF(N152="nulová",J152,0)</f>
        <v>0</v>
      </c>
      <c r="BJ152" s="19" t="s">
        <v>79</v>
      </c>
      <c r="BK152" s="206">
        <f>ROUND(I152*H152,2)</f>
        <v>0</v>
      </c>
      <c r="BL152" s="19" t="s">
        <v>246</v>
      </c>
      <c r="BM152" s="205" t="s">
        <v>4258</v>
      </c>
    </row>
    <row r="153" spans="1:65" s="2" customFormat="1" ht="11.25">
      <c r="A153" s="36"/>
      <c r="B153" s="37"/>
      <c r="C153" s="38"/>
      <c r="D153" s="207" t="s">
        <v>248</v>
      </c>
      <c r="E153" s="38"/>
      <c r="F153" s="208" t="s">
        <v>4259</v>
      </c>
      <c r="G153" s="38"/>
      <c r="H153" s="38"/>
      <c r="I153" s="117"/>
      <c r="J153" s="38"/>
      <c r="K153" s="38"/>
      <c r="L153" s="41"/>
      <c r="M153" s="209"/>
      <c r="N153" s="210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248</v>
      </c>
      <c r="AU153" s="19" t="s">
        <v>81</v>
      </c>
    </row>
    <row r="154" spans="1:65" s="14" customFormat="1" ht="11.25">
      <c r="B154" s="230"/>
      <c r="C154" s="231"/>
      <c r="D154" s="207" t="s">
        <v>250</v>
      </c>
      <c r="E154" s="232" t="s">
        <v>19</v>
      </c>
      <c r="F154" s="233" t="s">
        <v>4238</v>
      </c>
      <c r="G154" s="231"/>
      <c r="H154" s="232" t="s">
        <v>19</v>
      </c>
      <c r="I154" s="234"/>
      <c r="J154" s="231"/>
      <c r="K154" s="231"/>
      <c r="L154" s="235"/>
      <c r="M154" s="236"/>
      <c r="N154" s="237"/>
      <c r="O154" s="237"/>
      <c r="P154" s="237"/>
      <c r="Q154" s="237"/>
      <c r="R154" s="237"/>
      <c r="S154" s="237"/>
      <c r="T154" s="238"/>
      <c r="AT154" s="239" t="s">
        <v>250</v>
      </c>
      <c r="AU154" s="239" t="s">
        <v>81</v>
      </c>
      <c r="AV154" s="14" t="s">
        <v>79</v>
      </c>
      <c r="AW154" s="14" t="s">
        <v>33</v>
      </c>
      <c r="AX154" s="14" t="s">
        <v>72</v>
      </c>
      <c r="AY154" s="239" t="s">
        <v>239</v>
      </c>
    </row>
    <row r="155" spans="1:65" s="14" customFormat="1" ht="11.25">
      <c r="B155" s="230"/>
      <c r="C155" s="231"/>
      <c r="D155" s="207" t="s">
        <v>250</v>
      </c>
      <c r="E155" s="232" t="s">
        <v>19</v>
      </c>
      <c r="F155" s="233" t="s">
        <v>4239</v>
      </c>
      <c r="G155" s="231"/>
      <c r="H155" s="232" t="s">
        <v>19</v>
      </c>
      <c r="I155" s="234"/>
      <c r="J155" s="231"/>
      <c r="K155" s="231"/>
      <c r="L155" s="235"/>
      <c r="M155" s="236"/>
      <c r="N155" s="237"/>
      <c r="O155" s="237"/>
      <c r="P155" s="237"/>
      <c r="Q155" s="237"/>
      <c r="R155" s="237"/>
      <c r="S155" s="237"/>
      <c r="T155" s="238"/>
      <c r="AT155" s="239" t="s">
        <v>250</v>
      </c>
      <c r="AU155" s="239" t="s">
        <v>81</v>
      </c>
      <c r="AV155" s="14" t="s">
        <v>79</v>
      </c>
      <c r="AW155" s="14" t="s">
        <v>33</v>
      </c>
      <c r="AX155" s="14" t="s">
        <v>72</v>
      </c>
      <c r="AY155" s="239" t="s">
        <v>239</v>
      </c>
    </row>
    <row r="156" spans="1:65" s="13" customFormat="1" ht="11.25">
      <c r="B156" s="211"/>
      <c r="C156" s="212"/>
      <c r="D156" s="207" t="s">
        <v>250</v>
      </c>
      <c r="E156" s="213" t="s">
        <v>19</v>
      </c>
      <c r="F156" s="214" t="s">
        <v>4260</v>
      </c>
      <c r="G156" s="212"/>
      <c r="H156" s="215">
        <v>11.895</v>
      </c>
      <c r="I156" s="216"/>
      <c r="J156" s="212"/>
      <c r="K156" s="212"/>
      <c r="L156" s="217"/>
      <c r="M156" s="218"/>
      <c r="N156" s="219"/>
      <c r="O156" s="219"/>
      <c r="P156" s="219"/>
      <c r="Q156" s="219"/>
      <c r="R156" s="219"/>
      <c r="S156" s="219"/>
      <c r="T156" s="220"/>
      <c r="AT156" s="221" t="s">
        <v>250</v>
      </c>
      <c r="AU156" s="221" t="s">
        <v>81</v>
      </c>
      <c r="AV156" s="13" t="s">
        <v>81</v>
      </c>
      <c r="AW156" s="13" t="s">
        <v>33</v>
      </c>
      <c r="AX156" s="13" t="s">
        <v>72</v>
      </c>
      <c r="AY156" s="221" t="s">
        <v>239</v>
      </c>
    </row>
    <row r="157" spans="1:65" s="13" customFormat="1" ht="11.25">
      <c r="B157" s="211"/>
      <c r="C157" s="212"/>
      <c r="D157" s="207" t="s">
        <v>250</v>
      </c>
      <c r="E157" s="213" t="s">
        <v>19</v>
      </c>
      <c r="F157" s="214" t="s">
        <v>4261</v>
      </c>
      <c r="G157" s="212"/>
      <c r="H157" s="215">
        <v>3.51</v>
      </c>
      <c r="I157" s="216"/>
      <c r="J157" s="212"/>
      <c r="K157" s="212"/>
      <c r="L157" s="217"/>
      <c r="M157" s="218"/>
      <c r="N157" s="219"/>
      <c r="O157" s="219"/>
      <c r="P157" s="219"/>
      <c r="Q157" s="219"/>
      <c r="R157" s="219"/>
      <c r="S157" s="219"/>
      <c r="T157" s="220"/>
      <c r="AT157" s="221" t="s">
        <v>250</v>
      </c>
      <c r="AU157" s="221" t="s">
        <v>81</v>
      </c>
      <c r="AV157" s="13" t="s">
        <v>81</v>
      </c>
      <c r="AW157" s="13" t="s">
        <v>33</v>
      </c>
      <c r="AX157" s="13" t="s">
        <v>72</v>
      </c>
      <c r="AY157" s="221" t="s">
        <v>239</v>
      </c>
    </row>
    <row r="158" spans="1:65" s="2" customFormat="1" ht="16.5" customHeight="1">
      <c r="A158" s="36"/>
      <c r="B158" s="37"/>
      <c r="C158" s="194" t="s">
        <v>333</v>
      </c>
      <c r="D158" s="194" t="s">
        <v>241</v>
      </c>
      <c r="E158" s="195" t="s">
        <v>3275</v>
      </c>
      <c r="F158" s="196" t="s">
        <v>3276</v>
      </c>
      <c r="G158" s="197" t="s">
        <v>254</v>
      </c>
      <c r="H158" s="198">
        <v>2.4300000000000002</v>
      </c>
      <c r="I158" s="199"/>
      <c r="J158" s="200">
        <f>ROUND(I158*H158,2)</f>
        <v>0</v>
      </c>
      <c r="K158" s="196" t="s">
        <v>245</v>
      </c>
      <c r="L158" s="41"/>
      <c r="M158" s="201" t="s">
        <v>19</v>
      </c>
      <c r="N158" s="202" t="s">
        <v>43</v>
      </c>
      <c r="O158" s="66"/>
      <c r="P158" s="203">
        <f>O158*H158</f>
        <v>0</v>
      </c>
      <c r="Q158" s="203">
        <v>1.9967999999999999</v>
      </c>
      <c r="R158" s="203">
        <f>Q158*H158</f>
        <v>4.8522240000000005</v>
      </c>
      <c r="S158" s="203">
        <v>0</v>
      </c>
      <c r="T158" s="204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205" t="s">
        <v>246</v>
      </c>
      <c r="AT158" s="205" t="s">
        <v>241</v>
      </c>
      <c r="AU158" s="205" t="s">
        <v>81</v>
      </c>
      <c r="AY158" s="19" t="s">
        <v>239</v>
      </c>
      <c r="BE158" s="206">
        <f>IF(N158="základní",J158,0)</f>
        <v>0</v>
      </c>
      <c r="BF158" s="206">
        <f>IF(N158="snížená",J158,0)</f>
        <v>0</v>
      </c>
      <c r="BG158" s="206">
        <f>IF(N158="zákl. přenesená",J158,0)</f>
        <v>0</v>
      </c>
      <c r="BH158" s="206">
        <f>IF(N158="sníž. přenesená",J158,0)</f>
        <v>0</v>
      </c>
      <c r="BI158" s="206">
        <f>IF(N158="nulová",J158,0)</f>
        <v>0</v>
      </c>
      <c r="BJ158" s="19" t="s">
        <v>79</v>
      </c>
      <c r="BK158" s="206">
        <f>ROUND(I158*H158,2)</f>
        <v>0</v>
      </c>
      <c r="BL158" s="19" t="s">
        <v>246</v>
      </c>
      <c r="BM158" s="205" t="s">
        <v>4262</v>
      </c>
    </row>
    <row r="159" spans="1:65" s="2" customFormat="1" ht="11.25">
      <c r="A159" s="36"/>
      <c r="B159" s="37"/>
      <c r="C159" s="38"/>
      <c r="D159" s="207" t="s">
        <v>248</v>
      </c>
      <c r="E159" s="38"/>
      <c r="F159" s="208" t="s">
        <v>3278</v>
      </c>
      <c r="G159" s="38"/>
      <c r="H159" s="38"/>
      <c r="I159" s="117"/>
      <c r="J159" s="38"/>
      <c r="K159" s="38"/>
      <c r="L159" s="41"/>
      <c r="M159" s="209"/>
      <c r="N159" s="210"/>
      <c r="O159" s="66"/>
      <c r="P159" s="66"/>
      <c r="Q159" s="66"/>
      <c r="R159" s="66"/>
      <c r="S159" s="66"/>
      <c r="T159" s="67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T159" s="19" t="s">
        <v>248</v>
      </c>
      <c r="AU159" s="19" t="s">
        <v>81</v>
      </c>
    </row>
    <row r="160" spans="1:65" s="14" customFormat="1" ht="11.25">
      <c r="B160" s="230"/>
      <c r="C160" s="231"/>
      <c r="D160" s="207" t="s">
        <v>250</v>
      </c>
      <c r="E160" s="232" t="s">
        <v>19</v>
      </c>
      <c r="F160" s="233" t="s">
        <v>4238</v>
      </c>
      <c r="G160" s="231"/>
      <c r="H160" s="232" t="s">
        <v>19</v>
      </c>
      <c r="I160" s="234"/>
      <c r="J160" s="231"/>
      <c r="K160" s="231"/>
      <c r="L160" s="235"/>
      <c r="M160" s="236"/>
      <c r="N160" s="237"/>
      <c r="O160" s="237"/>
      <c r="P160" s="237"/>
      <c r="Q160" s="237"/>
      <c r="R160" s="237"/>
      <c r="S160" s="237"/>
      <c r="T160" s="238"/>
      <c r="AT160" s="239" t="s">
        <v>250</v>
      </c>
      <c r="AU160" s="239" t="s">
        <v>81</v>
      </c>
      <c r="AV160" s="14" t="s">
        <v>79</v>
      </c>
      <c r="AW160" s="14" t="s">
        <v>33</v>
      </c>
      <c r="AX160" s="14" t="s">
        <v>72</v>
      </c>
      <c r="AY160" s="239" t="s">
        <v>239</v>
      </c>
    </row>
    <row r="161" spans="1:65" s="13" customFormat="1" ht="11.25">
      <c r="B161" s="211"/>
      <c r="C161" s="212"/>
      <c r="D161" s="207" t="s">
        <v>250</v>
      </c>
      <c r="E161" s="213" t="s">
        <v>19</v>
      </c>
      <c r="F161" s="214" t="s">
        <v>4263</v>
      </c>
      <c r="G161" s="212"/>
      <c r="H161" s="215">
        <v>2.4300000000000002</v>
      </c>
      <c r="I161" s="216"/>
      <c r="J161" s="212"/>
      <c r="K161" s="212"/>
      <c r="L161" s="217"/>
      <c r="M161" s="218"/>
      <c r="N161" s="219"/>
      <c r="O161" s="219"/>
      <c r="P161" s="219"/>
      <c r="Q161" s="219"/>
      <c r="R161" s="219"/>
      <c r="S161" s="219"/>
      <c r="T161" s="220"/>
      <c r="AT161" s="221" t="s">
        <v>250</v>
      </c>
      <c r="AU161" s="221" t="s">
        <v>81</v>
      </c>
      <c r="AV161" s="13" t="s">
        <v>81</v>
      </c>
      <c r="AW161" s="13" t="s">
        <v>33</v>
      </c>
      <c r="AX161" s="13" t="s">
        <v>72</v>
      </c>
      <c r="AY161" s="221" t="s">
        <v>239</v>
      </c>
    </row>
    <row r="162" spans="1:65" s="2" customFormat="1" ht="16.5" customHeight="1">
      <c r="A162" s="36"/>
      <c r="B162" s="37"/>
      <c r="C162" s="194" t="s">
        <v>340</v>
      </c>
      <c r="D162" s="194" t="s">
        <v>241</v>
      </c>
      <c r="E162" s="195" t="s">
        <v>4264</v>
      </c>
      <c r="F162" s="196" t="s">
        <v>4265</v>
      </c>
      <c r="G162" s="197" t="s">
        <v>244</v>
      </c>
      <c r="H162" s="198">
        <v>19.420000000000002</v>
      </c>
      <c r="I162" s="199"/>
      <c r="J162" s="200">
        <f>ROUND(I162*H162,2)</f>
        <v>0</v>
      </c>
      <c r="K162" s="196" t="s">
        <v>245</v>
      </c>
      <c r="L162" s="41"/>
      <c r="M162" s="201" t="s">
        <v>19</v>
      </c>
      <c r="N162" s="202" t="s">
        <v>43</v>
      </c>
      <c r="O162" s="66"/>
      <c r="P162" s="203">
        <f>O162*H162</f>
        <v>0</v>
      </c>
      <c r="Q162" s="203">
        <v>0.82326999999999995</v>
      </c>
      <c r="R162" s="203">
        <f>Q162*H162</f>
        <v>15.9879034</v>
      </c>
      <c r="S162" s="203">
        <v>0</v>
      </c>
      <c r="T162" s="204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246</v>
      </c>
      <c r="AT162" s="205" t="s">
        <v>241</v>
      </c>
      <c r="AU162" s="205" t="s">
        <v>81</v>
      </c>
      <c r="AY162" s="19" t="s">
        <v>239</v>
      </c>
      <c r="BE162" s="206">
        <f>IF(N162="základní",J162,0)</f>
        <v>0</v>
      </c>
      <c r="BF162" s="206">
        <f>IF(N162="snížená",J162,0)</f>
        <v>0</v>
      </c>
      <c r="BG162" s="206">
        <f>IF(N162="zákl. přenesená",J162,0)</f>
        <v>0</v>
      </c>
      <c r="BH162" s="206">
        <f>IF(N162="sníž. přenesená",J162,0)</f>
        <v>0</v>
      </c>
      <c r="BI162" s="206">
        <f>IF(N162="nulová",J162,0)</f>
        <v>0</v>
      </c>
      <c r="BJ162" s="19" t="s">
        <v>79</v>
      </c>
      <c r="BK162" s="206">
        <f>ROUND(I162*H162,2)</f>
        <v>0</v>
      </c>
      <c r="BL162" s="19" t="s">
        <v>246</v>
      </c>
      <c r="BM162" s="205" t="s">
        <v>4266</v>
      </c>
    </row>
    <row r="163" spans="1:65" s="2" customFormat="1" ht="11.25">
      <c r="A163" s="36"/>
      <c r="B163" s="37"/>
      <c r="C163" s="38"/>
      <c r="D163" s="207" t="s">
        <v>248</v>
      </c>
      <c r="E163" s="38"/>
      <c r="F163" s="208" t="s">
        <v>4267</v>
      </c>
      <c r="G163" s="38"/>
      <c r="H163" s="38"/>
      <c r="I163" s="117"/>
      <c r="J163" s="38"/>
      <c r="K163" s="38"/>
      <c r="L163" s="41"/>
      <c r="M163" s="209"/>
      <c r="N163" s="210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248</v>
      </c>
      <c r="AU163" s="19" t="s">
        <v>81</v>
      </c>
    </row>
    <row r="164" spans="1:65" s="14" customFormat="1" ht="11.25">
      <c r="B164" s="230"/>
      <c r="C164" s="231"/>
      <c r="D164" s="207" t="s">
        <v>250</v>
      </c>
      <c r="E164" s="232" t="s">
        <v>19</v>
      </c>
      <c r="F164" s="233" t="s">
        <v>4238</v>
      </c>
      <c r="G164" s="231"/>
      <c r="H164" s="232" t="s">
        <v>19</v>
      </c>
      <c r="I164" s="234"/>
      <c r="J164" s="231"/>
      <c r="K164" s="231"/>
      <c r="L164" s="235"/>
      <c r="M164" s="236"/>
      <c r="N164" s="237"/>
      <c r="O164" s="237"/>
      <c r="P164" s="237"/>
      <c r="Q164" s="237"/>
      <c r="R164" s="237"/>
      <c r="S164" s="237"/>
      <c r="T164" s="238"/>
      <c r="AT164" s="239" t="s">
        <v>250</v>
      </c>
      <c r="AU164" s="239" t="s">
        <v>81</v>
      </c>
      <c r="AV164" s="14" t="s">
        <v>79</v>
      </c>
      <c r="AW164" s="14" t="s">
        <v>33</v>
      </c>
      <c r="AX164" s="14" t="s">
        <v>72</v>
      </c>
      <c r="AY164" s="239" t="s">
        <v>239</v>
      </c>
    </row>
    <row r="165" spans="1:65" s="13" customFormat="1" ht="11.25">
      <c r="B165" s="211"/>
      <c r="C165" s="212"/>
      <c r="D165" s="207" t="s">
        <v>250</v>
      </c>
      <c r="E165" s="213" t="s">
        <v>19</v>
      </c>
      <c r="F165" s="214" t="s">
        <v>4268</v>
      </c>
      <c r="G165" s="212"/>
      <c r="H165" s="215">
        <v>19.420000000000002</v>
      </c>
      <c r="I165" s="216"/>
      <c r="J165" s="212"/>
      <c r="K165" s="212"/>
      <c r="L165" s="217"/>
      <c r="M165" s="218"/>
      <c r="N165" s="219"/>
      <c r="O165" s="219"/>
      <c r="P165" s="219"/>
      <c r="Q165" s="219"/>
      <c r="R165" s="219"/>
      <c r="S165" s="219"/>
      <c r="T165" s="220"/>
      <c r="AT165" s="221" t="s">
        <v>250</v>
      </c>
      <c r="AU165" s="221" t="s">
        <v>81</v>
      </c>
      <c r="AV165" s="13" t="s">
        <v>81</v>
      </c>
      <c r="AW165" s="13" t="s">
        <v>33</v>
      </c>
      <c r="AX165" s="13" t="s">
        <v>72</v>
      </c>
      <c r="AY165" s="221" t="s">
        <v>239</v>
      </c>
    </row>
    <row r="166" spans="1:65" s="12" customFormat="1" ht="22.9" customHeight="1">
      <c r="B166" s="178"/>
      <c r="C166" s="179"/>
      <c r="D166" s="180" t="s">
        <v>71</v>
      </c>
      <c r="E166" s="192" t="s">
        <v>338</v>
      </c>
      <c r="F166" s="192" t="s">
        <v>339</v>
      </c>
      <c r="G166" s="179"/>
      <c r="H166" s="179"/>
      <c r="I166" s="182"/>
      <c r="J166" s="193">
        <f>BK166</f>
        <v>0</v>
      </c>
      <c r="K166" s="179"/>
      <c r="L166" s="184"/>
      <c r="M166" s="185"/>
      <c r="N166" s="186"/>
      <c r="O166" s="186"/>
      <c r="P166" s="187">
        <f>SUM(P167:P168)</f>
        <v>0</v>
      </c>
      <c r="Q166" s="186"/>
      <c r="R166" s="187">
        <f>SUM(R167:R168)</f>
        <v>0</v>
      </c>
      <c r="S166" s="186"/>
      <c r="T166" s="188">
        <f>SUM(T167:T168)</f>
        <v>0</v>
      </c>
      <c r="AR166" s="189" t="s">
        <v>79</v>
      </c>
      <c r="AT166" s="190" t="s">
        <v>71</v>
      </c>
      <c r="AU166" s="190" t="s">
        <v>79</v>
      </c>
      <c r="AY166" s="189" t="s">
        <v>239</v>
      </c>
      <c r="BK166" s="191">
        <f>SUM(BK167:BK168)</f>
        <v>0</v>
      </c>
    </row>
    <row r="167" spans="1:65" s="2" customFormat="1" ht="16.5" customHeight="1">
      <c r="A167" s="36"/>
      <c r="B167" s="37"/>
      <c r="C167" s="194" t="s">
        <v>408</v>
      </c>
      <c r="D167" s="194" t="s">
        <v>241</v>
      </c>
      <c r="E167" s="195" t="s">
        <v>4269</v>
      </c>
      <c r="F167" s="196" t="s">
        <v>4270</v>
      </c>
      <c r="G167" s="197" t="s">
        <v>265</v>
      </c>
      <c r="H167" s="198">
        <v>36.374000000000002</v>
      </c>
      <c r="I167" s="199"/>
      <c r="J167" s="200">
        <f>ROUND(I167*H167,2)</f>
        <v>0</v>
      </c>
      <c r="K167" s="196" t="s">
        <v>245</v>
      </c>
      <c r="L167" s="41"/>
      <c r="M167" s="201" t="s">
        <v>19</v>
      </c>
      <c r="N167" s="202" t="s">
        <v>43</v>
      </c>
      <c r="O167" s="66"/>
      <c r="P167" s="203">
        <f>O167*H167</f>
        <v>0</v>
      </c>
      <c r="Q167" s="203">
        <v>0</v>
      </c>
      <c r="R167" s="203">
        <f>Q167*H167</f>
        <v>0</v>
      </c>
      <c r="S167" s="203">
        <v>0</v>
      </c>
      <c r="T167" s="204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246</v>
      </c>
      <c r="AT167" s="205" t="s">
        <v>241</v>
      </c>
      <c r="AU167" s="205" t="s">
        <v>81</v>
      </c>
      <c r="AY167" s="19" t="s">
        <v>239</v>
      </c>
      <c r="BE167" s="206">
        <f>IF(N167="základní",J167,0)</f>
        <v>0</v>
      </c>
      <c r="BF167" s="206">
        <f>IF(N167="snížená",J167,0)</f>
        <v>0</v>
      </c>
      <c r="BG167" s="206">
        <f>IF(N167="zákl. přenesená",J167,0)</f>
        <v>0</v>
      </c>
      <c r="BH167" s="206">
        <f>IF(N167="sníž. přenesená",J167,0)</f>
        <v>0</v>
      </c>
      <c r="BI167" s="206">
        <f>IF(N167="nulová",J167,0)</f>
        <v>0</v>
      </c>
      <c r="BJ167" s="19" t="s">
        <v>79</v>
      </c>
      <c r="BK167" s="206">
        <f>ROUND(I167*H167,2)</f>
        <v>0</v>
      </c>
      <c r="BL167" s="19" t="s">
        <v>246</v>
      </c>
      <c r="BM167" s="205" t="s">
        <v>4271</v>
      </c>
    </row>
    <row r="168" spans="1:65" s="2" customFormat="1" ht="11.25">
      <c r="A168" s="36"/>
      <c r="B168" s="37"/>
      <c r="C168" s="38"/>
      <c r="D168" s="207" t="s">
        <v>248</v>
      </c>
      <c r="E168" s="38"/>
      <c r="F168" s="208" t="s">
        <v>4272</v>
      </c>
      <c r="G168" s="38"/>
      <c r="H168" s="38"/>
      <c r="I168" s="117"/>
      <c r="J168" s="38"/>
      <c r="K168" s="38"/>
      <c r="L168" s="41"/>
      <c r="M168" s="226"/>
      <c r="N168" s="227"/>
      <c r="O168" s="228"/>
      <c r="P168" s="228"/>
      <c r="Q168" s="228"/>
      <c r="R168" s="228"/>
      <c r="S168" s="228"/>
      <c r="T168" s="229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248</v>
      </c>
      <c r="AU168" s="19" t="s">
        <v>81</v>
      </c>
    </row>
    <row r="169" spans="1:65" s="2" customFormat="1" ht="6.95" customHeight="1">
      <c r="A169" s="36"/>
      <c r="B169" s="49"/>
      <c r="C169" s="50"/>
      <c r="D169" s="50"/>
      <c r="E169" s="50"/>
      <c r="F169" s="50"/>
      <c r="G169" s="50"/>
      <c r="H169" s="50"/>
      <c r="I169" s="144"/>
      <c r="J169" s="50"/>
      <c r="K169" s="50"/>
      <c r="L169" s="41"/>
      <c r="M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</sheetData>
  <sheetProtection algorithmName="SHA-512" hashValue="htwF3Y0CpoP3pkdjGjKx/AVyMCAYMdagl6jGpLc5iGHmSgT7NvPKGbjsnBkJ3u4SB5nw7eRdekLXDozl7ubNZg==" saltValue="wnboaCxhtHplHn3qTEwpbbppv0CC7IES6oQfper8BLrK6bNcTO0sSLL/RcfouYcdJGfwOICSrg+8Tvmv7jv9XQ==" spinCount="100000" sheet="1" objects="1" scenarios="1" formatColumns="0" formatRows="0" autoFilter="0"/>
  <autoFilter ref="C84:K168" xr:uid="{00000000-0009-0000-0000-00001E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BM154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194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4273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tr">
        <f>IF('Rekapitulace stavby'!AN19="","",'Rekapitulace stavby'!AN19)</f>
        <v/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tr">
        <f>IF('Rekapitulace stavby'!E20="","",'Rekapitulace stavby'!E20)</f>
        <v xml:space="preserve"> </v>
      </c>
      <c r="F24" s="36"/>
      <c r="G24" s="36"/>
      <c r="H24" s="36"/>
      <c r="I24" s="119" t="s">
        <v>28</v>
      </c>
      <c r="J24" s="105" t="str">
        <f>IF('Rekapitulace stavby'!AN20="","",'Rekapitulace stavby'!AN20)</f>
        <v/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21"/>
      <c r="B27" s="122"/>
      <c r="C27" s="121"/>
      <c r="D27" s="121"/>
      <c r="E27" s="403" t="s">
        <v>19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ROUND(J84,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ROUND((SUM(BE84:BE153)),  2)</f>
        <v>0</v>
      </c>
      <c r="G33" s="36"/>
      <c r="H33" s="36"/>
      <c r="I33" s="133">
        <v>0.21</v>
      </c>
      <c r="J33" s="132">
        <f>ROUND(((SUM(BE84:BE153))*I33),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ROUND((SUM(BF84:BF153)),  2)</f>
        <v>0</v>
      </c>
      <c r="G34" s="36"/>
      <c r="H34" s="36"/>
      <c r="I34" s="133">
        <v>0.15</v>
      </c>
      <c r="J34" s="132">
        <f>ROUND(((SUM(BF84:BF153))*I34),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ROUND((SUM(BG84:BG153)),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ROUND((SUM(BH84:BH153)),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ROUND((SUM(BI84:BI153)),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SO 30 - Plochy zařízení staveniště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 xml:space="preserve"> 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J84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222</v>
      </c>
      <c r="E60" s="156"/>
      <c r="F60" s="156"/>
      <c r="G60" s="156"/>
      <c r="H60" s="156"/>
      <c r="I60" s="157"/>
      <c r="J60" s="158">
        <f>J85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223</v>
      </c>
      <c r="E61" s="162"/>
      <c r="F61" s="162"/>
      <c r="G61" s="162"/>
      <c r="H61" s="162"/>
      <c r="I61" s="163"/>
      <c r="J61" s="164">
        <f>J86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1841</v>
      </c>
      <c r="E62" s="162"/>
      <c r="F62" s="162"/>
      <c r="G62" s="162"/>
      <c r="H62" s="162"/>
      <c r="I62" s="163"/>
      <c r="J62" s="164">
        <f>J118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2045</v>
      </c>
      <c r="E63" s="162"/>
      <c r="F63" s="162"/>
      <c r="G63" s="162"/>
      <c r="H63" s="162"/>
      <c r="I63" s="163"/>
      <c r="J63" s="164">
        <f>J128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348</v>
      </c>
      <c r="E64" s="162"/>
      <c r="F64" s="162"/>
      <c r="G64" s="162"/>
      <c r="H64" s="162"/>
      <c r="I64" s="163"/>
      <c r="J64" s="164">
        <f>J133</f>
        <v>0</v>
      </c>
      <c r="K64" s="99"/>
      <c r="L64" s="165"/>
    </row>
    <row r="65" spans="1:31" s="2" customFormat="1" ht="21.75" customHeight="1">
      <c r="A65" s="36"/>
      <c r="B65" s="37"/>
      <c r="C65" s="38"/>
      <c r="D65" s="38"/>
      <c r="E65" s="38"/>
      <c r="F65" s="38"/>
      <c r="G65" s="38"/>
      <c r="H65" s="38"/>
      <c r="I65" s="117"/>
      <c r="J65" s="38"/>
      <c r="K65" s="38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31" s="2" customFormat="1" ht="6.95" customHeight="1">
      <c r="A66" s="36"/>
      <c r="B66" s="49"/>
      <c r="C66" s="50"/>
      <c r="D66" s="50"/>
      <c r="E66" s="50"/>
      <c r="F66" s="50"/>
      <c r="G66" s="50"/>
      <c r="H66" s="50"/>
      <c r="I66" s="144"/>
      <c r="J66" s="50"/>
      <c r="K66" s="50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70" spans="1:31" s="2" customFormat="1" ht="6.95" customHeight="1">
      <c r="A70" s="36"/>
      <c r="B70" s="51"/>
      <c r="C70" s="52"/>
      <c r="D70" s="52"/>
      <c r="E70" s="52"/>
      <c r="F70" s="52"/>
      <c r="G70" s="52"/>
      <c r="H70" s="52"/>
      <c r="I70" s="147"/>
      <c r="J70" s="52"/>
      <c r="K70" s="52"/>
      <c r="L70" s="11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1" spans="1:31" s="2" customFormat="1" ht="24.95" customHeight="1">
      <c r="A71" s="36"/>
      <c r="B71" s="37"/>
      <c r="C71" s="25" t="s">
        <v>224</v>
      </c>
      <c r="D71" s="38"/>
      <c r="E71" s="38"/>
      <c r="F71" s="38"/>
      <c r="G71" s="38"/>
      <c r="H71" s="38"/>
      <c r="I71" s="117"/>
      <c r="J71" s="38"/>
      <c r="K71" s="38"/>
      <c r="L71" s="11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6.95" customHeight="1">
      <c r="A72" s="36"/>
      <c r="B72" s="37"/>
      <c r="C72" s="38"/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12" customHeight="1">
      <c r="A73" s="36"/>
      <c r="B73" s="37"/>
      <c r="C73" s="31" t="s">
        <v>16</v>
      </c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6.5" customHeight="1">
      <c r="A74" s="36"/>
      <c r="B74" s="37"/>
      <c r="C74" s="38"/>
      <c r="D74" s="38"/>
      <c r="E74" s="404" t="str">
        <f>E7</f>
        <v>Horoměřická S 071 - most, Praha 6, č. akce 999615</v>
      </c>
      <c r="F74" s="405"/>
      <c r="G74" s="405"/>
      <c r="H74" s="405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2" customHeight="1">
      <c r="A75" s="36"/>
      <c r="B75" s="37"/>
      <c r="C75" s="31" t="s">
        <v>214</v>
      </c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6.5" customHeight="1">
      <c r="A76" s="36"/>
      <c r="B76" s="37"/>
      <c r="C76" s="38"/>
      <c r="D76" s="38"/>
      <c r="E76" s="378" t="str">
        <f>E9</f>
        <v>SO 30 - Plochy zařízení staveniště</v>
      </c>
      <c r="F76" s="406"/>
      <c r="G76" s="406"/>
      <c r="H76" s="406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6.95" customHeight="1">
      <c r="A77" s="36"/>
      <c r="B77" s="37"/>
      <c r="C77" s="38"/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21</v>
      </c>
      <c r="D78" s="38"/>
      <c r="E78" s="38"/>
      <c r="F78" s="29" t="str">
        <f>F12</f>
        <v>ul. Horoměřická / Pod Habrovkou</v>
      </c>
      <c r="G78" s="38"/>
      <c r="H78" s="38"/>
      <c r="I78" s="119" t="s">
        <v>23</v>
      </c>
      <c r="J78" s="61" t="str">
        <f>IF(J12="","",J12)</f>
        <v>12. 6. 2020</v>
      </c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25.7" customHeight="1">
      <c r="A80" s="36"/>
      <c r="B80" s="37"/>
      <c r="C80" s="31" t="s">
        <v>25</v>
      </c>
      <c r="D80" s="38"/>
      <c r="E80" s="38"/>
      <c r="F80" s="29" t="str">
        <f>E15</f>
        <v>TSK hl.m. Prahy, a.s.</v>
      </c>
      <c r="G80" s="38"/>
      <c r="H80" s="38"/>
      <c r="I80" s="119" t="s">
        <v>31</v>
      </c>
      <c r="J80" s="34" t="str">
        <f>E21</f>
        <v>AGA Letiště, spol. s r.o.</v>
      </c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5.2" customHeight="1">
      <c r="A81" s="36"/>
      <c r="B81" s="37"/>
      <c r="C81" s="31" t="s">
        <v>29</v>
      </c>
      <c r="D81" s="38"/>
      <c r="E81" s="38"/>
      <c r="F81" s="29" t="str">
        <f>IF(E18="","",E18)</f>
        <v>Vyplň údaj</v>
      </c>
      <c r="G81" s="38"/>
      <c r="H81" s="38"/>
      <c r="I81" s="119" t="s">
        <v>34</v>
      </c>
      <c r="J81" s="34" t="str">
        <f>E24</f>
        <v xml:space="preserve"> </v>
      </c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0.3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11" customFormat="1" ht="29.25" customHeight="1">
      <c r="A83" s="166"/>
      <c r="B83" s="167"/>
      <c r="C83" s="168" t="s">
        <v>225</v>
      </c>
      <c r="D83" s="169" t="s">
        <v>57</v>
      </c>
      <c r="E83" s="169" t="s">
        <v>53</v>
      </c>
      <c r="F83" s="169" t="s">
        <v>54</v>
      </c>
      <c r="G83" s="169" t="s">
        <v>226</v>
      </c>
      <c r="H83" s="169" t="s">
        <v>227</v>
      </c>
      <c r="I83" s="170" t="s">
        <v>228</v>
      </c>
      <c r="J83" s="169" t="s">
        <v>220</v>
      </c>
      <c r="K83" s="171" t="s">
        <v>229</v>
      </c>
      <c r="L83" s="172"/>
      <c r="M83" s="70" t="s">
        <v>19</v>
      </c>
      <c r="N83" s="71" t="s">
        <v>42</v>
      </c>
      <c r="O83" s="71" t="s">
        <v>230</v>
      </c>
      <c r="P83" s="71" t="s">
        <v>231</v>
      </c>
      <c r="Q83" s="71" t="s">
        <v>232</v>
      </c>
      <c r="R83" s="71" t="s">
        <v>233</v>
      </c>
      <c r="S83" s="71" t="s">
        <v>234</v>
      </c>
      <c r="T83" s="72" t="s">
        <v>235</v>
      </c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</row>
    <row r="84" spans="1:65" s="2" customFormat="1" ht="22.9" customHeight="1">
      <c r="A84" s="36"/>
      <c r="B84" s="37"/>
      <c r="C84" s="77" t="s">
        <v>236</v>
      </c>
      <c r="D84" s="38"/>
      <c r="E84" s="38"/>
      <c r="F84" s="38"/>
      <c r="G84" s="38"/>
      <c r="H84" s="38"/>
      <c r="I84" s="117"/>
      <c r="J84" s="173">
        <f>BK84</f>
        <v>0</v>
      </c>
      <c r="K84" s="38"/>
      <c r="L84" s="41"/>
      <c r="M84" s="73"/>
      <c r="N84" s="174"/>
      <c r="O84" s="74"/>
      <c r="P84" s="175">
        <f>P85</f>
        <v>0</v>
      </c>
      <c r="Q84" s="74"/>
      <c r="R84" s="175">
        <f>R85</f>
        <v>197.19550000000001</v>
      </c>
      <c r="S84" s="74"/>
      <c r="T84" s="176">
        <f>T85</f>
        <v>110</v>
      </c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T84" s="19" t="s">
        <v>71</v>
      </c>
      <c r="AU84" s="19" t="s">
        <v>221</v>
      </c>
      <c r="BK84" s="177">
        <f>BK85</f>
        <v>0</v>
      </c>
    </row>
    <row r="85" spans="1:65" s="12" customFormat="1" ht="25.9" customHeight="1">
      <c r="B85" s="178"/>
      <c r="C85" s="179"/>
      <c r="D85" s="180" t="s">
        <v>71</v>
      </c>
      <c r="E85" s="181" t="s">
        <v>237</v>
      </c>
      <c r="F85" s="181" t="s">
        <v>238</v>
      </c>
      <c r="G85" s="179"/>
      <c r="H85" s="179"/>
      <c r="I85" s="182"/>
      <c r="J85" s="183">
        <f>BK85</f>
        <v>0</v>
      </c>
      <c r="K85" s="179"/>
      <c r="L85" s="184"/>
      <c r="M85" s="185"/>
      <c r="N85" s="186"/>
      <c r="O85" s="186"/>
      <c r="P85" s="187">
        <f>P86+P118+P128+P133</f>
        <v>0</v>
      </c>
      <c r="Q85" s="186"/>
      <c r="R85" s="187">
        <f>R86+R118+R128+R133</f>
        <v>197.19550000000001</v>
      </c>
      <c r="S85" s="186"/>
      <c r="T85" s="188">
        <f>T86+T118+T128+T133</f>
        <v>110</v>
      </c>
      <c r="AR85" s="189" t="s">
        <v>79</v>
      </c>
      <c r="AT85" s="190" t="s">
        <v>71</v>
      </c>
      <c r="AU85" s="190" t="s">
        <v>72</v>
      </c>
      <c r="AY85" s="189" t="s">
        <v>239</v>
      </c>
      <c r="BK85" s="191">
        <f>BK86+BK118+BK128+BK133</f>
        <v>0</v>
      </c>
    </row>
    <row r="86" spans="1:65" s="12" customFormat="1" ht="22.9" customHeight="1">
      <c r="B86" s="178"/>
      <c r="C86" s="179"/>
      <c r="D86" s="180" t="s">
        <v>71</v>
      </c>
      <c r="E86" s="192" t="s">
        <v>79</v>
      </c>
      <c r="F86" s="192" t="s">
        <v>240</v>
      </c>
      <c r="G86" s="179"/>
      <c r="H86" s="179"/>
      <c r="I86" s="182"/>
      <c r="J86" s="193">
        <f>BK86</f>
        <v>0</v>
      </c>
      <c r="K86" s="179"/>
      <c r="L86" s="184"/>
      <c r="M86" s="185"/>
      <c r="N86" s="186"/>
      <c r="O86" s="186"/>
      <c r="P86" s="187">
        <f>SUM(P87:P117)</f>
        <v>0</v>
      </c>
      <c r="Q86" s="186"/>
      <c r="R86" s="187">
        <f>SUM(R87:R117)</f>
        <v>0.62895000000000001</v>
      </c>
      <c r="S86" s="186"/>
      <c r="T86" s="188">
        <f>SUM(T87:T117)</f>
        <v>110</v>
      </c>
      <c r="AR86" s="189" t="s">
        <v>79</v>
      </c>
      <c r="AT86" s="190" t="s">
        <v>71</v>
      </c>
      <c r="AU86" s="190" t="s">
        <v>79</v>
      </c>
      <c r="AY86" s="189" t="s">
        <v>239</v>
      </c>
      <c r="BK86" s="191">
        <f>SUM(BK87:BK117)</f>
        <v>0</v>
      </c>
    </row>
    <row r="87" spans="1:65" s="2" customFormat="1" ht="16.5" customHeight="1">
      <c r="A87" s="36"/>
      <c r="B87" s="37"/>
      <c r="C87" s="194" t="s">
        <v>79</v>
      </c>
      <c r="D87" s="194" t="s">
        <v>241</v>
      </c>
      <c r="E87" s="195" t="s">
        <v>2050</v>
      </c>
      <c r="F87" s="196" t="s">
        <v>2051</v>
      </c>
      <c r="G87" s="197" t="s">
        <v>244</v>
      </c>
      <c r="H87" s="198">
        <v>200</v>
      </c>
      <c r="I87" s="199"/>
      <c r="J87" s="200">
        <f>ROUND(I87*H87,2)</f>
        <v>0</v>
      </c>
      <c r="K87" s="196" t="s">
        <v>245</v>
      </c>
      <c r="L87" s="41"/>
      <c r="M87" s="201" t="s">
        <v>19</v>
      </c>
      <c r="N87" s="202" t="s">
        <v>43</v>
      </c>
      <c r="O87" s="66"/>
      <c r="P87" s="203">
        <f>O87*H87</f>
        <v>0</v>
      </c>
      <c r="Q87" s="203">
        <v>0</v>
      </c>
      <c r="R87" s="203">
        <f>Q87*H87</f>
        <v>0</v>
      </c>
      <c r="S87" s="203">
        <v>0.35499999999999998</v>
      </c>
      <c r="T87" s="204">
        <f>S87*H87</f>
        <v>71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R87" s="205" t="s">
        <v>246</v>
      </c>
      <c r="AT87" s="205" t="s">
        <v>241</v>
      </c>
      <c r="AU87" s="205" t="s">
        <v>81</v>
      </c>
      <c r="AY87" s="19" t="s">
        <v>239</v>
      </c>
      <c r="BE87" s="206">
        <f>IF(N87="základní",J87,0)</f>
        <v>0</v>
      </c>
      <c r="BF87" s="206">
        <f>IF(N87="snížená",J87,0)</f>
        <v>0</v>
      </c>
      <c r="BG87" s="206">
        <f>IF(N87="zákl. přenesená",J87,0)</f>
        <v>0</v>
      </c>
      <c r="BH87" s="206">
        <f>IF(N87="sníž. přenesená",J87,0)</f>
        <v>0</v>
      </c>
      <c r="BI87" s="206">
        <f>IF(N87="nulová",J87,0)</f>
        <v>0</v>
      </c>
      <c r="BJ87" s="19" t="s">
        <v>79</v>
      </c>
      <c r="BK87" s="206">
        <f>ROUND(I87*H87,2)</f>
        <v>0</v>
      </c>
      <c r="BL87" s="19" t="s">
        <v>246</v>
      </c>
      <c r="BM87" s="205" t="s">
        <v>4274</v>
      </c>
    </row>
    <row r="88" spans="1:65" s="2" customFormat="1" ht="19.5">
      <c r="A88" s="36"/>
      <c r="B88" s="37"/>
      <c r="C88" s="38"/>
      <c r="D88" s="207" t="s">
        <v>248</v>
      </c>
      <c r="E88" s="38"/>
      <c r="F88" s="208" t="s">
        <v>2053</v>
      </c>
      <c r="G88" s="38"/>
      <c r="H88" s="38"/>
      <c r="I88" s="117"/>
      <c r="J88" s="38"/>
      <c r="K88" s="38"/>
      <c r="L88" s="41"/>
      <c r="M88" s="209"/>
      <c r="N88" s="210"/>
      <c r="O88" s="66"/>
      <c r="P88" s="66"/>
      <c r="Q88" s="66"/>
      <c r="R88" s="66"/>
      <c r="S88" s="66"/>
      <c r="T88" s="67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248</v>
      </c>
      <c r="AU88" s="19" t="s">
        <v>81</v>
      </c>
    </row>
    <row r="89" spans="1:65" s="13" customFormat="1" ht="11.25">
      <c r="B89" s="211"/>
      <c r="C89" s="212"/>
      <c r="D89" s="207" t="s">
        <v>250</v>
      </c>
      <c r="E89" s="213" t="s">
        <v>19</v>
      </c>
      <c r="F89" s="214" t="s">
        <v>4275</v>
      </c>
      <c r="G89" s="212"/>
      <c r="H89" s="215">
        <v>200</v>
      </c>
      <c r="I89" s="216"/>
      <c r="J89" s="212"/>
      <c r="K89" s="212"/>
      <c r="L89" s="217"/>
      <c r="M89" s="218"/>
      <c r="N89" s="219"/>
      <c r="O89" s="219"/>
      <c r="P89" s="219"/>
      <c r="Q89" s="219"/>
      <c r="R89" s="219"/>
      <c r="S89" s="219"/>
      <c r="T89" s="220"/>
      <c r="AT89" s="221" t="s">
        <v>250</v>
      </c>
      <c r="AU89" s="221" t="s">
        <v>81</v>
      </c>
      <c r="AV89" s="13" t="s">
        <v>81</v>
      </c>
      <c r="AW89" s="13" t="s">
        <v>33</v>
      </c>
      <c r="AX89" s="13" t="s">
        <v>72</v>
      </c>
      <c r="AY89" s="221" t="s">
        <v>239</v>
      </c>
    </row>
    <row r="90" spans="1:65" s="2" customFormat="1" ht="16.5" customHeight="1">
      <c r="A90" s="36"/>
      <c r="B90" s="37"/>
      <c r="C90" s="194" t="s">
        <v>81</v>
      </c>
      <c r="D90" s="194" t="s">
        <v>241</v>
      </c>
      <c r="E90" s="195" t="s">
        <v>4276</v>
      </c>
      <c r="F90" s="196" t="s">
        <v>4277</v>
      </c>
      <c r="G90" s="197" t="s">
        <v>254</v>
      </c>
      <c r="H90" s="198">
        <v>30</v>
      </c>
      <c r="I90" s="199"/>
      <c r="J90" s="200">
        <f>ROUND(I90*H90,2)</f>
        <v>0</v>
      </c>
      <c r="K90" s="196" t="s">
        <v>245</v>
      </c>
      <c r="L90" s="41"/>
      <c r="M90" s="201" t="s">
        <v>19</v>
      </c>
      <c r="N90" s="202" t="s">
        <v>43</v>
      </c>
      <c r="O90" s="66"/>
      <c r="P90" s="203">
        <f>O90*H90</f>
        <v>0</v>
      </c>
      <c r="Q90" s="203">
        <v>0</v>
      </c>
      <c r="R90" s="203">
        <f>Q90*H90</f>
        <v>0</v>
      </c>
      <c r="S90" s="203">
        <v>1.3</v>
      </c>
      <c r="T90" s="204">
        <f>S90*H90</f>
        <v>39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205" t="s">
        <v>246</v>
      </c>
      <c r="AT90" s="205" t="s">
        <v>241</v>
      </c>
      <c r="AU90" s="205" t="s">
        <v>81</v>
      </c>
      <c r="AY90" s="19" t="s">
        <v>239</v>
      </c>
      <c r="BE90" s="206">
        <f>IF(N90="základní",J90,0)</f>
        <v>0</v>
      </c>
      <c r="BF90" s="206">
        <f>IF(N90="snížená",J90,0)</f>
        <v>0</v>
      </c>
      <c r="BG90" s="206">
        <f>IF(N90="zákl. přenesená",J90,0)</f>
        <v>0</v>
      </c>
      <c r="BH90" s="206">
        <f>IF(N90="sníž. přenesená",J90,0)</f>
        <v>0</v>
      </c>
      <c r="BI90" s="206">
        <f>IF(N90="nulová",J90,0)</f>
        <v>0</v>
      </c>
      <c r="BJ90" s="19" t="s">
        <v>79</v>
      </c>
      <c r="BK90" s="206">
        <f>ROUND(I90*H90,2)</f>
        <v>0</v>
      </c>
      <c r="BL90" s="19" t="s">
        <v>246</v>
      </c>
      <c r="BM90" s="205" t="s">
        <v>4278</v>
      </c>
    </row>
    <row r="91" spans="1:65" s="2" customFormat="1" ht="19.5">
      <c r="A91" s="36"/>
      <c r="B91" s="37"/>
      <c r="C91" s="38"/>
      <c r="D91" s="207" t="s">
        <v>248</v>
      </c>
      <c r="E91" s="38"/>
      <c r="F91" s="208" t="s">
        <v>4279</v>
      </c>
      <c r="G91" s="38"/>
      <c r="H91" s="38"/>
      <c r="I91" s="117"/>
      <c r="J91" s="38"/>
      <c r="K91" s="38"/>
      <c r="L91" s="41"/>
      <c r="M91" s="209"/>
      <c r="N91" s="210"/>
      <c r="O91" s="66"/>
      <c r="P91" s="66"/>
      <c r="Q91" s="66"/>
      <c r="R91" s="66"/>
      <c r="S91" s="66"/>
      <c r="T91" s="67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248</v>
      </c>
      <c r="AU91" s="19" t="s">
        <v>81</v>
      </c>
    </row>
    <row r="92" spans="1:65" s="13" customFormat="1" ht="11.25">
      <c r="B92" s="211"/>
      <c r="C92" s="212"/>
      <c r="D92" s="207" t="s">
        <v>250</v>
      </c>
      <c r="E92" s="213" t="s">
        <v>19</v>
      </c>
      <c r="F92" s="214" t="s">
        <v>4280</v>
      </c>
      <c r="G92" s="212"/>
      <c r="H92" s="215">
        <v>30</v>
      </c>
      <c r="I92" s="216"/>
      <c r="J92" s="212"/>
      <c r="K92" s="212"/>
      <c r="L92" s="217"/>
      <c r="M92" s="218"/>
      <c r="N92" s="219"/>
      <c r="O92" s="219"/>
      <c r="P92" s="219"/>
      <c r="Q92" s="219"/>
      <c r="R92" s="219"/>
      <c r="S92" s="219"/>
      <c r="T92" s="220"/>
      <c r="AT92" s="221" t="s">
        <v>250</v>
      </c>
      <c r="AU92" s="221" t="s">
        <v>81</v>
      </c>
      <c r="AV92" s="13" t="s">
        <v>81</v>
      </c>
      <c r="AW92" s="13" t="s">
        <v>33</v>
      </c>
      <c r="AX92" s="13" t="s">
        <v>72</v>
      </c>
      <c r="AY92" s="221" t="s">
        <v>239</v>
      </c>
    </row>
    <row r="93" spans="1:65" s="2" customFormat="1" ht="16.5" customHeight="1">
      <c r="A93" s="36"/>
      <c r="B93" s="37"/>
      <c r="C93" s="194" t="s">
        <v>101</v>
      </c>
      <c r="D93" s="194" t="s">
        <v>241</v>
      </c>
      <c r="E93" s="195" t="s">
        <v>4281</v>
      </c>
      <c r="F93" s="196" t="s">
        <v>4282</v>
      </c>
      <c r="G93" s="197" t="s">
        <v>327</v>
      </c>
      <c r="H93" s="198">
        <v>35</v>
      </c>
      <c r="I93" s="199"/>
      <c r="J93" s="200">
        <f>ROUND(I93*H93,2)</f>
        <v>0</v>
      </c>
      <c r="K93" s="196" t="s">
        <v>245</v>
      </c>
      <c r="L93" s="41"/>
      <c r="M93" s="201" t="s">
        <v>19</v>
      </c>
      <c r="N93" s="202" t="s">
        <v>43</v>
      </c>
      <c r="O93" s="66"/>
      <c r="P93" s="203">
        <f>O93*H93</f>
        <v>0</v>
      </c>
      <c r="Q93" s="203">
        <v>1.797E-2</v>
      </c>
      <c r="R93" s="203">
        <f>Q93*H93</f>
        <v>0.62895000000000001</v>
      </c>
      <c r="S93" s="203">
        <v>0</v>
      </c>
      <c r="T93" s="204">
        <f>S93*H93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205" t="s">
        <v>246</v>
      </c>
      <c r="AT93" s="205" t="s">
        <v>241</v>
      </c>
      <c r="AU93" s="205" t="s">
        <v>81</v>
      </c>
      <c r="AY93" s="19" t="s">
        <v>239</v>
      </c>
      <c r="BE93" s="206">
        <f>IF(N93="základní",J93,0)</f>
        <v>0</v>
      </c>
      <c r="BF93" s="206">
        <f>IF(N93="snížená",J93,0)</f>
        <v>0</v>
      </c>
      <c r="BG93" s="206">
        <f>IF(N93="zákl. přenesená",J93,0)</f>
        <v>0</v>
      </c>
      <c r="BH93" s="206">
        <f>IF(N93="sníž. přenesená",J93,0)</f>
        <v>0</v>
      </c>
      <c r="BI93" s="206">
        <f>IF(N93="nulová",J93,0)</f>
        <v>0</v>
      </c>
      <c r="BJ93" s="19" t="s">
        <v>79</v>
      </c>
      <c r="BK93" s="206">
        <f>ROUND(I93*H93,2)</f>
        <v>0</v>
      </c>
      <c r="BL93" s="19" t="s">
        <v>246</v>
      </c>
      <c r="BM93" s="205" t="s">
        <v>4283</v>
      </c>
    </row>
    <row r="94" spans="1:65" s="2" customFormat="1" ht="11.25">
      <c r="A94" s="36"/>
      <c r="B94" s="37"/>
      <c r="C94" s="38"/>
      <c r="D94" s="207" t="s">
        <v>248</v>
      </c>
      <c r="E94" s="38"/>
      <c r="F94" s="208" t="s">
        <v>4284</v>
      </c>
      <c r="G94" s="38"/>
      <c r="H94" s="38"/>
      <c r="I94" s="117"/>
      <c r="J94" s="38"/>
      <c r="K94" s="38"/>
      <c r="L94" s="41"/>
      <c r="M94" s="209"/>
      <c r="N94" s="210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248</v>
      </c>
      <c r="AU94" s="19" t="s">
        <v>81</v>
      </c>
    </row>
    <row r="95" spans="1:65" s="2" customFormat="1" ht="29.25">
      <c r="A95" s="36"/>
      <c r="B95" s="37"/>
      <c r="C95" s="38"/>
      <c r="D95" s="207" t="s">
        <v>275</v>
      </c>
      <c r="E95" s="38"/>
      <c r="F95" s="225" t="s">
        <v>4285</v>
      </c>
      <c r="G95" s="38"/>
      <c r="H95" s="38"/>
      <c r="I95" s="117"/>
      <c r="J95" s="38"/>
      <c r="K95" s="38"/>
      <c r="L95" s="41"/>
      <c r="M95" s="209"/>
      <c r="N95" s="210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275</v>
      </c>
      <c r="AU95" s="19" t="s">
        <v>81</v>
      </c>
    </row>
    <row r="96" spans="1:65" s="13" customFormat="1" ht="11.25">
      <c r="B96" s="211"/>
      <c r="C96" s="212"/>
      <c r="D96" s="207" t="s">
        <v>250</v>
      </c>
      <c r="E96" s="213" t="s">
        <v>19</v>
      </c>
      <c r="F96" s="214" t="s">
        <v>4286</v>
      </c>
      <c r="G96" s="212"/>
      <c r="H96" s="215">
        <v>35</v>
      </c>
      <c r="I96" s="216"/>
      <c r="J96" s="212"/>
      <c r="K96" s="212"/>
      <c r="L96" s="217"/>
      <c r="M96" s="218"/>
      <c r="N96" s="219"/>
      <c r="O96" s="219"/>
      <c r="P96" s="219"/>
      <c r="Q96" s="219"/>
      <c r="R96" s="219"/>
      <c r="S96" s="219"/>
      <c r="T96" s="220"/>
      <c r="AT96" s="221" t="s">
        <v>250</v>
      </c>
      <c r="AU96" s="221" t="s">
        <v>81</v>
      </c>
      <c r="AV96" s="13" t="s">
        <v>81</v>
      </c>
      <c r="AW96" s="13" t="s">
        <v>33</v>
      </c>
      <c r="AX96" s="13" t="s">
        <v>72</v>
      </c>
      <c r="AY96" s="221" t="s">
        <v>239</v>
      </c>
    </row>
    <row r="97" spans="1:65" s="2" customFormat="1" ht="16.5" customHeight="1">
      <c r="A97" s="36"/>
      <c r="B97" s="37"/>
      <c r="C97" s="194" t="s">
        <v>246</v>
      </c>
      <c r="D97" s="194" t="s">
        <v>241</v>
      </c>
      <c r="E97" s="195" t="s">
        <v>4287</v>
      </c>
      <c r="F97" s="196" t="s">
        <v>4288</v>
      </c>
      <c r="G97" s="197" t="s">
        <v>814</v>
      </c>
      <c r="H97" s="198">
        <v>5040</v>
      </c>
      <c r="I97" s="199"/>
      <c r="J97" s="200">
        <f>ROUND(I97*H97,2)</f>
        <v>0</v>
      </c>
      <c r="K97" s="196" t="s">
        <v>245</v>
      </c>
      <c r="L97" s="41"/>
      <c r="M97" s="201" t="s">
        <v>19</v>
      </c>
      <c r="N97" s="202" t="s">
        <v>43</v>
      </c>
      <c r="O97" s="66"/>
      <c r="P97" s="203">
        <f>O97*H97</f>
        <v>0</v>
      </c>
      <c r="Q97" s="203">
        <v>0</v>
      </c>
      <c r="R97" s="203">
        <f>Q97*H97</f>
        <v>0</v>
      </c>
      <c r="S97" s="203">
        <v>0</v>
      </c>
      <c r="T97" s="204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246</v>
      </c>
      <c r="AT97" s="205" t="s">
        <v>241</v>
      </c>
      <c r="AU97" s="205" t="s">
        <v>81</v>
      </c>
      <c r="AY97" s="19" t="s">
        <v>239</v>
      </c>
      <c r="BE97" s="206">
        <f>IF(N97="základní",J97,0)</f>
        <v>0</v>
      </c>
      <c r="BF97" s="206">
        <f>IF(N97="snížená",J97,0)</f>
        <v>0</v>
      </c>
      <c r="BG97" s="206">
        <f>IF(N97="zákl. přenesená",J97,0)</f>
        <v>0</v>
      </c>
      <c r="BH97" s="206">
        <f>IF(N97="sníž. přenesená",J97,0)</f>
        <v>0</v>
      </c>
      <c r="BI97" s="206">
        <f>IF(N97="nulová",J97,0)</f>
        <v>0</v>
      </c>
      <c r="BJ97" s="19" t="s">
        <v>79</v>
      </c>
      <c r="BK97" s="206">
        <f>ROUND(I97*H97,2)</f>
        <v>0</v>
      </c>
      <c r="BL97" s="19" t="s">
        <v>246</v>
      </c>
      <c r="BM97" s="205" t="s">
        <v>4289</v>
      </c>
    </row>
    <row r="98" spans="1:65" s="2" customFormat="1" ht="11.25">
      <c r="A98" s="36"/>
      <c r="B98" s="37"/>
      <c r="C98" s="38"/>
      <c r="D98" s="207" t="s">
        <v>248</v>
      </c>
      <c r="E98" s="38"/>
      <c r="F98" s="208" t="s">
        <v>4290</v>
      </c>
      <c r="G98" s="38"/>
      <c r="H98" s="38"/>
      <c r="I98" s="117"/>
      <c r="J98" s="38"/>
      <c r="K98" s="38"/>
      <c r="L98" s="41"/>
      <c r="M98" s="209"/>
      <c r="N98" s="210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248</v>
      </c>
      <c r="AU98" s="19" t="s">
        <v>81</v>
      </c>
    </row>
    <row r="99" spans="1:65" s="13" customFormat="1" ht="11.25">
      <c r="B99" s="211"/>
      <c r="C99" s="212"/>
      <c r="D99" s="207" t="s">
        <v>250</v>
      </c>
      <c r="E99" s="213" t="s">
        <v>19</v>
      </c>
      <c r="F99" s="214" t="s">
        <v>4291</v>
      </c>
      <c r="G99" s="212"/>
      <c r="H99" s="215">
        <v>5040</v>
      </c>
      <c r="I99" s="216"/>
      <c r="J99" s="212"/>
      <c r="K99" s="212"/>
      <c r="L99" s="217"/>
      <c r="M99" s="218"/>
      <c r="N99" s="219"/>
      <c r="O99" s="219"/>
      <c r="P99" s="219"/>
      <c r="Q99" s="219"/>
      <c r="R99" s="219"/>
      <c r="S99" s="219"/>
      <c r="T99" s="220"/>
      <c r="AT99" s="221" t="s">
        <v>250</v>
      </c>
      <c r="AU99" s="221" t="s">
        <v>81</v>
      </c>
      <c r="AV99" s="13" t="s">
        <v>81</v>
      </c>
      <c r="AW99" s="13" t="s">
        <v>33</v>
      </c>
      <c r="AX99" s="13" t="s">
        <v>72</v>
      </c>
      <c r="AY99" s="221" t="s">
        <v>239</v>
      </c>
    </row>
    <row r="100" spans="1:65" s="2" customFormat="1" ht="16.5" customHeight="1">
      <c r="A100" s="36"/>
      <c r="B100" s="37"/>
      <c r="C100" s="194" t="s">
        <v>295</v>
      </c>
      <c r="D100" s="194" t="s">
        <v>241</v>
      </c>
      <c r="E100" s="195" t="s">
        <v>3481</v>
      </c>
      <c r="F100" s="196" t="s">
        <v>3482</v>
      </c>
      <c r="G100" s="197" t="s">
        <v>254</v>
      </c>
      <c r="H100" s="198">
        <v>73</v>
      </c>
      <c r="I100" s="199"/>
      <c r="J100" s="200">
        <f>ROUND(I100*H100,2)</f>
        <v>0</v>
      </c>
      <c r="K100" s="196" t="s">
        <v>245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246</v>
      </c>
      <c r="AT100" s="205" t="s">
        <v>241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246</v>
      </c>
      <c r="BM100" s="205" t="s">
        <v>4292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3484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2" customFormat="1" ht="19.5">
      <c r="A102" s="36"/>
      <c r="B102" s="37"/>
      <c r="C102" s="38"/>
      <c r="D102" s="207" t="s">
        <v>275</v>
      </c>
      <c r="E102" s="38"/>
      <c r="F102" s="225" t="s">
        <v>3485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275</v>
      </c>
      <c r="AU102" s="19" t="s">
        <v>81</v>
      </c>
    </row>
    <row r="103" spans="1:65" s="13" customFormat="1" ht="11.25">
      <c r="B103" s="211"/>
      <c r="C103" s="212"/>
      <c r="D103" s="207" t="s">
        <v>250</v>
      </c>
      <c r="E103" s="213" t="s">
        <v>19</v>
      </c>
      <c r="F103" s="214" t="s">
        <v>4293</v>
      </c>
      <c r="G103" s="212"/>
      <c r="H103" s="215">
        <v>73</v>
      </c>
      <c r="I103" s="216"/>
      <c r="J103" s="212"/>
      <c r="K103" s="212"/>
      <c r="L103" s="217"/>
      <c r="M103" s="218"/>
      <c r="N103" s="219"/>
      <c r="O103" s="219"/>
      <c r="P103" s="219"/>
      <c r="Q103" s="219"/>
      <c r="R103" s="219"/>
      <c r="S103" s="219"/>
      <c r="T103" s="220"/>
      <c r="AT103" s="221" t="s">
        <v>250</v>
      </c>
      <c r="AU103" s="221" t="s">
        <v>81</v>
      </c>
      <c r="AV103" s="13" t="s">
        <v>81</v>
      </c>
      <c r="AW103" s="13" t="s">
        <v>33</v>
      </c>
      <c r="AX103" s="13" t="s">
        <v>72</v>
      </c>
      <c r="AY103" s="221" t="s">
        <v>239</v>
      </c>
    </row>
    <row r="104" spans="1:65" s="2" customFormat="1" ht="16.5" customHeight="1">
      <c r="A104" s="36"/>
      <c r="B104" s="37"/>
      <c r="C104" s="194" t="s">
        <v>301</v>
      </c>
      <c r="D104" s="194" t="s">
        <v>241</v>
      </c>
      <c r="E104" s="195" t="s">
        <v>1795</v>
      </c>
      <c r="F104" s="196" t="s">
        <v>1796</v>
      </c>
      <c r="G104" s="197" t="s">
        <v>254</v>
      </c>
      <c r="H104" s="198">
        <v>146</v>
      </c>
      <c r="I104" s="199"/>
      <c r="J104" s="200">
        <f>ROUND(I104*H104,2)</f>
        <v>0</v>
      </c>
      <c r="K104" s="196" t="s">
        <v>245</v>
      </c>
      <c r="L104" s="41"/>
      <c r="M104" s="201" t="s">
        <v>19</v>
      </c>
      <c r="N104" s="202" t="s">
        <v>43</v>
      </c>
      <c r="O104" s="66"/>
      <c r="P104" s="203">
        <f>O104*H104</f>
        <v>0</v>
      </c>
      <c r="Q104" s="203">
        <v>0</v>
      </c>
      <c r="R104" s="203">
        <f>Q104*H104</f>
        <v>0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246</v>
      </c>
      <c r="AT104" s="205" t="s">
        <v>241</v>
      </c>
      <c r="AU104" s="205" t="s">
        <v>81</v>
      </c>
      <c r="AY104" s="19" t="s">
        <v>239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246</v>
      </c>
      <c r="BM104" s="205" t="s">
        <v>4294</v>
      </c>
    </row>
    <row r="105" spans="1:65" s="2" customFormat="1" ht="19.5">
      <c r="A105" s="36"/>
      <c r="B105" s="37"/>
      <c r="C105" s="38"/>
      <c r="D105" s="207" t="s">
        <v>248</v>
      </c>
      <c r="E105" s="38"/>
      <c r="F105" s="208" t="s">
        <v>1798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248</v>
      </c>
      <c r="AU105" s="19" t="s">
        <v>81</v>
      </c>
    </row>
    <row r="106" spans="1:65" s="14" customFormat="1" ht="11.25">
      <c r="B106" s="230"/>
      <c r="C106" s="231"/>
      <c r="D106" s="207" t="s">
        <v>250</v>
      </c>
      <c r="E106" s="232" t="s">
        <v>19</v>
      </c>
      <c r="F106" s="233" t="s">
        <v>1799</v>
      </c>
      <c r="G106" s="231"/>
      <c r="H106" s="232" t="s">
        <v>19</v>
      </c>
      <c r="I106" s="234"/>
      <c r="J106" s="231"/>
      <c r="K106" s="231"/>
      <c r="L106" s="235"/>
      <c r="M106" s="236"/>
      <c r="N106" s="237"/>
      <c r="O106" s="237"/>
      <c r="P106" s="237"/>
      <c r="Q106" s="237"/>
      <c r="R106" s="237"/>
      <c r="S106" s="237"/>
      <c r="T106" s="238"/>
      <c r="AT106" s="239" t="s">
        <v>250</v>
      </c>
      <c r="AU106" s="239" t="s">
        <v>81</v>
      </c>
      <c r="AV106" s="14" t="s">
        <v>79</v>
      </c>
      <c r="AW106" s="14" t="s">
        <v>33</v>
      </c>
      <c r="AX106" s="14" t="s">
        <v>72</v>
      </c>
      <c r="AY106" s="239" t="s">
        <v>239</v>
      </c>
    </row>
    <row r="107" spans="1:65" s="13" customFormat="1" ht="11.25">
      <c r="B107" s="211"/>
      <c r="C107" s="212"/>
      <c r="D107" s="207" t="s">
        <v>250</v>
      </c>
      <c r="E107" s="213" t="s">
        <v>19</v>
      </c>
      <c r="F107" s="214" t="s">
        <v>4295</v>
      </c>
      <c r="G107" s="212"/>
      <c r="H107" s="215">
        <v>73</v>
      </c>
      <c r="I107" s="216"/>
      <c r="J107" s="212"/>
      <c r="K107" s="212"/>
      <c r="L107" s="217"/>
      <c r="M107" s="218"/>
      <c r="N107" s="219"/>
      <c r="O107" s="219"/>
      <c r="P107" s="219"/>
      <c r="Q107" s="219"/>
      <c r="R107" s="219"/>
      <c r="S107" s="219"/>
      <c r="T107" s="220"/>
      <c r="AT107" s="221" t="s">
        <v>250</v>
      </c>
      <c r="AU107" s="221" t="s">
        <v>81</v>
      </c>
      <c r="AV107" s="13" t="s">
        <v>81</v>
      </c>
      <c r="AW107" s="13" t="s">
        <v>33</v>
      </c>
      <c r="AX107" s="13" t="s">
        <v>72</v>
      </c>
      <c r="AY107" s="221" t="s">
        <v>239</v>
      </c>
    </row>
    <row r="108" spans="1:65" s="13" customFormat="1" ht="11.25">
      <c r="B108" s="211"/>
      <c r="C108" s="212"/>
      <c r="D108" s="207" t="s">
        <v>250</v>
      </c>
      <c r="E108" s="213" t="s">
        <v>19</v>
      </c>
      <c r="F108" s="214" t="s">
        <v>4296</v>
      </c>
      <c r="G108" s="212"/>
      <c r="H108" s="215">
        <v>73</v>
      </c>
      <c r="I108" s="216"/>
      <c r="J108" s="212"/>
      <c r="K108" s="212"/>
      <c r="L108" s="217"/>
      <c r="M108" s="218"/>
      <c r="N108" s="219"/>
      <c r="O108" s="219"/>
      <c r="P108" s="219"/>
      <c r="Q108" s="219"/>
      <c r="R108" s="219"/>
      <c r="S108" s="219"/>
      <c r="T108" s="220"/>
      <c r="AT108" s="221" t="s">
        <v>250</v>
      </c>
      <c r="AU108" s="221" t="s">
        <v>81</v>
      </c>
      <c r="AV108" s="13" t="s">
        <v>81</v>
      </c>
      <c r="AW108" s="13" t="s">
        <v>33</v>
      </c>
      <c r="AX108" s="13" t="s">
        <v>72</v>
      </c>
      <c r="AY108" s="221" t="s">
        <v>239</v>
      </c>
    </row>
    <row r="109" spans="1:65" s="2" customFormat="1" ht="16.5" customHeight="1">
      <c r="A109" s="36"/>
      <c r="B109" s="37"/>
      <c r="C109" s="194" t="s">
        <v>309</v>
      </c>
      <c r="D109" s="194" t="s">
        <v>241</v>
      </c>
      <c r="E109" s="195" t="s">
        <v>1806</v>
      </c>
      <c r="F109" s="196" t="s">
        <v>1807</v>
      </c>
      <c r="G109" s="197" t="s">
        <v>254</v>
      </c>
      <c r="H109" s="198">
        <v>73</v>
      </c>
      <c r="I109" s="199"/>
      <c r="J109" s="200">
        <f>ROUND(I109*H109,2)</f>
        <v>0</v>
      </c>
      <c r="K109" s="196" t="s">
        <v>245</v>
      </c>
      <c r="L109" s="41"/>
      <c r="M109" s="201" t="s">
        <v>19</v>
      </c>
      <c r="N109" s="202" t="s">
        <v>43</v>
      </c>
      <c r="O109" s="66"/>
      <c r="P109" s="203">
        <f>O109*H109</f>
        <v>0</v>
      </c>
      <c r="Q109" s="203">
        <v>0</v>
      </c>
      <c r="R109" s="203">
        <f>Q109*H109</f>
        <v>0</v>
      </c>
      <c r="S109" s="203">
        <v>0</v>
      </c>
      <c r="T109" s="204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246</v>
      </c>
      <c r="AT109" s="205" t="s">
        <v>241</v>
      </c>
      <c r="AU109" s="205" t="s">
        <v>81</v>
      </c>
      <c r="AY109" s="19" t="s">
        <v>239</v>
      </c>
      <c r="BE109" s="206">
        <f>IF(N109="základní",J109,0)</f>
        <v>0</v>
      </c>
      <c r="BF109" s="206">
        <f>IF(N109="snížená",J109,0)</f>
        <v>0</v>
      </c>
      <c r="BG109" s="206">
        <f>IF(N109="zákl. přenesená",J109,0)</f>
        <v>0</v>
      </c>
      <c r="BH109" s="206">
        <f>IF(N109="sníž. přenesená",J109,0)</f>
        <v>0</v>
      </c>
      <c r="BI109" s="206">
        <f>IF(N109="nulová",J109,0)</f>
        <v>0</v>
      </c>
      <c r="BJ109" s="19" t="s">
        <v>79</v>
      </c>
      <c r="BK109" s="206">
        <f>ROUND(I109*H109,2)</f>
        <v>0</v>
      </c>
      <c r="BL109" s="19" t="s">
        <v>246</v>
      </c>
      <c r="BM109" s="205" t="s">
        <v>4297</v>
      </c>
    </row>
    <row r="110" spans="1:65" s="2" customFormat="1" ht="19.5">
      <c r="A110" s="36"/>
      <c r="B110" s="37"/>
      <c r="C110" s="38"/>
      <c r="D110" s="207" t="s">
        <v>248</v>
      </c>
      <c r="E110" s="38"/>
      <c r="F110" s="208" t="s">
        <v>1809</v>
      </c>
      <c r="G110" s="38"/>
      <c r="H110" s="38"/>
      <c r="I110" s="117"/>
      <c r="J110" s="38"/>
      <c r="K110" s="38"/>
      <c r="L110" s="41"/>
      <c r="M110" s="209"/>
      <c r="N110" s="210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248</v>
      </c>
      <c r="AU110" s="19" t="s">
        <v>81</v>
      </c>
    </row>
    <row r="111" spans="1:65" s="13" customFormat="1" ht="11.25">
      <c r="B111" s="211"/>
      <c r="C111" s="212"/>
      <c r="D111" s="207" t="s">
        <v>250</v>
      </c>
      <c r="E111" s="213" t="s">
        <v>19</v>
      </c>
      <c r="F111" s="214" t="s">
        <v>4296</v>
      </c>
      <c r="G111" s="212"/>
      <c r="H111" s="215">
        <v>73</v>
      </c>
      <c r="I111" s="216"/>
      <c r="J111" s="212"/>
      <c r="K111" s="212"/>
      <c r="L111" s="217"/>
      <c r="M111" s="218"/>
      <c r="N111" s="219"/>
      <c r="O111" s="219"/>
      <c r="P111" s="219"/>
      <c r="Q111" s="219"/>
      <c r="R111" s="219"/>
      <c r="S111" s="219"/>
      <c r="T111" s="220"/>
      <c r="AT111" s="221" t="s">
        <v>250</v>
      </c>
      <c r="AU111" s="221" t="s">
        <v>81</v>
      </c>
      <c r="AV111" s="13" t="s">
        <v>81</v>
      </c>
      <c r="AW111" s="13" t="s">
        <v>33</v>
      </c>
      <c r="AX111" s="13" t="s">
        <v>72</v>
      </c>
      <c r="AY111" s="221" t="s">
        <v>239</v>
      </c>
    </row>
    <row r="112" spans="1:65" s="2" customFormat="1" ht="16.5" customHeight="1">
      <c r="A112" s="36"/>
      <c r="B112" s="37"/>
      <c r="C112" s="194" t="s">
        <v>314</v>
      </c>
      <c r="D112" s="194" t="s">
        <v>241</v>
      </c>
      <c r="E112" s="195" t="s">
        <v>4298</v>
      </c>
      <c r="F112" s="196" t="s">
        <v>4299</v>
      </c>
      <c r="G112" s="197" t="s">
        <v>254</v>
      </c>
      <c r="H112" s="198">
        <v>73</v>
      </c>
      <c r="I112" s="199"/>
      <c r="J112" s="200">
        <f>ROUND(I112*H112,2)</f>
        <v>0</v>
      </c>
      <c r="K112" s="196" t="s">
        <v>245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246</v>
      </c>
      <c r="AT112" s="205" t="s">
        <v>241</v>
      </c>
      <c r="AU112" s="205" t="s">
        <v>81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246</v>
      </c>
      <c r="BM112" s="205" t="s">
        <v>4300</v>
      </c>
    </row>
    <row r="113" spans="1:65" s="2" customFormat="1" ht="19.5">
      <c r="A113" s="36"/>
      <c r="B113" s="37"/>
      <c r="C113" s="38"/>
      <c r="D113" s="207" t="s">
        <v>248</v>
      </c>
      <c r="E113" s="38"/>
      <c r="F113" s="208" t="s">
        <v>4301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81</v>
      </c>
    </row>
    <row r="114" spans="1:65" s="13" customFormat="1" ht="11.25">
      <c r="B114" s="211"/>
      <c r="C114" s="212"/>
      <c r="D114" s="207" t="s">
        <v>250</v>
      </c>
      <c r="E114" s="213" t="s">
        <v>19</v>
      </c>
      <c r="F114" s="214" t="s">
        <v>4296</v>
      </c>
      <c r="G114" s="212"/>
      <c r="H114" s="215">
        <v>73</v>
      </c>
      <c r="I114" s="216"/>
      <c r="J114" s="212"/>
      <c r="K114" s="212"/>
      <c r="L114" s="217"/>
      <c r="M114" s="218"/>
      <c r="N114" s="219"/>
      <c r="O114" s="219"/>
      <c r="P114" s="219"/>
      <c r="Q114" s="219"/>
      <c r="R114" s="219"/>
      <c r="S114" s="219"/>
      <c r="T114" s="220"/>
      <c r="AT114" s="221" t="s">
        <v>250</v>
      </c>
      <c r="AU114" s="221" t="s">
        <v>81</v>
      </c>
      <c r="AV114" s="13" t="s">
        <v>81</v>
      </c>
      <c r="AW114" s="13" t="s">
        <v>33</v>
      </c>
      <c r="AX114" s="13" t="s">
        <v>72</v>
      </c>
      <c r="AY114" s="221" t="s">
        <v>239</v>
      </c>
    </row>
    <row r="115" spans="1:65" s="2" customFormat="1" ht="16.5" customHeight="1">
      <c r="A115" s="36"/>
      <c r="B115" s="37"/>
      <c r="C115" s="194" t="s">
        <v>319</v>
      </c>
      <c r="D115" s="194" t="s">
        <v>241</v>
      </c>
      <c r="E115" s="195" t="s">
        <v>4302</v>
      </c>
      <c r="F115" s="196" t="s">
        <v>4303</v>
      </c>
      <c r="G115" s="197" t="s">
        <v>244</v>
      </c>
      <c r="H115" s="198">
        <v>200</v>
      </c>
      <c r="I115" s="199"/>
      <c r="J115" s="200">
        <f>ROUND(I115*H115,2)</f>
        <v>0</v>
      </c>
      <c r="K115" s="196" t="s">
        <v>245</v>
      </c>
      <c r="L115" s="41"/>
      <c r="M115" s="201" t="s">
        <v>19</v>
      </c>
      <c r="N115" s="202" t="s">
        <v>43</v>
      </c>
      <c r="O115" s="66"/>
      <c r="P115" s="203">
        <f>O115*H115</f>
        <v>0</v>
      </c>
      <c r="Q115" s="203">
        <v>0</v>
      </c>
      <c r="R115" s="203">
        <f>Q115*H115</f>
        <v>0</v>
      </c>
      <c r="S115" s="203">
        <v>0</v>
      </c>
      <c r="T115" s="204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246</v>
      </c>
      <c r="AT115" s="205" t="s">
        <v>241</v>
      </c>
      <c r="AU115" s="205" t="s">
        <v>81</v>
      </c>
      <c r="AY115" s="19" t="s">
        <v>239</v>
      </c>
      <c r="BE115" s="206">
        <f>IF(N115="základní",J115,0)</f>
        <v>0</v>
      </c>
      <c r="BF115" s="206">
        <f>IF(N115="snížená",J115,0)</f>
        <v>0</v>
      </c>
      <c r="BG115" s="206">
        <f>IF(N115="zákl. přenesená",J115,0)</f>
        <v>0</v>
      </c>
      <c r="BH115" s="206">
        <f>IF(N115="sníž. přenesená",J115,0)</f>
        <v>0</v>
      </c>
      <c r="BI115" s="206">
        <f>IF(N115="nulová",J115,0)</f>
        <v>0</v>
      </c>
      <c r="BJ115" s="19" t="s">
        <v>79</v>
      </c>
      <c r="BK115" s="206">
        <f>ROUND(I115*H115,2)</f>
        <v>0</v>
      </c>
      <c r="BL115" s="19" t="s">
        <v>246</v>
      </c>
      <c r="BM115" s="205" t="s">
        <v>4304</v>
      </c>
    </row>
    <row r="116" spans="1:65" s="2" customFormat="1" ht="11.25">
      <c r="A116" s="36"/>
      <c r="B116" s="37"/>
      <c r="C116" s="38"/>
      <c r="D116" s="207" t="s">
        <v>248</v>
      </c>
      <c r="E116" s="38"/>
      <c r="F116" s="208" t="s">
        <v>4305</v>
      </c>
      <c r="G116" s="38"/>
      <c r="H116" s="38"/>
      <c r="I116" s="117"/>
      <c r="J116" s="38"/>
      <c r="K116" s="38"/>
      <c r="L116" s="41"/>
      <c r="M116" s="209"/>
      <c r="N116" s="210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248</v>
      </c>
      <c r="AU116" s="19" t="s">
        <v>81</v>
      </c>
    </row>
    <row r="117" spans="1:65" s="13" customFormat="1" ht="11.25">
      <c r="B117" s="211"/>
      <c r="C117" s="212"/>
      <c r="D117" s="207" t="s">
        <v>250</v>
      </c>
      <c r="E117" s="213" t="s">
        <v>19</v>
      </c>
      <c r="F117" s="214" t="s">
        <v>4306</v>
      </c>
      <c r="G117" s="212"/>
      <c r="H117" s="215">
        <v>200</v>
      </c>
      <c r="I117" s="216"/>
      <c r="J117" s="212"/>
      <c r="K117" s="212"/>
      <c r="L117" s="217"/>
      <c r="M117" s="218"/>
      <c r="N117" s="219"/>
      <c r="O117" s="219"/>
      <c r="P117" s="219"/>
      <c r="Q117" s="219"/>
      <c r="R117" s="219"/>
      <c r="S117" s="219"/>
      <c r="T117" s="220"/>
      <c r="AT117" s="221" t="s">
        <v>250</v>
      </c>
      <c r="AU117" s="221" t="s">
        <v>81</v>
      </c>
      <c r="AV117" s="13" t="s">
        <v>81</v>
      </c>
      <c r="AW117" s="13" t="s">
        <v>33</v>
      </c>
      <c r="AX117" s="13" t="s">
        <v>72</v>
      </c>
      <c r="AY117" s="221" t="s">
        <v>239</v>
      </c>
    </row>
    <row r="118" spans="1:65" s="12" customFormat="1" ht="22.9" customHeight="1">
      <c r="B118" s="178"/>
      <c r="C118" s="179"/>
      <c r="D118" s="180" t="s">
        <v>71</v>
      </c>
      <c r="E118" s="192" t="s">
        <v>81</v>
      </c>
      <c r="F118" s="192" t="s">
        <v>1879</v>
      </c>
      <c r="G118" s="179"/>
      <c r="H118" s="179"/>
      <c r="I118" s="182"/>
      <c r="J118" s="193">
        <f>BK118</f>
        <v>0</v>
      </c>
      <c r="K118" s="179"/>
      <c r="L118" s="184"/>
      <c r="M118" s="185"/>
      <c r="N118" s="186"/>
      <c r="O118" s="186"/>
      <c r="P118" s="187">
        <f>SUM(P119:P127)</f>
        <v>0</v>
      </c>
      <c r="Q118" s="186"/>
      <c r="R118" s="187">
        <f>SUM(R119:R127)</f>
        <v>186.1875</v>
      </c>
      <c r="S118" s="186"/>
      <c r="T118" s="188">
        <f>SUM(T119:T127)</f>
        <v>0</v>
      </c>
      <c r="AR118" s="189" t="s">
        <v>79</v>
      </c>
      <c r="AT118" s="190" t="s">
        <v>71</v>
      </c>
      <c r="AU118" s="190" t="s">
        <v>79</v>
      </c>
      <c r="AY118" s="189" t="s">
        <v>239</v>
      </c>
      <c r="BK118" s="191">
        <f>SUM(BK119:BK127)</f>
        <v>0</v>
      </c>
    </row>
    <row r="119" spans="1:65" s="2" customFormat="1" ht="16.5" customHeight="1">
      <c r="A119" s="36"/>
      <c r="B119" s="37"/>
      <c r="C119" s="194" t="s">
        <v>324</v>
      </c>
      <c r="D119" s="194" t="s">
        <v>241</v>
      </c>
      <c r="E119" s="195" t="s">
        <v>4307</v>
      </c>
      <c r="F119" s="196" t="s">
        <v>4308</v>
      </c>
      <c r="G119" s="197" t="s">
        <v>254</v>
      </c>
      <c r="H119" s="198">
        <v>30</v>
      </c>
      <c r="I119" s="199"/>
      <c r="J119" s="200">
        <f>ROUND(I119*H119,2)</f>
        <v>0</v>
      </c>
      <c r="K119" s="196" t="s">
        <v>245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1.9312499999999999</v>
      </c>
      <c r="R119" s="203">
        <f>Q119*H119</f>
        <v>57.9375</v>
      </c>
      <c r="S119" s="203">
        <v>0</v>
      </c>
      <c r="T119" s="204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246</v>
      </c>
      <c r="AT119" s="205" t="s">
        <v>241</v>
      </c>
      <c r="AU119" s="205" t="s">
        <v>81</v>
      </c>
      <c r="AY119" s="19" t="s">
        <v>239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246</v>
      </c>
      <c r="BM119" s="205" t="s">
        <v>4309</v>
      </c>
    </row>
    <row r="120" spans="1:65" s="2" customFormat="1" ht="11.25">
      <c r="A120" s="36"/>
      <c r="B120" s="37"/>
      <c r="C120" s="38"/>
      <c r="D120" s="207" t="s">
        <v>248</v>
      </c>
      <c r="E120" s="38"/>
      <c r="F120" s="208" t="s">
        <v>4310</v>
      </c>
      <c r="G120" s="38"/>
      <c r="H120" s="38"/>
      <c r="I120" s="117"/>
      <c r="J120" s="38"/>
      <c r="K120" s="38"/>
      <c r="L120" s="41"/>
      <c r="M120" s="209"/>
      <c r="N120" s="210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248</v>
      </c>
      <c r="AU120" s="19" t="s">
        <v>81</v>
      </c>
    </row>
    <row r="121" spans="1:65" s="13" customFormat="1" ht="11.25">
      <c r="B121" s="211"/>
      <c r="C121" s="212"/>
      <c r="D121" s="207" t="s">
        <v>250</v>
      </c>
      <c r="E121" s="213" t="s">
        <v>19</v>
      </c>
      <c r="F121" s="214" t="s">
        <v>4311</v>
      </c>
      <c r="G121" s="212"/>
      <c r="H121" s="215">
        <v>30</v>
      </c>
      <c r="I121" s="216"/>
      <c r="J121" s="212"/>
      <c r="K121" s="212"/>
      <c r="L121" s="217"/>
      <c r="M121" s="218"/>
      <c r="N121" s="219"/>
      <c r="O121" s="219"/>
      <c r="P121" s="219"/>
      <c r="Q121" s="219"/>
      <c r="R121" s="219"/>
      <c r="S121" s="219"/>
      <c r="T121" s="220"/>
      <c r="AT121" s="221" t="s">
        <v>250</v>
      </c>
      <c r="AU121" s="221" t="s">
        <v>81</v>
      </c>
      <c r="AV121" s="13" t="s">
        <v>81</v>
      </c>
      <c r="AW121" s="13" t="s">
        <v>33</v>
      </c>
      <c r="AX121" s="13" t="s">
        <v>72</v>
      </c>
      <c r="AY121" s="221" t="s">
        <v>239</v>
      </c>
    </row>
    <row r="122" spans="1:65" s="2" customFormat="1" ht="16.5" customHeight="1">
      <c r="A122" s="36"/>
      <c r="B122" s="37"/>
      <c r="C122" s="194" t="s">
        <v>333</v>
      </c>
      <c r="D122" s="194" t="s">
        <v>241</v>
      </c>
      <c r="E122" s="195" t="s">
        <v>2244</v>
      </c>
      <c r="F122" s="196" t="s">
        <v>2245</v>
      </c>
      <c r="G122" s="197" t="s">
        <v>244</v>
      </c>
      <c r="H122" s="198">
        <v>200</v>
      </c>
      <c r="I122" s="199"/>
      <c r="J122" s="200">
        <f>ROUND(I122*H122,2)</f>
        <v>0</v>
      </c>
      <c r="K122" s="196" t="s">
        <v>245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0.108</v>
      </c>
      <c r="R122" s="203">
        <f>Q122*H122</f>
        <v>21.6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246</v>
      </c>
      <c r="AT122" s="205" t="s">
        <v>241</v>
      </c>
      <c r="AU122" s="205" t="s">
        <v>81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246</v>
      </c>
      <c r="BM122" s="205" t="s">
        <v>4312</v>
      </c>
    </row>
    <row r="123" spans="1:65" s="2" customFormat="1" ht="11.25">
      <c r="A123" s="36"/>
      <c r="B123" s="37"/>
      <c r="C123" s="38"/>
      <c r="D123" s="207" t="s">
        <v>248</v>
      </c>
      <c r="E123" s="38"/>
      <c r="F123" s="208" t="s">
        <v>2247</v>
      </c>
      <c r="G123" s="38"/>
      <c r="H123" s="38"/>
      <c r="I123" s="117"/>
      <c r="J123" s="38"/>
      <c r="K123" s="38"/>
      <c r="L123" s="41"/>
      <c r="M123" s="209"/>
      <c r="N123" s="210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81</v>
      </c>
    </row>
    <row r="124" spans="1:65" s="13" customFormat="1" ht="11.25">
      <c r="B124" s="211"/>
      <c r="C124" s="212"/>
      <c r="D124" s="207" t="s">
        <v>250</v>
      </c>
      <c r="E124" s="213" t="s">
        <v>19</v>
      </c>
      <c r="F124" s="214" t="s">
        <v>4313</v>
      </c>
      <c r="G124" s="212"/>
      <c r="H124" s="215">
        <v>200</v>
      </c>
      <c r="I124" s="216"/>
      <c r="J124" s="212"/>
      <c r="K124" s="212"/>
      <c r="L124" s="217"/>
      <c r="M124" s="218"/>
      <c r="N124" s="219"/>
      <c r="O124" s="219"/>
      <c r="P124" s="219"/>
      <c r="Q124" s="219"/>
      <c r="R124" s="219"/>
      <c r="S124" s="219"/>
      <c r="T124" s="220"/>
      <c r="AT124" s="221" t="s">
        <v>250</v>
      </c>
      <c r="AU124" s="221" t="s">
        <v>81</v>
      </c>
      <c r="AV124" s="13" t="s">
        <v>81</v>
      </c>
      <c r="AW124" s="13" t="s">
        <v>33</v>
      </c>
      <c r="AX124" s="13" t="s">
        <v>72</v>
      </c>
      <c r="AY124" s="221" t="s">
        <v>239</v>
      </c>
    </row>
    <row r="125" spans="1:65" s="2" customFormat="1" ht="16.5" customHeight="1">
      <c r="A125" s="36"/>
      <c r="B125" s="37"/>
      <c r="C125" s="240" t="s">
        <v>340</v>
      </c>
      <c r="D125" s="240" t="s">
        <v>653</v>
      </c>
      <c r="E125" s="241" t="s">
        <v>4314</v>
      </c>
      <c r="F125" s="242" t="s">
        <v>4315</v>
      </c>
      <c r="G125" s="243" t="s">
        <v>285</v>
      </c>
      <c r="H125" s="244">
        <v>45</v>
      </c>
      <c r="I125" s="245"/>
      <c r="J125" s="246">
        <f>ROUND(I125*H125,2)</f>
        <v>0</v>
      </c>
      <c r="K125" s="242" t="s">
        <v>245</v>
      </c>
      <c r="L125" s="247"/>
      <c r="M125" s="248" t="s">
        <v>19</v>
      </c>
      <c r="N125" s="249" t="s">
        <v>43</v>
      </c>
      <c r="O125" s="66"/>
      <c r="P125" s="203">
        <f>O125*H125</f>
        <v>0</v>
      </c>
      <c r="Q125" s="203">
        <v>2.37</v>
      </c>
      <c r="R125" s="203">
        <f>Q125*H125</f>
        <v>106.65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314</v>
      </c>
      <c r="AT125" s="205" t="s">
        <v>653</v>
      </c>
      <c r="AU125" s="205" t="s">
        <v>81</v>
      </c>
      <c r="AY125" s="19" t="s">
        <v>239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246</v>
      </c>
      <c r="BM125" s="205" t="s">
        <v>4316</v>
      </c>
    </row>
    <row r="126" spans="1:65" s="2" customFormat="1" ht="11.25">
      <c r="A126" s="36"/>
      <c r="B126" s="37"/>
      <c r="C126" s="38"/>
      <c r="D126" s="207" t="s">
        <v>248</v>
      </c>
      <c r="E126" s="38"/>
      <c r="F126" s="208" t="s">
        <v>4315</v>
      </c>
      <c r="G126" s="38"/>
      <c r="H126" s="38"/>
      <c r="I126" s="117"/>
      <c r="J126" s="38"/>
      <c r="K126" s="38"/>
      <c r="L126" s="41"/>
      <c r="M126" s="209"/>
      <c r="N126" s="210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248</v>
      </c>
      <c r="AU126" s="19" t="s">
        <v>81</v>
      </c>
    </row>
    <row r="127" spans="1:65" s="13" customFormat="1" ht="11.25">
      <c r="B127" s="211"/>
      <c r="C127" s="212"/>
      <c r="D127" s="207" t="s">
        <v>250</v>
      </c>
      <c r="E127" s="213" t="s">
        <v>19</v>
      </c>
      <c r="F127" s="214" t="s">
        <v>4317</v>
      </c>
      <c r="G127" s="212"/>
      <c r="H127" s="215">
        <v>45</v>
      </c>
      <c r="I127" s="216"/>
      <c r="J127" s="212"/>
      <c r="K127" s="212"/>
      <c r="L127" s="217"/>
      <c r="M127" s="218"/>
      <c r="N127" s="219"/>
      <c r="O127" s="219"/>
      <c r="P127" s="219"/>
      <c r="Q127" s="219"/>
      <c r="R127" s="219"/>
      <c r="S127" s="219"/>
      <c r="T127" s="220"/>
      <c r="AT127" s="221" t="s">
        <v>250</v>
      </c>
      <c r="AU127" s="221" t="s">
        <v>81</v>
      </c>
      <c r="AV127" s="13" t="s">
        <v>81</v>
      </c>
      <c r="AW127" s="13" t="s">
        <v>33</v>
      </c>
      <c r="AX127" s="13" t="s">
        <v>72</v>
      </c>
      <c r="AY127" s="221" t="s">
        <v>239</v>
      </c>
    </row>
    <row r="128" spans="1:65" s="12" customFormat="1" ht="22.9" customHeight="1">
      <c r="B128" s="178"/>
      <c r="C128" s="179"/>
      <c r="D128" s="180" t="s">
        <v>71</v>
      </c>
      <c r="E128" s="192" t="s">
        <v>101</v>
      </c>
      <c r="F128" s="192" t="s">
        <v>2253</v>
      </c>
      <c r="G128" s="179"/>
      <c r="H128" s="179"/>
      <c r="I128" s="182"/>
      <c r="J128" s="193">
        <f>BK128</f>
        <v>0</v>
      </c>
      <c r="K128" s="179"/>
      <c r="L128" s="184"/>
      <c r="M128" s="185"/>
      <c r="N128" s="186"/>
      <c r="O128" s="186"/>
      <c r="P128" s="187">
        <f>SUM(P129:P132)</f>
        <v>0</v>
      </c>
      <c r="Q128" s="186"/>
      <c r="R128" s="187">
        <f>SUM(R129:R132)</f>
        <v>10.379049999999999</v>
      </c>
      <c r="S128" s="186"/>
      <c r="T128" s="188">
        <f>SUM(T129:T132)</f>
        <v>0</v>
      </c>
      <c r="AR128" s="189" t="s">
        <v>79</v>
      </c>
      <c r="AT128" s="190" t="s">
        <v>71</v>
      </c>
      <c r="AU128" s="190" t="s">
        <v>79</v>
      </c>
      <c r="AY128" s="189" t="s">
        <v>239</v>
      </c>
      <c r="BK128" s="191">
        <f>SUM(BK129:BK132)</f>
        <v>0</v>
      </c>
    </row>
    <row r="129" spans="1:65" s="2" customFormat="1" ht="16.5" customHeight="1">
      <c r="A129" s="36"/>
      <c r="B129" s="37"/>
      <c r="C129" s="194" t="s">
        <v>408</v>
      </c>
      <c r="D129" s="194" t="s">
        <v>241</v>
      </c>
      <c r="E129" s="195" t="s">
        <v>4318</v>
      </c>
      <c r="F129" s="196" t="s">
        <v>4319</v>
      </c>
      <c r="G129" s="197" t="s">
        <v>254</v>
      </c>
      <c r="H129" s="198">
        <v>5.5</v>
      </c>
      <c r="I129" s="199"/>
      <c r="J129" s="200">
        <f>ROUND(I129*H129,2)</f>
        <v>0</v>
      </c>
      <c r="K129" s="196" t="s">
        <v>19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1.8871</v>
      </c>
      <c r="R129" s="203">
        <f>Q129*H129</f>
        <v>10.379049999999999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246</v>
      </c>
      <c r="AT129" s="205" t="s">
        <v>241</v>
      </c>
      <c r="AU129" s="205" t="s">
        <v>81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246</v>
      </c>
      <c r="BM129" s="205" t="s">
        <v>4320</v>
      </c>
    </row>
    <row r="130" spans="1:65" s="2" customFormat="1" ht="11.25">
      <c r="A130" s="36"/>
      <c r="B130" s="37"/>
      <c r="C130" s="38"/>
      <c r="D130" s="207" t="s">
        <v>248</v>
      </c>
      <c r="E130" s="38"/>
      <c r="F130" s="208" t="s">
        <v>4319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81</v>
      </c>
    </row>
    <row r="131" spans="1:65" s="2" customFormat="1" ht="29.25">
      <c r="A131" s="36"/>
      <c r="B131" s="37"/>
      <c r="C131" s="38"/>
      <c r="D131" s="207" t="s">
        <v>275</v>
      </c>
      <c r="E131" s="38"/>
      <c r="F131" s="225" t="s">
        <v>4321</v>
      </c>
      <c r="G131" s="38"/>
      <c r="H131" s="38"/>
      <c r="I131" s="117"/>
      <c r="J131" s="38"/>
      <c r="K131" s="38"/>
      <c r="L131" s="41"/>
      <c r="M131" s="209"/>
      <c r="N131" s="210"/>
      <c r="O131" s="66"/>
      <c r="P131" s="66"/>
      <c r="Q131" s="66"/>
      <c r="R131" s="66"/>
      <c r="S131" s="66"/>
      <c r="T131" s="67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275</v>
      </c>
      <c r="AU131" s="19" t="s">
        <v>81</v>
      </c>
    </row>
    <row r="132" spans="1:65" s="13" customFormat="1" ht="11.25">
      <c r="B132" s="211"/>
      <c r="C132" s="212"/>
      <c r="D132" s="207" t="s">
        <v>250</v>
      </c>
      <c r="E132" s="213" t="s">
        <v>19</v>
      </c>
      <c r="F132" s="214" t="s">
        <v>4322</v>
      </c>
      <c r="G132" s="212"/>
      <c r="H132" s="215">
        <v>5.5</v>
      </c>
      <c r="I132" s="216"/>
      <c r="J132" s="212"/>
      <c r="K132" s="212"/>
      <c r="L132" s="217"/>
      <c r="M132" s="218"/>
      <c r="N132" s="219"/>
      <c r="O132" s="219"/>
      <c r="P132" s="219"/>
      <c r="Q132" s="219"/>
      <c r="R132" s="219"/>
      <c r="S132" s="219"/>
      <c r="T132" s="220"/>
      <c r="AT132" s="221" t="s">
        <v>250</v>
      </c>
      <c r="AU132" s="221" t="s">
        <v>81</v>
      </c>
      <c r="AV132" s="13" t="s">
        <v>81</v>
      </c>
      <c r="AW132" s="13" t="s">
        <v>33</v>
      </c>
      <c r="AX132" s="13" t="s">
        <v>72</v>
      </c>
      <c r="AY132" s="221" t="s">
        <v>239</v>
      </c>
    </row>
    <row r="133" spans="1:65" s="12" customFormat="1" ht="22.9" customHeight="1">
      <c r="B133" s="178"/>
      <c r="C133" s="179"/>
      <c r="D133" s="180" t="s">
        <v>71</v>
      </c>
      <c r="E133" s="192" t="s">
        <v>556</v>
      </c>
      <c r="F133" s="192" t="s">
        <v>557</v>
      </c>
      <c r="G133" s="179"/>
      <c r="H133" s="179"/>
      <c r="I133" s="182"/>
      <c r="J133" s="193">
        <f>BK133</f>
        <v>0</v>
      </c>
      <c r="K133" s="179"/>
      <c r="L133" s="184"/>
      <c r="M133" s="185"/>
      <c r="N133" s="186"/>
      <c r="O133" s="186"/>
      <c r="P133" s="187">
        <f>SUM(P134:P153)</f>
        <v>0</v>
      </c>
      <c r="Q133" s="186"/>
      <c r="R133" s="187">
        <f>SUM(R134:R153)</f>
        <v>0</v>
      </c>
      <c r="S133" s="186"/>
      <c r="T133" s="188">
        <f>SUM(T134:T153)</f>
        <v>0</v>
      </c>
      <c r="AR133" s="189" t="s">
        <v>79</v>
      </c>
      <c r="AT133" s="190" t="s">
        <v>71</v>
      </c>
      <c r="AU133" s="190" t="s">
        <v>79</v>
      </c>
      <c r="AY133" s="189" t="s">
        <v>239</v>
      </c>
      <c r="BK133" s="191">
        <f>SUM(BK134:BK153)</f>
        <v>0</v>
      </c>
    </row>
    <row r="134" spans="1:65" s="2" customFormat="1" ht="16.5" customHeight="1">
      <c r="A134" s="36"/>
      <c r="B134" s="37"/>
      <c r="C134" s="194" t="s">
        <v>414</v>
      </c>
      <c r="D134" s="194" t="s">
        <v>241</v>
      </c>
      <c r="E134" s="195" t="s">
        <v>588</v>
      </c>
      <c r="F134" s="196" t="s">
        <v>589</v>
      </c>
      <c r="G134" s="197" t="s">
        <v>265</v>
      </c>
      <c r="H134" s="198">
        <v>39</v>
      </c>
      <c r="I134" s="199"/>
      <c r="J134" s="200">
        <f>ROUND(I134*H134,2)</f>
        <v>0</v>
      </c>
      <c r="K134" s="196" t="s">
        <v>245</v>
      </c>
      <c r="L134" s="41"/>
      <c r="M134" s="201" t="s">
        <v>19</v>
      </c>
      <c r="N134" s="202" t="s">
        <v>43</v>
      </c>
      <c r="O134" s="66"/>
      <c r="P134" s="203">
        <f>O134*H134</f>
        <v>0</v>
      </c>
      <c r="Q134" s="203">
        <v>0</v>
      </c>
      <c r="R134" s="203">
        <f>Q134*H134</f>
        <v>0</v>
      </c>
      <c r="S134" s="203">
        <v>0</v>
      </c>
      <c r="T134" s="204">
        <f>S134*H134</f>
        <v>0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R134" s="205" t="s">
        <v>246</v>
      </c>
      <c r="AT134" s="205" t="s">
        <v>241</v>
      </c>
      <c r="AU134" s="205" t="s">
        <v>81</v>
      </c>
      <c r="AY134" s="19" t="s">
        <v>239</v>
      </c>
      <c r="BE134" s="206">
        <f>IF(N134="základní",J134,0)</f>
        <v>0</v>
      </c>
      <c r="BF134" s="206">
        <f>IF(N134="snížená",J134,0)</f>
        <v>0</v>
      </c>
      <c r="BG134" s="206">
        <f>IF(N134="zákl. přenesená",J134,0)</f>
        <v>0</v>
      </c>
      <c r="BH134" s="206">
        <f>IF(N134="sníž. přenesená",J134,0)</f>
        <v>0</v>
      </c>
      <c r="BI134" s="206">
        <f>IF(N134="nulová",J134,0)</f>
        <v>0</v>
      </c>
      <c r="BJ134" s="19" t="s">
        <v>79</v>
      </c>
      <c r="BK134" s="206">
        <f>ROUND(I134*H134,2)</f>
        <v>0</v>
      </c>
      <c r="BL134" s="19" t="s">
        <v>246</v>
      </c>
      <c r="BM134" s="205" t="s">
        <v>4323</v>
      </c>
    </row>
    <row r="135" spans="1:65" s="2" customFormat="1" ht="11.25">
      <c r="A135" s="36"/>
      <c r="B135" s="37"/>
      <c r="C135" s="38"/>
      <c r="D135" s="207" t="s">
        <v>248</v>
      </c>
      <c r="E135" s="38"/>
      <c r="F135" s="208" t="s">
        <v>591</v>
      </c>
      <c r="G135" s="38"/>
      <c r="H135" s="38"/>
      <c r="I135" s="117"/>
      <c r="J135" s="38"/>
      <c r="K135" s="38"/>
      <c r="L135" s="41"/>
      <c r="M135" s="209"/>
      <c r="N135" s="210"/>
      <c r="O135" s="66"/>
      <c r="P135" s="66"/>
      <c r="Q135" s="66"/>
      <c r="R135" s="66"/>
      <c r="S135" s="66"/>
      <c r="T135" s="67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T135" s="19" t="s">
        <v>248</v>
      </c>
      <c r="AU135" s="19" t="s">
        <v>81</v>
      </c>
    </row>
    <row r="136" spans="1:65" s="13" customFormat="1" ht="11.25">
      <c r="B136" s="211"/>
      <c r="C136" s="212"/>
      <c r="D136" s="207" t="s">
        <v>250</v>
      </c>
      <c r="E136" s="213" t="s">
        <v>19</v>
      </c>
      <c r="F136" s="214" t="s">
        <v>4324</v>
      </c>
      <c r="G136" s="212"/>
      <c r="H136" s="215">
        <v>39</v>
      </c>
      <c r="I136" s="216"/>
      <c r="J136" s="212"/>
      <c r="K136" s="212"/>
      <c r="L136" s="217"/>
      <c r="M136" s="218"/>
      <c r="N136" s="219"/>
      <c r="O136" s="219"/>
      <c r="P136" s="219"/>
      <c r="Q136" s="219"/>
      <c r="R136" s="219"/>
      <c r="S136" s="219"/>
      <c r="T136" s="220"/>
      <c r="AT136" s="221" t="s">
        <v>250</v>
      </c>
      <c r="AU136" s="221" t="s">
        <v>81</v>
      </c>
      <c r="AV136" s="13" t="s">
        <v>81</v>
      </c>
      <c r="AW136" s="13" t="s">
        <v>33</v>
      </c>
      <c r="AX136" s="13" t="s">
        <v>72</v>
      </c>
      <c r="AY136" s="221" t="s">
        <v>239</v>
      </c>
    </row>
    <row r="137" spans="1:65" s="2" customFormat="1" ht="16.5" customHeight="1">
      <c r="A137" s="36"/>
      <c r="B137" s="37"/>
      <c r="C137" s="194" t="s">
        <v>8</v>
      </c>
      <c r="D137" s="194" t="s">
        <v>241</v>
      </c>
      <c r="E137" s="195" t="s">
        <v>597</v>
      </c>
      <c r="F137" s="196" t="s">
        <v>598</v>
      </c>
      <c r="G137" s="197" t="s">
        <v>265</v>
      </c>
      <c r="H137" s="198">
        <v>936</v>
      </c>
      <c r="I137" s="199"/>
      <c r="J137" s="200">
        <f>ROUND(I137*H137,2)</f>
        <v>0</v>
      </c>
      <c r="K137" s="196" t="s">
        <v>245</v>
      </c>
      <c r="L137" s="41"/>
      <c r="M137" s="201" t="s">
        <v>19</v>
      </c>
      <c r="N137" s="202" t="s">
        <v>43</v>
      </c>
      <c r="O137" s="66"/>
      <c r="P137" s="203">
        <f>O137*H137</f>
        <v>0</v>
      </c>
      <c r="Q137" s="203">
        <v>0</v>
      </c>
      <c r="R137" s="203">
        <f>Q137*H137</f>
        <v>0</v>
      </c>
      <c r="S137" s="203">
        <v>0</v>
      </c>
      <c r="T137" s="204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246</v>
      </c>
      <c r="AT137" s="205" t="s">
        <v>241</v>
      </c>
      <c r="AU137" s="205" t="s">
        <v>81</v>
      </c>
      <c r="AY137" s="19" t="s">
        <v>239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246</v>
      </c>
      <c r="BM137" s="205" t="s">
        <v>4325</v>
      </c>
    </row>
    <row r="138" spans="1:65" s="2" customFormat="1" ht="11.25">
      <c r="A138" s="36"/>
      <c r="B138" s="37"/>
      <c r="C138" s="38"/>
      <c r="D138" s="207" t="s">
        <v>248</v>
      </c>
      <c r="E138" s="38"/>
      <c r="F138" s="208" t="s">
        <v>600</v>
      </c>
      <c r="G138" s="38"/>
      <c r="H138" s="38"/>
      <c r="I138" s="117"/>
      <c r="J138" s="38"/>
      <c r="K138" s="38"/>
      <c r="L138" s="41"/>
      <c r="M138" s="209"/>
      <c r="N138" s="210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248</v>
      </c>
      <c r="AU138" s="19" t="s">
        <v>81</v>
      </c>
    </row>
    <row r="139" spans="1:65" s="13" customFormat="1" ht="11.25">
      <c r="B139" s="211"/>
      <c r="C139" s="212"/>
      <c r="D139" s="207" t="s">
        <v>250</v>
      </c>
      <c r="E139" s="213" t="s">
        <v>19</v>
      </c>
      <c r="F139" s="214" t="s">
        <v>4324</v>
      </c>
      <c r="G139" s="212"/>
      <c r="H139" s="215">
        <v>39</v>
      </c>
      <c r="I139" s="216"/>
      <c r="J139" s="212"/>
      <c r="K139" s="212"/>
      <c r="L139" s="217"/>
      <c r="M139" s="218"/>
      <c r="N139" s="219"/>
      <c r="O139" s="219"/>
      <c r="P139" s="219"/>
      <c r="Q139" s="219"/>
      <c r="R139" s="219"/>
      <c r="S139" s="219"/>
      <c r="T139" s="220"/>
      <c r="AT139" s="221" t="s">
        <v>250</v>
      </c>
      <c r="AU139" s="221" t="s">
        <v>81</v>
      </c>
      <c r="AV139" s="13" t="s">
        <v>81</v>
      </c>
      <c r="AW139" s="13" t="s">
        <v>33</v>
      </c>
      <c r="AX139" s="13" t="s">
        <v>72</v>
      </c>
      <c r="AY139" s="221" t="s">
        <v>239</v>
      </c>
    </row>
    <row r="140" spans="1:65" s="13" customFormat="1" ht="11.25">
      <c r="B140" s="211"/>
      <c r="C140" s="212"/>
      <c r="D140" s="207" t="s">
        <v>250</v>
      </c>
      <c r="E140" s="212"/>
      <c r="F140" s="214" t="s">
        <v>4326</v>
      </c>
      <c r="G140" s="212"/>
      <c r="H140" s="215">
        <v>936</v>
      </c>
      <c r="I140" s="216"/>
      <c r="J140" s="212"/>
      <c r="K140" s="212"/>
      <c r="L140" s="217"/>
      <c r="M140" s="218"/>
      <c r="N140" s="219"/>
      <c r="O140" s="219"/>
      <c r="P140" s="219"/>
      <c r="Q140" s="219"/>
      <c r="R140" s="219"/>
      <c r="S140" s="219"/>
      <c r="T140" s="220"/>
      <c r="AT140" s="221" t="s">
        <v>250</v>
      </c>
      <c r="AU140" s="221" t="s">
        <v>81</v>
      </c>
      <c r="AV140" s="13" t="s">
        <v>81</v>
      </c>
      <c r="AW140" s="13" t="s">
        <v>4</v>
      </c>
      <c r="AX140" s="13" t="s">
        <v>79</v>
      </c>
      <c r="AY140" s="221" t="s">
        <v>239</v>
      </c>
    </row>
    <row r="141" spans="1:65" s="2" customFormat="1" ht="16.5" customHeight="1">
      <c r="A141" s="36"/>
      <c r="B141" s="37"/>
      <c r="C141" s="194" t="s">
        <v>426</v>
      </c>
      <c r="D141" s="194" t="s">
        <v>241</v>
      </c>
      <c r="E141" s="195" t="s">
        <v>603</v>
      </c>
      <c r="F141" s="196" t="s">
        <v>604</v>
      </c>
      <c r="G141" s="197" t="s">
        <v>265</v>
      </c>
      <c r="H141" s="198">
        <v>71</v>
      </c>
      <c r="I141" s="199"/>
      <c r="J141" s="200">
        <f>ROUND(I141*H141,2)</f>
        <v>0</v>
      </c>
      <c r="K141" s="196" t="s">
        <v>245</v>
      </c>
      <c r="L141" s="41"/>
      <c r="M141" s="201" t="s">
        <v>19</v>
      </c>
      <c r="N141" s="202" t="s">
        <v>43</v>
      </c>
      <c r="O141" s="66"/>
      <c r="P141" s="203">
        <f>O141*H141</f>
        <v>0</v>
      </c>
      <c r="Q141" s="203">
        <v>0</v>
      </c>
      <c r="R141" s="203">
        <f>Q141*H141</f>
        <v>0</v>
      </c>
      <c r="S141" s="203">
        <v>0</v>
      </c>
      <c r="T141" s="204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246</v>
      </c>
      <c r="AT141" s="205" t="s">
        <v>241</v>
      </c>
      <c r="AU141" s="205" t="s">
        <v>81</v>
      </c>
      <c r="AY141" s="19" t="s">
        <v>239</v>
      </c>
      <c r="BE141" s="206">
        <f>IF(N141="základní",J141,0)</f>
        <v>0</v>
      </c>
      <c r="BF141" s="206">
        <f>IF(N141="snížená",J141,0)</f>
        <v>0</v>
      </c>
      <c r="BG141" s="206">
        <f>IF(N141="zákl. přenesená",J141,0)</f>
        <v>0</v>
      </c>
      <c r="BH141" s="206">
        <f>IF(N141="sníž. přenesená",J141,0)</f>
        <v>0</v>
      </c>
      <c r="BI141" s="206">
        <f>IF(N141="nulová",J141,0)</f>
        <v>0</v>
      </c>
      <c r="BJ141" s="19" t="s">
        <v>79</v>
      </c>
      <c r="BK141" s="206">
        <f>ROUND(I141*H141,2)</f>
        <v>0</v>
      </c>
      <c r="BL141" s="19" t="s">
        <v>246</v>
      </c>
      <c r="BM141" s="205" t="s">
        <v>4327</v>
      </c>
    </row>
    <row r="142" spans="1:65" s="2" customFormat="1" ht="11.25">
      <c r="A142" s="36"/>
      <c r="B142" s="37"/>
      <c r="C142" s="38"/>
      <c r="D142" s="207" t="s">
        <v>248</v>
      </c>
      <c r="E142" s="38"/>
      <c r="F142" s="208" t="s">
        <v>606</v>
      </c>
      <c r="G142" s="38"/>
      <c r="H142" s="38"/>
      <c r="I142" s="117"/>
      <c r="J142" s="38"/>
      <c r="K142" s="38"/>
      <c r="L142" s="41"/>
      <c r="M142" s="209"/>
      <c r="N142" s="210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248</v>
      </c>
      <c r="AU142" s="19" t="s">
        <v>81</v>
      </c>
    </row>
    <row r="143" spans="1:65" s="13" customFormat="1" ht="11.25">
      <c r="B143" s="211"/>
      <c r="C143" s="212"/>
      <c r="D143" s="207" t="s">
        <v>250</v>
      </c>
      <c r="E143" s="213" t="s">
        <v>19</v>
      </c>
      <c r="F143" s="214" t="s">
        <v>4328</v>
      </c>
      <c r="G143" s="212"/>
      <c r="H143" s="215">
        <v>71</v>
      </c>
      <c r="I143" s="216"/>
      <c r="J143" s="212"/>
      <c r="K143" s="212"/>
      <c r="L143" s="217"/>
      <c r="M143" s="218"/>
      <c r="N143" s="219"/>
      <c r="O143" s="219"/>
      <c r="P143" s="219"/>
      <c r="Q143" s="219"/>
      <c r="R143" s="219"/>
      <c r="S143" s="219"/>
      <c r="T143" s="220"/>
      <c r="AT143" s="221" t="s">
        <v>250</v>
      </c>
      <c r="AU143" s="221" t="s">
        <v>81</v>
      </c>
      <c r="AV143" s="13" t="s">
        <v>81</v>
      </c>
      <c r="AW143" s="13" t="s">
        <v>33</v>
      </c>
      <c r="AX143" s="13" t="s">
        <v>72</v>
      </c>
      <c r="AY143" s="221" t="s">
        <v>239</v>
      </c>
    </row>
    <row r="144" spans="1:65" s="2" customFormat="1" ht="16.5" customHeight="1">
      <c r="A144" s="36"/>
      <c r="B144" s="37"/>
      <c r="C144" s="194" t="s">
        <v>433</v>
      </c>
      <c r="D144" s="194" t="s">
        <v>241</v>
      </c>
      <c r="E144" s="195" t="s">
        <v>611</v>
      </c>
      <c r="F144" s="196" t="s">
        <v>612</v>
      </c>
      <c r="G144" s="197" t="s">
        <v>265</v>
      </c>
      <c r="H144" s="198">
        <v>1704</v>
      </c>
      <c r="I144" s="199"/>
      <c r="J144" s="200">
        <f>ROUND(I144*H144,2)</f>
        <v>0</v>
      </c>
      <c r="K144" s="196" t="s">
        <v>245</v>
      </c>
      <c r="L144" s="41"/>
      <c r="M144" s="201" t="s">
        <v>19</v>
      </c>
      <c r="N144" s="202" t="s">
        <v>43</v>
      </c>
      <c r="O144" s="66"/>
      <c r="P144" s="203">
        <f>O144*H144</f>
        <v>0</v>
      </c>
      <c r="Q144" s="203">
        <v>0</v>
      </c>
      <c r="R144" s="203">
        <f>Q144*H144</f>
        <v>0</v>
      </c>
      <c r="S144" s="203">
        <v>0</v>
      </c>
      <c r="T144" s="204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246</v>
      </c>
      <c r="AT144" s="205" t="s">
        <v>241</v>
      </c>
      <c r="AU144" s="205" t="s">
        <v>81</v>
      </c>
      <c r="AY144" s="19" t="s">
        <v>239</v>
      </c>
      <c r="BE144" s="206">
        <f>IF(N144="základní",J144,0)</f>
        <v>0</v>
      </c>
      <c r="BF144" s="206">
        <f>IF(N144="snížená",J144,0)</f>
        <v>0</v>
      </c>
      <c r="BG144" s="206">
        <f>IF(N144="zákl. přenesená",J144,0)</f>
        <v>0</v>
      </c>
      <c r="BH144" s="206">
        <f>IF(N144="sníž. přenesená",J144,0)</f>
        <v>0</v>
      </c>
      <c r="BI144" s="206">
        <f>IF(N144="nulová",J144,0)</f>
        <v>0</v>
      </c>
      <c r="BJ144" s="19" t="s">
        <v>79</v>
      </c>
      <c r="BK144" s="206">
        <f>ROUND(I144*H144,2)</f>
        <v>0</v>
      </c>
      <c r="BL144" s="19" t="s">
        <v>246</v>
      </c>
      <c r="BM144" s="205" t="s">
        <v>4329</v>
      </c>
    </row>
    <row r="145" spans="1:65" s="2" customFormat="1" ht="11.25">
      <c r="A145" s="36"/>
      <c r="B145" s="37"/>
      <c r="C145" s="38"/>
      <c r="D145" s="207" t="s">
        <v>248</v>
      </c>
      <c r="E145" s="38"/>
      <c r="F145" s="208" t="s">
        <v>600</v>
      </c>
      <c r="G145" s="38"/>
      <c r="H145" s="38"/>
      <c r="I145" s="117"/>
      <c r="J145" s="38"/>
      <c r="K145" s="38"/>
      <c r="L145" s="41"/>
      <c r="M145" s="209"/>
      <c r="N145" s="210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248</v>
      </c>
      <c r="AU145" s="19" t="s">
        <v>81</v>
      </c>
    </row>
    <row r="146" spans="1:65" s="13" customFormat="1" ht="11.25">
      <c r="B146" s="211"/>
      <c r="C146" s="212"/>
      <c r="D146" s="207" t="s">
        <v>250</v>
      </c>
      <c r="E146" s="213" t="s">
        <v>19</v>
      </c>
      <c r="F146" s="214" t="s">
        <v>4328</v>
      </c>
      <c r="G146" s="212"/>
      <c r="H146" s="215">
        <v>71</v>
      </c>
      <c r="I146" s="216"/>
      <c r="J146" s="212"/>
      <c r="K146" s="212"/>
      <c r="L146" s="217"/>
      <c r="M146" s="218"/>
      <c r="N146" s="219"/>
      <c r="O146" s="219"/>
      <c r="P146" s="219"/>
      <c r="Q146" s="219"/>
      <c r="R146" s="219"/>
      <c r="S146" s="219"/>
      <c r="T146" s="220"/>
      <c r="AT146" s="221" t="s">
        <v>250</v>
      </c>
      <c r="AU146" s="221" t="s">
        <v>81</v>
      </c>
      <c r="AV146" s="13" t="s">
        <v>81</v>
      </c>
      <c r="AW146" s="13" t="s">
        <v>33</v>
      </c>
      <c r="AX146" s="13" t="s">
        <v>72</v>
      </c>
      <c r="AY146" s="221" t="s">
        <v>239</v>
      </c>
    </row>
    <row r="147" spans="1:65" s="13" customFormat="1" ht="11.25">
      <c r="B147" s="211"/>
      <c r="C147" s="212"/>
      <c r="D147" s="207" t="s">
        <v>250</v>
      </c>
      <c r="E147" s="212"/>
      <c r="F147" s="214" t="s">
        <v>4330</v>
      </c>
      <c r="G147" s="212"/>
      <c r="H147" s="215">
        <v>1704</v>
      </c>
      <c r="I147" s="216"/>
      <c r="J147" s="212"/>
      <c r="K147" s="212"/>
      <c r="L147" s="217"/>
      <c r="M147" s="218"/>
      <c r="N147" s="219"/>
      <c r="O147" s="219"/>
      <c r="P147" s="219"/>
      <c r="Q147" s="219"/>
      <c r="R147" s="219"/>
      <c r="S147" s="219"/>
      <c r="T147" s="220"/>
      <c r="AT147" s="221" t="s">
        <v>250</v>
      </c>
      <c r="AU147" s="221" t="s">
        <v>81</v>
      </c>
      <c r="AV147" s="13" t="s">
        <v>81</v>
      </c>
      <c r="AW147" s="13" t="s">
        <v>4</v>
      </c>
      <c r="AX147" s="13" t="s">
        <v>79</v>
      </c>
      <c r="AY147" s="221" t="s">
        <v>239</v>
      </c>
    </row>
    <row r="148" spans="1:65" s="2" customFormat="1" ht="21.75" customHeight="1">
      <c r="A148" s="36"/>
      <c r="B148" s="37"/>
      <c r="C148" s="194" t="s">
        <v>439</v>
      </c>
      <c r="D148" s="194" t="s">
        <v>241</v>
      </c>
      <c r="E148" s="195" t="s">
        <v>4331</v>
      </c>
      <c r="F148" s="196" t="s">
        <v>4332</v>
      </c>
      <c r="G148" s="197" t="s">
        <v>265</v>
      </c>
      <c r="H148" s="198">
        <v>71</v>
      </c>
      <c r="I148" s="199"/>
      <c r="J148" s="200">
        <f>ROUND(I148*H148,2)</f>
        <v>0</v>
      </c>
      <c r="K148" s="196" t="s">
        <v>245</v>
      </c>
      <c r="L148" s="41"/>
      <c r="M148" s="201" t="s">
        <v>19</v>
      </c>
      <c r="N148" s="202" t="s">
        <v>43</v>
      </c>
      <c r="O148" s="66"/>
      <c r="P148" s="203">
        <f>O148*H148</f>
        <v>0</v>
      </c>
      <c r="Q148" s="203">
        <v>0</v>
      </c>
      <c r="R148" s="203">
        <f>Q148*H148</f>
        <v>0</v>
      </c>
      <c r="S148" s="203">
        <v>0</v>
      </c>
      <c r="T148" s="204">
        <f>S148*H148</f>
        <v>0</v>
      </c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R148" s="205" t="s">
        <v>246</v>
      </c>
      <c r="AT148" s="205" t="s">
        <v>241</v>
      </c>
      <c r="AU148" s="205" t="s">
        <v>81</v>
      </c>
      <c r="AY148" s="19" t="s">
        <v>239</v>
      </c>
      <c r="BE148" s="206">
        <f>IF(N148="základní",J148,0)</f>
        <v>0</v>
      </c>
      <c r="BF148" s="206">
        <f>IF(N148="snížená",J148,0)</f>
        <v>0</v>
      </c>
      <c r="BG148" s="206">
        <f>IF(N148="zákl. přenesená",J148,0)</f>
        <v>0</v>
      </c>
      <c r="BH148" s="206">
        <f>IF(N148="sníž. přenesená",J148,0)</f>
        <v>0</v>
      </c>
      <c r="BI148" s="206">
        <f>IF(N148="nulová",J148,0)</f>
        <v>0</v>
      </c>
      <c r="BJ148" s="19" t="s">
        <v>79</v>
      </c>
      <c r="BK148" s="206">
        <f>ROUND(I148*H148,2)</f>
        <v>0</v>
      </c>
      <c r="BL148" s="19" t="s">
        <v>246</v>
      </c>
      <c r="BM148" s="205" t="s">
        <v>4333</v>
      </c>
    </row>
    <row r="149" spans="1:65" s="2" customFormat="1" ht="19.5">
      <c r="A149" s="36"/>
      <c r="B149" s="37"/>
      <c r="C149" s="38"/>
      <c r="D149" s="207" t="s">
        <v>248</v>
      </c>
      <c r="E149" s="38"/>
      <c r="F149" s="208" t="s">
        <v>4334</v>
      </c>
      <c r="G149" s="38"/>
      <c r="H149" s="38"/>
      <c r="I149" s="117"/>
      <c r="J149" s="38"/>
      <c r="K149" s="38"/>
      <c r="L149" s="41"/>
      <c r="M149" s="209"/>
      <c r="N149" s="210"/>
      <c r="O149" s="66"/>
      <c r="P149" s="66"/>
      <c r="Q149" s="66"/>
      <c r="R149" s="66"/>
      <c r="S149" s="66"/>
      <c r="T149" s="67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T149" s="19" t="s">
        <v>248</v>
      </c>
      <c r="AU149" s="19" t="s">
        <v>81</v>
      </c>
    </row>
    <row r="150" spans="1:65" s="13" customFormat="1" ht="11.25">
      <c r="B150" s="211"/>
      <c r="C150" s="212"/>
      <c r="D150" s="207" t="s">
        <v>250</v>
      </c>
      <c r="E150" s="213" t="s">
        <v>19</v>
      </c>
      <c r="F150" s="214" t="s">
        <v>4328</v>
      </c>
      <c r="G150" s="212"/>
      <c r="H150" s="215">
        <v>71</v>
      </c>
      <c r="I150" s="216"/>
      <c r="J150" s="212"/>
      <c r="K150" s="212"/>
      <c r="L150" s="217"/>
      <c r="M150" s="218"/>
      <c r="N150" s="219"/>
      <c r="O150" s="219"/>
      <c r="P150" s="219"/>
      <c r="Q150" s="219"/>
      <c r="R150" s="219"/>
      <c r="S150" s="219"/>
      <c r="T150" s="220"/>
      <c r="AT150" s="221" t="s">
        <v>250</v>
      </c>
      <c r="AU150" s="221" t="s">
        <v>81</v>
      </c>
      <c r="AV150" s="13" t="s">
        <v>81</v>
      </c>
      <c r="AW150" s="13" t="s">
        <v>33</v>
      </c>
      <c r="AX150" s="13" t="s">
        <v>72</v>
      </c>
      <c r="AY150" s="221" t="s">
        <v>239</v>
      </c>
    </row>
    <row r="151" spans="1:65" s="2" customFormat="1" ht="21.75" customHeight="1">
      <c r="A151" s="36"/>
      <c r="B151" s="37"/>
      <c r="C151" s="194" t="s">
        <v>444</v>
      </c>
      <c r="D151" s="194" t="s">
        <v>241</v>
      </c>
      <c r="E151" s="195" t="s">
        <v>4335</v>
      </c>
      <c r="F151" s="196" t="s">
        <v>4336</v>
      </c>
      <c r="G151" s="197" t="s">
        <v>265</v>
      </c>
      <c r="H151" s="198">
        <v>39</v>
      </c>
      <c r="I151" s="199"/>
      <c r="J151" s="200">
        <f>ROUND(I151*H151,2)</f>
        <v>0</v>
      </c>
      <c r="K151" s="196" t="s">
        <v>245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0</v>
      </c>
      <c r="R151" s="203">
        <f>Q151*H151</f>
        <v>0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246</v>
      </c>
      <c r="AT151" s="205" t="s">
        <v>241</v>
      </c>
      <c r="AU151" s="205" t="s">
        <v>81</v>
      </c>
      <c r="AY151" s="19" t="s">
        <v>239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246</v>
      </c>
      <c r="BM151" s="205" t="s">
        <v>4337</v>
      </c>
    </row>
    <row r="152" spans="1:65" s="2" customFormat="1" ht="19.5">
      <c r="A152" s="36"/>
      <c r="B152" s="37"/>
      <c r="C152" s="38"/>
      <c r="D152" s="207" t="s">
        <v>248</v>
      </c>
      <c r="E152" s="38"/>
      <c r="F152" s="208" t="s">
        <v>4336</v>
      </c>
      <c r="G152" s="38"/>
      <c r="H152" s="38"/>
      <c r="I152" s="117"/>
      <c r="J152" s="38"/>
      <c r="K152" s="38"/>
      <c r="L152" s="41"/>
      <c r="M152" s="209"/>
      <c r="N152" s="210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248</v>
      </c>
      <c r="AU152" s="19" t="s">
        <v>81</v>
      </c>
    </row>
    <row r="153" spans="1:65" s="13" customFormat="1" ht="11.25">
      <c r="B153" s="211"/>
      <c r="C153" s="212"/>
      <c r="D153" s="207" t="s">
        <v>250</v>
      </c>
      <c r="E153" s="213" t="s">
        <v>19</v>
      </c>
      <c r="F153" s="214" t="s">
        <v>4324</v>
      </c>
      <c r="G153" s="212"/>
      <c r="H153" s="215">
        <v>39</v>
      </c>
      <c r="I153" s="216"/>
      <c r="J153" s="212"/>
      <c r="K153" s="212"/>
      <c r="L153" s="217"/>
      <c r="M153" s="222"/>
      <c r="N153" s="223"/>
      <c r="O153" s="223"/>
      <c r="P153" s="223"/>
      <c r="Q153" s="223"/>
      <c r="R153" s="223"/>
      <c r="S153" s="223"/>
      <c r="T153" s="224"/>
      <c r="AT153" s="221" t="s">
        <v>250</v>
      </c>
      <c r="AU153" s="221" t="s">
        <v>81</v>
      </c>
      <c r="AV153" s="13" t="s">
        <v>81</v>
      </c>
      <c r="AW153" s="13" t="s">
        <v>33</v>
      </c>
      <c r="AX153" s="13" t="s">
        <v>72</v>
      </c>
      <c r="AY153" s="221" t="s">
        <v>239</v>
      </c>
    </row>
    <row r="154" spans="1:65" s="2" customFormat="1" ht="6.95" customHeight="1">
      <c r="A154" s="36"/>
      <c r="B154" s="49"/>
      <c r="C154" s="50"/>
      <c r="D154" s="50"/>
      <c r="E154" s="50"/>
      <c r="F154" s="50"/>
      <c r="G154" s="50"/>
      <c r="H154" s="50"/>
      <c r="I154" s="144"/>
      <c r="J154" s="50"/>
      <c r="K154" s="50"/>
      <c r="L154" s="41"/>
      <c r="M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</row>
  </sheetData>
  <sheetProtection algorithmName="SHA-512" hashValue="jThK8ZHaaO8AwXL454PXhp83iHKP9jwzEEnWCo0rY7cC9Lf7SfSl64sAjqMVOeabkqI6R/9lGtjfv+8mo4e6wA==" saltValue="aPWT8mGbhzl84+mcdmYN/BecLrW0n1w/RYZYk9wFObxOtPcurjrsRkagyqvynsXkC0r/tT1jEUXcV0emu4UVFw==" spinCount="100000" sheet="1" objects="1" scenarios="1" formatColumns="0" formatRows="0" autoFilter="0"/>
  <autoFilter ref="C83:K153" xr:uid="{00000000-0009-0000-0000-00001F000000}"/>
  <mergeCells count="9">
    <mergeCell ref="E50:H50"/>
    <mergeCell ref="E74:H74"/>
    <mergeCell ref="E76:H76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BM128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200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4338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4339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648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03" t="s">
        <v>19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ROUND(J89,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ROUND((SUM(BE89:BE127)),  2)</f>
        <v>0</v>
      </c>
      <c r="G35" s="36"/>
      <c r="H35" s="36"/>
      <c r="I35" s="133">
        <v>0.21</v>
      </c>
      <c r="J35" s="132">
        <f>ROUND(((SUM(BE89:BE127))*I35),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ROUND((SUM(BF89:BF127)),  2)</f>
        <v>0</v>
      </c>
      <c r="G36" s="36"/>
      <c r="H36" s="36"/>
      <c r="I36" s="133">
        <v>0.15</v>
      </c>
      <c r="J36" s="132">
        <f>ROUND(((SUM(BF89:BF127))*I36),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ROUND((SUM(BG89:BG127)),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ROUND((SUM(BH89:BH127)),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ROUND((SUM(BI89:BI127)),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4338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5/PRE - Stavební odběr, část PRE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5.7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Ing. Martin Krupička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J89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649</v>
      </c>
      <c r="E64" s="156"/>
      <c r="F64" s="156"/>
      <c r="G64" s="156"/>
      <c r="H64" s="156"/>
      <c r="I64" s="157"/>
      <c r="J64" s="158">
        <f>J90</f>
        <v>0</v>
      </c>
      <c r="K64" s="154"/>
      <c r="L64" s="159"/>
    </row>
    <row r="65" spans="1:31" s="10" customFormat="1" ht="19.899999999999999" customHeight="1">
      <c r="B65" s="160"/>
      <c r="C65" s="99"/>
      <c r="D65" s="161" t="s">
        <v>650</v>
      </c>
      <c r="E65" s="162"/>
      <c r="F65" s="162"/>
      <c r="G65" s="162"/>
      <c r="H65" s="162"/>
      <c r="I65" s="163"/>
      <c r="J65" s="164">
        <f>J91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651</v>
      </c>
      <c r="E66" s="162"/>
      <c r="F66" s="162"/>
      <c r="G66" s="162"/>
      <c r="H66" s="162"/>
      <c r="I66" s="163"/>
      <c r="J66" s="164">
        <f>J108</f>
        <v>0</v>
      </c>
      <c r="K66" s="99"/>
      <c r="L66" s="165"/>
    </row>
    <row r="67" spans="1:31" s="9" customFormat="1" ht="24.95" customHeight="1">
      <c r="B67" s="153"/>
      <c r="C67" s="154"/>
      <c r="D67" s="155" t="s">
        <v>652</v>
      </c>
      <c r="E67" s="156"/>
      <c r="F67" s="156"/>
      <c r="G67" s="156"/>
      <c r="H67" s="156"/>
      <c r="I67" s="157"/>
      <c r="J67" s="158">
        <f>J123</f>
        <v>0</v>
      </c>
      <c r="K67" s="154"/>
      <c r="L67" s="159"/>
    </row>
    <row r="68" spans="1:31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117"/>
      <c r="J68" s="38"/>
      <c r="K68" s="38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144"/>
      <c r="J69" s="50"/>
      <c r="K69" s="50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31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147"/>
      <c r="J73" s="52"/>
      <c r="K73" s="52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24.95" customHeight="1">
      <c r="A74" s="36"/>
      <c r="B74" s="37"/>
      <c r="C74" s="25" t="s">
        <v>224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404" t="str">
        <f>E7</f>
        <v>Horoměřická S 071 - most, Praha 6, č. akce 999615</v>
      </c>
      <c r="F77" s="405"/>
      <c r="G77" s="405"/>
      <c r="H77" s="405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1" customFormat="1" ht="12" customHeight="1">
      <c r="B78" s="23"/>
      <c r="C78" s="31" t="s">
        <v>214</v>
      </c>
      <c r="D78" s="24"/>
      <c r="E78" s="24"/>
      <c r="F78" s="24"/>
      <c r="G78" s="24"/>
      <c r="H78" s="24"/>
      <c r="I78" s="110"/>
      <c r="J78" s="24"/>
      <c r="K78" s="24"/>
      <c r="L78" s="22"/>
    </row>
    <row r="79" spans="1:31" s="2" customFormat="1" ht="16.5" customHeight="1">
      <c r="A79" s="36"/>
      <c r="B79" s="37"/>
      <c r="C79" s="38"/>
      <c r="D79" s="38"/>
      <c r="E79" s="404" t="s">
        <v>4338</v>
      </c>
      <c r="F79" s="406"/>
      <c r="G79" s="406"/>
      <c r="H79" s="406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6.5" customHeight="1">
      <c r="A81" s="36"/>
      <c r="B81" s="37"/>
      <c r="C81" s="38"/>
      <c r="D81" s="38"/>
      <c r="E81" s="378" t="str">
        <f>E11</f>
        <v>5/PRE - Stavební odběr, část PRE</v>
      </c>
      <c r="F81" s="406"/>
      <c r="G81" s="406"/>
      <c r="H81" s="406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2" customHeight="1">
      <c r="A83" s="36"/>
      <c r="B83" s="37"/>
      <c r="C83" s="31" t="s">
        <v>21</v>
      </c>
      <c r="D83" s="38"/>
      <c r="E83" s="38"/>
      <c r="F83" s="29" t="str">
        <f>F14</f>
        <v>ul. Horoměřická / Pod Habrovkou</v>
      </c>
      <c r="G83" s="38"/>
      <c r="H83" s="38"/>
      <c r="I83" s="119" t="s">
        <v>23</v>
      </c>
      <c r="J83" s="61" t="str">
        <f>IF(J14="","",J14)</f>
        <v>12. 6. 2020</v>
      </c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25.7" customHeight="1">
      <c r="A85" s="36"/>
      <c r="B85" s="37"/>
      <c r="C85" s="31" t="s">
        <v>25</v>
      </c>
      <c r="D85" s="38"/>
      <c r="E85" s="38"/>
      <c r="F85" s="29" t="str">
        <f>E17</f>
        <v>TSK hl.m. Prahy, a.s.</v>
      </c>
      <c r="G85" s="38"/>
      <c r="H85" s="38"/>
      <c r="I85" s="119" t="s">
        <v>31</v>
      </c>
      <c r="J85" s="34" t="str">
        <f>E23</f>
        <v>AGA Letiště, spol. s r.o.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25.7" customHeight="1">
      <c r="A86" s="36"/>
      <c r="B86" s="37"/>
      <c r="C86" s="31" t="s">
        <v>29</v>
      </c>
      <c r="D86" s="38"/>
      <c r="E86" s="38"/>
      <c r="F86" s="29" t="str">
        <f>IF(E20="","",E20)</f>
        <v>Vyplň údaj</v>
      </c>
      <c r="G86" s="38"/>
      <c r="H86" s="38"/>
      <c r="I86" s="119" t="s">
        <v>34</v>
      </c>
      <c r="J86" s="34" t="str">
        <f>E26</f>
        <v>Ing. Martin Krupička</v>
      </c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10.35" customHeight="1">
      <c r="A87" s="36"/>
      <c r="B87" s="37"/>
      <c r="C87" s="38"/>
      <c r="D87" s="38"/>
      <c r="E87" s="38"/>
      <c r="F87" s="38"/>
      <c r="G87" s="38"/>
      <c r="H87" s="38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11" customFormat="1" ht="29.25" customHeight="1">
      <c r="A88" s="166"/>
      <c r="B88" s="167"/>
      <c r="C88" s="168" t="s">
        <v>225</v>
      </c>
      <c r="D88" s="169" t="s">
        <v>57</v>
      </c>
      <c r="E88" s="169" t="s">
        <v>53</v>
      </c>
      <c r="F88" s="169" t="s">
        <v>54</v>
      </c>
      <c r="G88" s="169" t="s">
        <v>226</v>
      </c>
      <c r="H88" s="169" t="s">
        <v>227</v>
      </c>
      <c r="I88" s="170" t="s">
        <v>228</v>
      </c>
      <c r="J88" s="169" t="s">
        <v>220</v>
      </c>
      <c r="K88" s="171" t="s">
        <v>229</v>
      </c>
      <c r="L88" s="172"/>
      <c r="M88" s="70" t="s">
        <v>19</v>
      </c>
      <c r="N88" s="71" t="s">
        <v>42</v>
      </c>
      <c r="O88" s="71" t="s">
        <v>230</v>
      </c>
      <c r="P88" s="71" t="s">
        <v>231</v>
      </c>
      <c r="Q88" s="71" t="s">
        <v>232</v>
      </c>
      <c r="R88" s="71" t="s">
        <v>233</v>
      </c>
      <c r="S88" s="71" t="s">
        <v>234</v>
      </c>
      <c r="T88" s="72" t="s">
        <v>235</v>
      </c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</row>
    <row r="89" spans="1:65" s="2" customFormat="1" ht="22.9" customHeight="1">
      <c r="A89" s="36"/>
      <c r="B89" s="37"/>
      <c r="C89" s="77" t="s">
        <v>236</v>
      </c>
      <c r="D89" s="38"/>
      <c r="E89" s="38"/>
      <c r="F89" s="38"/>
      <c r="G89" s="38"/>
      <c r="H89" s="38"/>
      <c r="I89" s="117"/>
      <c r="J89" s="173">
        <f>BK89</f>
        <v>0</v>
      </c>
      <c r="K89" s="38"/>
      <c r="L89" s="41"/>
      <c r="M89" s="73"/>
      <c r="N89" s="174"/>
      <c r="O89" s="74"/>
      <c r="P89" s="175">
        <f>P90+P123</f>
        <v>0</v>
      </c>
      <c r="Q89" s="74"/>
      <c r="R89" s="175">
        <f>R90+R123</f>
        <v>0.30049999999999999</v>
      </c>
      <c r="S89" s="74"/>
      <c r="T89" s="176">
        <f>T90+T123</f>
        <v>6.9000000000000006E-2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T89" s="19" t="s">
        <v>71</v>
      </c>
      <c r="AU89" s="19" t="s">
        <v>221</v>
      </c>
      <c r="BK89" s="177">
        <f>BK90+BK123</f>
        <v>0</v>
      </c>
    </row>
    <row r="90" spans="1:65" s="12" customFormat="1" ht="25.9" customHeight="1">
      <c r="B90" s="178"/>
      <c r="C90" s="179"/>
      <c r="D90" s="180" t="s">
        <v>71</v>
      </c>
      <c r="E90" s="181" t="s">
        <v>653</v>
      </c>
      <c r="F90" s="181" t="s">
        <v>654</v>
      </c>
      <c r="G90" s="179"/>
      <c r="H90" s="179"/>
      <c r="I90" s="182"/>
      <c r="J90" s="183">
        <f>BK90</f>
        <v>0</v>
      </c>
      <c r="K90" s="179"/>
      <c r="L90" s="184"/>
      <c r="M90" s="185"/>
      <c r="N90" s="186"/>
      <c r="O90" s="186"/>
      <c r="P90" s="187">
        <f>P91+P108</f>
        <v>0</v>
      </c>
      <c r="Q90" s="186"/>
      <c r="R90" s="187">
        <f>R91+R108</f>
        <v>0.30049999999999999</v>
      </c>
      <c r="S90" s="186"/>
      <c r="T90" s="188">
        <f>T91+T108</f>
        <v>6.9000000000000006E-2</v>
      </c>
      <c r="AR90" s="189" t="s">
        <v>101</v>
      </c>
      <c r="AT90" s="190" t="s">
        <v>71</v>
      </c>
      <c r="AU90" s="190" t="s">
        <v>72</v>
      </c>
      <c r="AY90" s="189" t="s">
        <v>239</v>
      </c>
      <c r="BK90" s="191">
        <f>BK91+BK108</f>
        <v>0</v>
      </c>
    </row>
    <row r="91" spans="1:65" s="12" customFormat="1" ht="22.9" customHeight="1">
      <c r="B91" s="178"/>
      <c r="C91" s="179"/>
      <c r="D91" s="180" t="s">
        <v>71</v>
      </c>
      <c r="E91" s="192" t="s">
        <v>655</v>
      </c>
      <c r="F91" s="192" t="s">
        <v>656</v>
      </c>
      <c r="G91" s="179"/>
      <c r="H91" s="179"/>
      <c r="I91" s="182"/>
      <c r="J91" s="193">
        <f>BK91</f>
        <v>0</v>
      </c>
      <c r="K91" s="179"/>
      <c r="L91" s="184"/>
      <c r="M91" s="185"/>
      <c r="N91" s="186"/>
      <c r="O91" s="186"/>
      <c r="P91" s="187">
        <f>SUM(P92:P107)</f>
        <v>0</v>
      </c>
      <c r="Q91" s="186"/>
      <c r="R91" s="187">
        <f>SUM(R92:R107)</f>
        <v>0</v>
      </c>
      <c r="S91" s="186"/>
      <c r="T91" s="188">
        <f>SUM(T92:T107)</f>
        <v>0</v>
      </c>
      <c r="AR91" s="189" t="s">
        <v>101</v>
      </c>
      <c r="AT91" s="190" t="s">
        <v>71</v>
      </c>
      <c r="AU91" s="190" t="s">
        <v>79</v>
      </c>
      <c r="AY91" s="189" t="s">
        <v>239</v>
      </c>
      <c r="BK91" s="191">
        <f>SUM(BK92:BK107)</f>
        <v>0</v>
      </c>
    </row>
    <row r="92" spans="1:65" s="2" customFormat="1" ht="16.5" customHeight="1">
      <c r="A92" s="36"/>
      <c r="B92" s="37"/>
      <c r="C92" s="194" t="s">
        <v>79</v>
      </c>
      <c r="D92" s="194" t="s">
        <v>241</v>
      </c>
      <c r="E92" s="195" t="s">
        <v>845</v>
      </c>
      <c r="F92" s="196" t="s">
        <v>846</v>
      </c>
      <c r="G92" s="197" t="s">
        <v>285</v>
      </c>
      <c r="H92" s="198">
        <v>2</v>
      </c>
      <c r="I92" s="199"/>
      <c r="J92" s="200">
        <f>ROUND(I92*H92,2)</f>
        <v>0</v>
      </c>
      <c r="K92" s="196" t="s">
        <v>19</v>
      </c>
      <c r="L92" s="41"/>
      <c r="M92" s="201" t="s">
        <v>19</v>
      </c>
      <c r="N92" s="202" t="s">
        <v>43</v>
      </c>
      <c r="O92" s="66"/>
      <c r="P92" s="203">
        <f>O92*H92</f>
        <v>0</v>
      </c>
      <c r="Q92" s="203">
        <v>0</v>
      </c>
      <c r="R92" s="203">
        <f>Q92*H92</f>
        <v>0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659</v>
      </c>
      <c r="AT92" s="205" t="s">
        <v>241</v>
      </c>
      <c r="AU92" s="205" t="s">
        <v>81</v>
      </c>
      <c r="AY92" s="19" t="s">
        <v>239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659</v>
      </c>
      <c r="BM92" s="205" t="s">
        <v>4340</v>
      </c>
    </row>
    <row r="93" spans="1:65" s="2" customFormat="1" ht="11.25">
      <c r="A93" s="36"/>
      <c r="B93" s="37"/>
      <c r="C93" s="38"/>
      <c r="D93" s="207" t="s">
        <v>248</v>
      </c>
      <c r="E93" s="38"/>
      <c r="F93" s="208" t="s">
        <v>848</v>
      </c>
      <c r="G93" s="38"/>
      <c r="H93" s="38"/>
      <c r="I93" s="117"/>
      <c r="J93" s="38"/>
      <c r="K93" s="38"/>
      <c r="L93" s="41"/>
      <c r="M93" s="209"/>
      <c r="N93" s="210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248</v>
      </c>
      <c r="AU93" s="19" t="s">
        <v>81</v>
      </c>
    </row>
    <row r="94" spans="1:65" s="2" customFormat="1" ht="16.5" customHeight="1">
      <c r="A94" s="36"/>
      <c r="B94" s="37"/>
      <c r="C94" s="240" t="s">
        <v>81</v>
      </c>
      <c r="D94" s="240" t="s">
        <v>653</v>
      </c>
      <c r="E94" s="241" t="s">
        <v>4341</v>
      </c>
      <c r="F94" s="242" t="s">
        <v>4342</v>
      </c>
      <c r="G94" s="243" t="s">
        <v>664</v>
      </c>
      <c r="H94" s="244">
        <v>2</v>
      </c>
      <c r="I94" s="245"/>
      <c r="J94" s="246">
        <f>ROUND(I94*H94,2)</f>
        <v>0</v>
      </c>
      <c r="K94" s="242" t="s">
        <v>19</v>
      </c>
      <c r="L94" s="247"/>
      <c r="M94" s="248" t="s">
        <v>19</v>
      </c>
      <c r="N94" s="249" t="s">
        <v>43</v>
      </c>
      <c r="O94" s="66"/>
      <c r="P94" s="203">
        <f>O94*H94</f>
        <v>0</v>
      </c>
      <c r="Q94" s="203">
        <v>0</v>
      </c>
      <c r="R94" s="203">
        <f>Q94*H94</f>
        <v>0</v>
      </c>
      <c r="S94" s="203">
        <v>0</v>
      </c>
      <c r="T94" s="204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665</v>
      </c>
      <c r="AT94" s="205" t="s">
        <v>653</v>
      </c>
      <c r="AU94" s="205" t="s">
        <v>81</v>
      </c>
      <c r="AY94" s="19" t="s">
        <v>239</v>
      </c>
      <c r="BE94" s="206">
        <f>IF(N94="základní",J94,0)</f>
        <v>0</v>
      </c>
      <c r="BF94" s="206">
        <f>IF(N94="snížená",J94,0)</f>
        <v>0</v>
      </c>
      <c r="BG94" s="206">
        <f>IF(N94="zákl. přenesená",J94,0)</f>
        <v>0</v>
      </c>
      <c r="BH94" s="206">
        <f>IF(N94="sníž. přenesená",J94,0)</f>
        <v>0</v>
      </c>
      <c r="BI94" s="206">
        <f>IF(N94="nulová",J94,0)</f>
        <v>0</v>
      </c>
      <c r="BJ94" s="19" t="s">
        <v>79</v>
      </c>
      <c r="BK94" s="206">
        <f>ROUND(I94*H94,2)</f>
        <v>0</v>
      </c>
      <c r="BL94" s="19" t="s">
        <v>665</v>
      </c>
      <c r="BM94" s="205" t="s">
        <v>4343</v>
      </c>
    </row>
    <row r="95" spans="1:65" s="2" customFormat="1" ht="11.25">
      <c r="A95" s="36"/>
      <c r="B95" s="37"/>
      <c r="C95" s="38"/>
      <c r="D95" s="207" t="s">
        <v>248</v>
      </c>
      <c r="E95" s="38"/>
      <c r="F95" s="208" t="s">
        <v>4342</v>
      </c>
      <c r="G95" s="38"/>
      <c r="H95" s="38"/>
      <c r="I95" s="117"/>
      <c r="J95" s="38"/>
      <c r="K95" s="38"/>
      <c r="L95" s="41"/>
      <c r="M95" s="209"/>
      <c r="N95" s="210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248</v>
      </c>
      <c r="AU95" s="19" t="s">
        <v>81</v>
      </c>
    </row>
    <row r="96" spans="1:65" s="2" customFormat="1" ht="16.5" customHeight="1">
      <c r="A96" s="36"/>
      <c r="B96" s="37"/>
      <c r="C96" s="194" t="s">
        <v>101</v>
      </c>
      <c r="D96" s="194" t="s">
        <v>241</v>
      </c>
      <c r="E96" s="195" t="s">
        <v>4344</v>
      </c>
      <c r="F96" s="196" t="s">
        <v>4345</v>
      </c>
      <c r="G96" s="197" t="s">
        <v>327</v>
      </c>
      <c r="H96" s="198">
        <v>3</v>
      </c>
      <c r="I96" s="199"/>
      <c r="J96" s="200">
        <f>ROUND(I96*H96,2)</f>
        <v>0</v>
      </c>
      <c r="K96" s="196" t="s">
        <v>19</v>
      </c>
      <c r="L96" s="41"/>
      <c r="M96" s="201" t="s">
        <v>19</v>
      </c>
      <c r="N96" s="202" t="s">
        <v>43</v>
      </c>
      <c r="O96" s="66"/>
      <c r="P96" s="203">
        <f>O96*H96</f>
        <v>0</v>
      </c>
      <c r="Q96" s="203">
        <v>0</v>
      </c>
      <c r="R96" s="203">
        <f>Q96*H96</f>
        <v>0</v>
      </c>
      <c r="S96" s="203">
        <v>0</v>
      </c>
      <c r="T96" s="204">
        <f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205" t="s">
        <v>659</v>
      </c>
      <c r="AT96" s="205" t="s">
        <v>241</v>
      </c>
      <c r="AU96" s="205" t="s">
        <v>81</v>
      </c>
      <c r="AY96" s="19" t="s">
        <v>239</v>
      </c>
      <c r="BE96" s="206">
        <f>IF(N96="základní",J96,0)</f>
        <v>0</v>
      </c>
      <c r="BF96" s="206">
        <f>IF(N96="snížená",J96,0)</f>
        <v>0</v>
      </c>
      <c r="BG96" s="206">
        <f>IF(N96="zákl. přenesená",J96,0)</f>
        <v>0</v>
      </c>
      <c r="BH96" s="206">
        <f>IF(N96="sníž. přenesená",J96,0)</f>
        <v>0</v>
      </c>
      <c r="BI96" s="206">
        <f>IF(N96="nulová",J96,0)</f>
        <v>0</v>
      </c>
      <c r="BJ96" s="19" t="s">
        <v>79</v>
      </c>
      <c r="BK96" s="206">
        <f>ROUND(I96*H96,2)</f>
        <v>0</v>
      </c>
      <c r="BL96" s="19" t="s">
        <v>659</v>
      </c>
      <c r="BM96" s="205" t="s">
        <v>4346</v>
      </c>
    </row>
    <row r="97" spans="1:65" s="2" customFormat="1" ht="19.5">
      <c r="A97" s="36"/>
      <c r="B97" s="37"/>
      <c r="C97" s="38"/>
      <c r="D97" s="207" t="s">
        <v>248</v>
      </c>
      <c r="E97" s="38"/>
      <c r="F97" s="208" t="s">
        <v>4347</v>
      </c>
      <c r="G97" s="38"/>
      <c r="H97" s="38"/>
      <c r="I97" s="117"/>
      <c r="J97" s="38"/>
      <c r="K97" s="38"/>
      <c r="L97" s="41"/>
      <c r="M97" s="209"/>
      <c r="N97" s="210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248</v>
      </c>
      <c r="AU97" s="19" t="s">
        <v>81</v>
      </c>
    </row>
    <row r="98" spans="1:65" s="2" customFormat="1" ht="16.5" customHeight="1">
      <c r="A98" s="36"/>
      <c r="B98" s="37"/>
      <c r="C98" s="240" t="s">
        <v>246</v>
      </c>
      <c r="D98" s="240" t="s">
        <v>653</v>
      </c>
      <c r="E98" s="241" t="s">
        <v>1394</v>
      </c>
      <c r="F98" s="242" t="s">
        <v>1398</v>
      </c>
      <c r="G98" s="243" t="s">
        <v>1147</v>
      </c>
      <c r="H98" s="244">
        <v>3</v>
      </c>
      <c r="I98" s="245"/>
      <c r="J98" s="246">
        <f>ROUND(I98*H98,2)</f>
        <v>0</v>
      </c>
      <c r="K98" s="242" t="s">
        <v>19</v>
      </c>
      <c r="L98" s="247"/>
      <c r="M98" s="248" t="s">
        <v>19</v>
      </c>
      <c r="N98" s="249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665</v>
      </c>
      <c r="AT98" s="205" t="s">
        <v>653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665</v>
      </c>
      <c r="BM98" s="205" t="s">
        <v>4348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1398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2" customFormat="1" ht="16.5" customHeight="1">
      <c r="A100" s="36"/>
      <c r="B100" s="37"/>
      <c r="C100" s="240" t="s">
        <v>295</v>
      </c>
      <c r="D100" s="240" t="s">
        <v>653</v>
      </c>
      <c r="E100" s="241" t="s">
        <v>4349</v>
      </c>
      <c r="F100" s="242" t="s">
        <v>4350</v>
      </c>
      <c r="G100" s="243" t="s">
        <v>664</v>
      </c>
      <c r="H100" s="244">
        <v>3</v>
      </c>
      <c r="I100" s="245"/>
      <c r="J100" s="246">
        <f>ROUND(I100*H100,2)</f>
        <v>0</v>
      </c>
      <c r="K100" s="242" t="s">
        <v>19</v>
      </c>
      <c r="L100" s="247"/>
      <c r="M100" s="248" t="s">
        <v>19</v>
      </c>
      <c r="N100" s="249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665</v>
      </c>
      <c r="AT100" s="205" t="s">
        <v>653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665</v>
      </c>
      <c r="BM100" s="205" t="s">
        <v>4351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4352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2" customFormat="1" ht="16.5" customHeight="1">
      <c r="A102" s="36"/>
      <c r="B102" s="37"/>
      <c r="C102" s="194" t="s">
        <v>301</v>
      </c>
      <c r="D102" s="194" t="s">
        <v>241</v>
      </c>
      <c r="E102" s="195" t="s">
        <v>860</v>
      </c>
      <c r="F102" s="196" t="s">
        <v>688</v>
      </c>
      <c r="G102" s="197" t="s">
        <v>327</v>
      </c>
      <c r="H102" s="198">
        <v>4</v>
      </c>
      <c r="I102" s="199"/>
      <c r="J102" s="200">
        <f>ROUND(I102*H102,2)</f>
        <v>0</v>
      </c>
      <c r="K102" s="196" t="s">
        <v>19</v>
      </c>
      <c r="L102" s="41"/>
      <c r="M102" s="201" t="s">
        <v>19</v>
      </c>
      <c r="N102" s="202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659</v>
      </c>
      <c r="AT102" s="205" t="s">
        <v>241</v>
      </c>
      <c r="AU102" s="205" t="s">
        <v>81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659</v>
      </c>
      <c r="BM102" s="205" t="s">
        <v>4353</v>
      </c>
    </row>
    <row r="103" spans="1:65" s="2" customFormat="1" ht="11.25">
      <c r="A103" s="36"/>
      <c r="B103" s="37"/>
      <c r="C103" s="38"/>
      <c r="D103" s="207" t="s">
        <v>248</v>
      </c>
      <c r="E103" s="38"/>
      <c r="F103" s="208" t="s">
        <v>862</v>
      </c>
      <c r="G103" s="38"/>
      <c r="H103" s="38"/>
      <c r="I103" s="117"/>
      <c r="J103" s="38"/>
      <c r="K103" s="38"/>
      <c r="L103" s="41"/>
      <c r="M103" s="209"/>
      <c r="N103" s="210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81</v>
      </c>
    </row>
    <row r="104" spans="1:65" s="2" customFormat="1" ht="16.5" customHeight="1">
      <c r="A104" s="36"/>
      <c r="B104" s="37"/>
      <c r="C104" s="240" t="s">
        <v>309</v>
      </c>
      <c r="D104" s="240" t="s">
        <v>653</v>
      </c>
      <c r="E104" s="241" t="s">
        <v>4354</v>
      </c>
      <c r="F104" s="242" t="s">
        <v>4355</v>
      </c>
      <c r="G104" s="243" t="s">
        <v>327</v>
      </c>
      <c r="H104" s="244">
        <v>4</v>
      </c>
      <c r="I104" s="245"/>
      <c r="J104" s="246">
        <f>ROUND(I104*H104,2)</f>
        <v>0</v>
      </c>
      <c r="K104" s="242" t="s">
        <v>19</v>
      </c>
      <c r="L104" s="247"/>
      <c r="M104" s="248" t="s">
        <v>19</v>
      </c>
      <c r="N104" s="249" t="s">
        <v>43</v>
      </c>
      <c r="O104" s="66"/>
      <c r="P104" s="203">
        <f>O104*H104</f>
        <v>0</v>
      </c>
      <c r="Q104" s="203">
        <v>0</v>
      </c>
      <c r="R104" s="203">
        <f>Q104*H104</f>
        <v>0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665</v>
      </c>
      <c r="AT104" s="205" t="s">
        <v>653</v>
      </c>
      <c r="AU104" s="205" t="s">
        <v>81</v>
      </c>
      <c r="AY104" s="19" t="s">
        <v>239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665</v>
      </c>
      <c r="BM104" s="205" t="s">
        <v>4356</v>
      </c>
    </row>
    <row r="105" spans="1:65" s="2" customFormat="1" ht="11.25">
      <c r="A105" s="36"/>
      <c r="B105" s="37"/>
      <c r="C105" s="38"/>
      <c r="D105" s="207" t="s">
        <v>248</v>
      </c>
      <c r="E105" s="38"/>
      <c r="F105" s="208" t="s">
        <v>4355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248</v>
      </c>
      <c r="AU105" s="19" t="s">
        <v>81</v>
      </c>
    </row>
    <row r="106" spans="1:65" s="2" customFormat="1" ht="16.5" customHeight="1">
      <c r="A106" s="36"/>
      <c r="B106" s="37"/>
      <c r="C106" s="194" t="s">
        <v>314</v>
      </c>
      <c r="D106" s="194" t="s">
        <v>241</v>
      </c>
      <c r="E106" s="195" t="s">
        <v>812</v>
      </c>
      <c r="F106" s="196" t="s">
        <v>4357</v>
      </c>
      <c r="G106" s="197" t="s">
        <v>814</v>
      </c>
      <c r="H106" s="198">
        <v>1</v>
      </c>
      <c r="I106" s="199"/>
      <c r="J106" s="200">
        <f>ROUND(I106*H106,2)</f>
        <v>0</v>
      </c>
      <c r="K106" s="196" t="s">
        <v>19</v>
      </c>
      <c r="L106" s="41"/>
      <c r="M106" s="201" t="s">
        <v>19</v>
      </c>
      <c r="N106" s="202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659</v>
      </c>
      <c r="AT106" s="205" t="s">
        <v>241</v>
      </c>
      <c r="AU106" s="205" t="s">
        <v>81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659</v>
      </c>
      <c r="BM106" s="205" t="s">
        <v>4358</v>
      </c>
    </row>
    <row r="107" spans="1:65" s="2" customFormat="1" ht="11.25">
      <c r="A107" s="36"/>
      <c r="B107" s="37"/>
      <c r="C107" s="38"/>
      <c r="D107" s="207" t="s">
        <v>248</v>
      </c>
      <c r="E107" s="38"/>
      <c r="F107" s="208" t="s">
        <v>816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81</v>
      </c>
    </row>
    <row r="108" spans="1:65" s="12" customFormat="1" ht="22.9" customHeight="1">
      <c r="B108" s="178"/>
      <c r="C108" s="179"/>
      <c r="D108" s="180" t="s">
        <v>71</v>
      </c>
      <c r="E108" s="192" t="s">
        <v>691</v>
      </c>
      <c r="F108" s="192" t="s">
        <v>692</v>
      </c>
      <c r="G108" s="179"/>
      <c r="H108" s="179"/>
      <c r="I108" s="182"/>
      <c r="J108" s="193">
        <f>BK108</f>
        <v>0</v>
      </c>
      <c r="K108" s="179"/>
      <c r="L108" s="184"/>
      <c r="M108" s="185"/>
      <c r="N108" s="186"/>
      <c r="O108" s="186"/>
      <c r="P108" s="187">
        <f>SUM(P109:P122)</f>
        <v>0</v>
      </c>
      <c r="Q108" s="186"/>
      <c r="R108" s="187">
        <f>SUM(R109:R122)</f>
        <v>0.30049999999999999</v>
      </c>
      <c r="S108" s="186"/>
      <c r="T108" s="188">
        <f>SUM(T109:T122)</f>
        <v>6.9000000000000006E-2</v>
      </c>
      <c r="AR108" s="189" t="s">
        <v>101</v>
      </c>
      <c r="AT108" s="190" t="s">
        <v>71</v>
      </c>
      <c r="AU108" s="190" t="s">
        <v>79</v>
      </c>
      <c r="AY108" s="189" t="s">
        <v>239</v>
      </c>
      <c r="BK108" s="191">
        <f>SUM(BK109:BK122)</f>
        <v>0</v>
      </c>
    </row>
    <row r="109" spans="1:65" s="2" customFormat="1" ht="16.5" customHeight="1">
      <c r="A109" s="36"/>
      <c r="B109" s="37"/>
      <c r="C109" s="194" t="s">
        <v>319</v>
      </c>
      <c r="D109" s="194" t="s">
        <v>241</v>
      </c>
      <c r="E109" s="195" t="s">
        <v>4359</v>
      </c>
      <c r="F109" s="196" t="s">
        <v>4360</v>
      </c>
      <c r="G109" s="197" t="s">
        <v>327</v>
      </c>
      <c r="H109" s="198">
        <v>3</v>
      </c>
      <c r="I109" s="199"/>
      <c r="J109" s="200">
        <f>ROUND(I109*H109,2)</f>
        <v>0</v>
      </c>
      <c r="K109" s="196" t="s">
        <v>19</v>
      </c>
      <c r="L109" s="41"/>
      <c r="M109" s="201" t="s">
        <v>19</v>
      </c>
      <c r="N109" s="202" t="s">
        <v>43</v>
      </c>
      <c r="O109" s="66"/>
      <c r="P109" s="203">
        <f>O109*H109</f>
        <v>0</v>
      </c>
      <c r="Q109" s="203">
        <v>0</v>
      </c>
      <c r="R109" s="203">
        <f>Q109*H109</f>
        <v>0</v>
      </c>
      <c r="S109" s="203">
        <v>0</v>
      </c>
      <c r="T109" s="204">
        <f>S109*H109</f>
        <v>0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659</v>
      </c>
      <c r="AT109" s="205" t="s">
        <v>241</v>
      </c>
      <c r="AU109" s="205" t="s">
        <v>81</v>
      </c>
      <c r="AY109" s="19" t="s">
        <v>239</v>
      </c>
      <c r="BE109" s="206">
        <f>IF(N109="základní",J109,0)</f>
        <v>0</v>
      </c>
      <c r="BF109" s="206">
        <f>IF(N109="snížená",J109,0)</f>
        <v>0</v>
      </c>
      <c r="BG109" s="206">
        <f>IF(N109="zákl. přenesená",J109,0)</f>
        <v>0</v>
      </c>
      <c r="BH109" s="206">
        <f>IF(N109="sníž. přenesená",J109,0)</f>
        <v>0</v>
      </c>
      <c r="BI109" s="206">
        <f>IF(N109="nulová",J109,0)</f>
        <v>0</v>
      </c>
      <c r="BJ109" s="19" t="s">
        <v>79</v>
      </c>
      <c r="BK109" s="206">
        <f>ROUND(I109*H109,2)</f>
        <v>0</v>
      </c>
      <c r="BL109" s="19" t="s">
        <v>659</v>
      </c>
      <c r="BM109" s="205" t="s">
        <v>4361</v>
      </c>
    </row>
    <row r="110" spans="1:65" s="2" customFormat="1" ht="19.5">
      <c r="A110" s="36"/>
      <c r="B110" s="37"/>
      <c r="C110" s="38"/>
      <c r="D110" s="207" t="s">
        <v>248</v>
      </c>
      <c r="E110" s="38"/>
      <c r="F110" s="208" t="s">
        <v>4362</v>
      </c>
      <c r="G110" s="38"/>
      <c r="H110" s="38"/>
      <c r="I110" s="117"/>
      <c r="J110" s="38"/>
      <c r="K110" s="38"/>
      <c r="L110" s="41"/>
      <c r="M110" s="209"/>
      <c r="N110" s="210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248</v>
      </c>
      <c r="AU110" s="19" t="s">
        <v>81</v>
      </c>
    </row>
    <row r="111" spans="1:65" s="2" customFormat="1" ht="16.5" customHeight="1">
      <c r="A111" s="36"/>
      <c r="B111" s="37"/>
      <c r="C111" s="240" t="s">
        <v>324</v>
      </c>
      <c r="D111" s="240" t="s">
        <v>653</v>
      </c>
      <c r="E111" s="241" t="s">
        <v>4363</v>
      </c>
      <c r="F111" s="242" t="s">
        <v>4364</v>
      </c>
      <c r="G111" s="243" t="s">
        <v>664</v>
      </c>
      <c r="H111" s="244">
        <v>1</v>
      </c>
      <c r="I111" s="245"/>
      <c r="J111" s="246">
        <f>ROUND(I111*H111,2)</f>
        <v>0</v>
      </c>
      <c r="K111" s="242" t="s">
        <v>19</v>
      </c>
      <c r="L111" s="247"/>
      <c r="M111" s="248" t="s">
        <v>19</v>
      </c>
      <c r="N111" s="249" t="s">
        <v>43</v>
      </c>
      <c r="O111" s="66"/>
      <c r="P111" s="203">
        <f>O111*H111</f>
        <v>0</v>
      </c>
      <c r="Q111" s="203">
        <v>0</v>
      </c>
      <c r="R111" s="203">
        <f>Q111*H111</f>
        <v>0</v>
      </c>
      <c r="S111" s="203">
        <v>0</v>
      </c>
      <c r="T111" s="204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665</v>
      </c>
      <c r="AT111" s="205" t="s">
        <v>653</v>
      </c>
      <c r="AU111" s="205" t="s">
        <v>81</v>
      </c>
      <c r="AY111" s="19" t="s">
        <v>239</v>
      </c>
      <c r="BE111" s="206">
        <f>IF(N111="základní",J111,0)</f>
        <v>0</v>
      </c>
      <c r="BF111" s="206">
        <f>IF(N111="snížená",J111,0)</f>
        <v>0</v>
      </c>
      <c r="BG111" s="206">
        <f>IF(N111="zákl. přenesená",J111,0)</f>
        <v>0</v>
      </c>
      <c r="BH111" s="206">
        <f>IF(N111="sníž. přenesená",J111,0)</f>
        <v>0</v>
      </c>
      <c r="BI111" s="206">
        <f>IF(N111="nulová",J111,0)</f>
        <v>0</v>
      </c>
      <c r="BJ111" s="19" t="s">
        <v>79</v>
      </c>
      <c r="BK111" s="206">
        <f>ROUND(I111*H111,2)</f>
        <v>0</v>
      </c>
      <c r="BL111" s="19" t="s">
        <v>665</v>
      </c>
      <c r="BM111" s="205" t="s">
        <v>4365</v>
      </c>
    </row>
    <row r="112" spans="1:65" s="2" customFormat="1" ht="11.25">
      <c r="A112" s="36"/>
      <c r="B112" s="37"/>
      <c r="C112" s="38"/>
      <c r="D112" s="207" t="s">
        <v>248</v>
      </c>
      <c r="E112" s="38"/>
      <c r="F112" s="208" t="s">
        <v>4366</v>
      </c>
      <c r="G112" s="38"/>
      <c r="H112" s="38"/>
      <c r="I112" s="117"/>
      <c r="J112" s="38"/>
      <c r="K112" s="38"/>
      <c r="L112" s="41"/>
      <c r="M112" s="209"/>
      <c r="N112" s="210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248</v>
      </c>
      <c r="AU112" s="19" t="s">
        <v>81</v>
      </c>
    </row>
    <row r="113" spans="1:65" s="2" customFormat="1" ht="16.5" customHeight="1">
      <c r="A113" s="36"/>
      <c r="B113" s="37"/>
      <c r="C113" s="194" t="s">
        <v>333</v>
      </c>
      <c r="D113" s="194" t="s">
        <v>241</v>
      </c>
      <c r="E113" s="195" t="s">
        <v>730</v>
      </c>
      <c r="F113" s="196" t="s">
        <v>731</v>
      </c>
      <c r="G113" s="197" t="s">
        <v>327</v>
      </c>
      <c r="H113" s="198">
        <v>3</v>
      </c>
      <c r="I113" s="199"/>
      <c r="J113" s="200">
        <f>ROUND(I113*H113,2)</f>
        <v>0</v>
      </c>
      <c r="K113" s="196" t="s">
        <v>19</v>
      </c>
      <c r="L113" s="41"/>
      <c r="M113" s="201" t="s">
        <v>19</v>
      </c>
      <c r="N113" s="202" t="s">
        <v>43</v>
      </c>
      <c r="O113" s="66"/>
      <c r="P113" s="203">
        <f>O113*H113</f>
        <v>0</v>
      </c>
      <c r="Q113" s="203">
        <v>0</v>
      </c>
      <c r="R113" s="203">
        <f>Q113*H113</f>
        <v>0</v>
      </c>
      <c r="S113" s="203">
        <v>2.3E-2</v>
      </c>
      <c r="T113" s="204">
        <f>S113*H113</f>
        <v>6.9000000000000006E-2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659</v>
      </c>
      <c r="AT113" s="205" t="s">
        <v>241</v>
      </c>
      <c r="AU113" s="205" t="s">
        <v>81</v>
      </c>
      <c r="AY113" s="19" t="s">
        <v>239</v>
      </c>
      <c r="BE113" s="206">
        <f>IF(N113="základní",J113,0)</f>
        <v>0</v>
      </c>
      <c r="BF113" s="206">
        <f>IF(N113="snížená",J113,0)</f>
        <v>0</v>
      </c>
      <c r="BG113" s="206">
        <f>IF(N113="zákl. přenesená",J113,0)</f>
        <v>0</v>
      </c>
      <c r="BH113" s="206">
        <f>IF(N113="sníž. přenesená",J113,0)</f>
        <v>0</v>
      </c>
      <c r="BI113" s="206">
        <f>IF(N113="nulová",J113,0)</f>
        <v>0</v>
      </c>
      <c r="BJ113" s="19" t="s">
        <v>79</v>
      </c>
      <c r="BK113" s="206">
        <f>ROUND(I113*H113,2)</f>
        <v>0</v>
      </c>
      <c r="BL113" s="19" t="s">
        <v>659</v>
      </c>
      <c r="BM113" s="205" t="s">
        <v>4367</v>
      </c>
    </row>
    <row r="114" spans="1:65" s="2" customFormat="1" ht="19.5">
      <c r="A114" s="36"/>
      <c r="B114" s="37"/>
      <c r="C114" s="38"/>
      <c r="D114" s="207" t="s">
        <v>248</v>
      </c>
      <c r="E114" s="38"/>
      <c r="F114" s="208" t="s">
        <v>733</v>
      </c>
      <c r="G114" s="38"/>
      <c r="H114" s="38"/>
      <c r="I114" s="117"/>
      <c r="J114" s="38"/>
      <c r="K114" s="38"/>
      <c r="L114" s="41"/>
      <c r="M114" s="209"/>
      <c r="N114" s="210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248</v>
      </c>
      <c r="AU114" s="19" t="s">
        <v>81</v>
      </c>
    </row>
    <row r="115" spans="1:65" s="2" customFormat="1" ht="16.5" customHeight="1">
      <c r="A115" s="36"/>
      <c r="B115" s="37"/>
      <c r="C115" s="240" t="s">
        <v>340</v>
      </c>
      <c r="D115" s="240" t="s">
        <v>653</v>
      </c>
      <c r="E115" s="241" t="s">
        <v>745</v>
      </c>
      <c r="F115" s="242" t="s">
        <v>735</v>
      </c>
      <c r="G115" s="243" t="s">
        <v>327</v>
      </c>
      <c r="H115" s="244">
        <v>3</v>
      </c>
      <c r="I115" s="245"/>
      <c r="J115" s="246">
        <f>ROUND(I115*H115,2)</f>
        <v>0</v>
      </c>
      <c r="K115" s="242" t="s">
        <v>19</v>
      </c>
      <c r="L115" s="247"/>
      <c r="M115" s="248" t="s">
        <v>19</v>
      </c>
      <c r="N115" s="249" t="s">
        <v>43</v>
      </c>
      <c r="O115" s="66"/>
      <c r="P115" s="203">
        <f>O115*H115</f>
        <v>0</v>
      </c>
      <c r="Q115" s="203">
        <v>0</v>
      </c>
      <c r="R115" s="203">
        <f>Q115*H115</f>
        <v>0</v>
      </c>
      <c r="S115" s="203">
        <v>0</v>
      </c>
      <c r="T115" s="204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665</v>
      </c>
      <c r="AT115" s="205" t="s">
        <v>653</v>
      </c>
      <c r="AU115" s="205" t="s">
        <v>81</v>
      </c>
      <c r="AY115" s="19" t="s">
        <v>239</v>
      </c>
      <c r="BE115" s="206">
        <f>IF(N115="základní",J115,0)</f>
        <v>0</v>
      </c>
      <c r="BF115" s="206">
        <f>IF(N115="snížená",J115,0)</f>
        <v>0</v>
      </c>
      <c r="BG115" s="206">
        <f>IF(N115="zákl. přenesená",J115,0)</f>
        <v>0</v>
      </c>
      <c r="BH115" s="206">
        <f>IF(N115="sníž. přenesená",J115,0)</f>
        <v>0</v>
      </c>
      <c r="BI115" s="206">
        <f>IF(N115="nulová",J115,0)</f>
        <v>0</v>
      </c>
      <c r="BJ115" s="19" t="s">
        <v>79</v>
      </c>
      <c r="BK115" s="206">
        <f>ROUND(I115*H115,2)</f>
        <v>0</v>
      </c>
      <c r="BL115" s="19" t="s">
        <v>665</v>
      </c>
      <c r="BM115" s="205" t="s">
        <v>4368</v>
      </c>
    </row>
    <row r="116" spans="1:65" s="2" customFormat="1" ht="11.25">
      <c r="A116" s="36"/>
      <c r="B116" s="37"/>
      <c r="C116" s="38"/>
      <c r="D116" s="207" t="s">
        <v>248</v>
      </c>
      <c r="E116" s="38"/>
      <c r="F116" s="208" t="s">
        <v>735</v>
      </c>
      <c r="G116" s="38"/>
      <c r="H116" s="38"/>
      <c r="I116" s="117"/>
      <c r="J116" s="38"/>
      <c r="K116" s="38"/>
      <c r="L116" s="41"/>
      <c r="M116" s="209"/>
      <c r="N116" s="210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248</v>
      </c>
      <c r="AU116" s="19" t="s">
        <v>81</v>
      </c>
    </row>
    <row r="117" spans="1:65" s="2" customFormat="1" ht="16.5" customHeight="1">
      <c r="A117" s="36"/>
      <c r="B117" s="37"/>
      <c r="C117" s="194" t="s">
        <v>408</v>
      </c>
      <c r="D117" s="194" t="s">
        <v>241</v>
      </c>
      <c r="E117" s="195" t="s">
        <v>4369</v>
      </c>
      <c r="F117" s="196" t="s">
        <v>1429</v>
      </c>
      <c r="G117" s="197" t="s">
        <v>327</v>
      </c>
      <c r="H117" s="198">
        <v>3</v>
      </c>
      <c r="I117" s="199"/>
      <c r="J117" s="200">
        <f>ROUND(I117*H117,2)</f>
        <v>0</v>
      </c>
      <c r="K117" s="196" t="s">
        <v>19</v>
      </c>
      <c r="L117" s="41"/>
      <c r="M117" s="201" t="s">
        <v>19</v>
      </c>
      <c r="N117" s="202" t="s">
        <v>43</v>
      </c>
      <c r="O117" s="66"/>
      <c r="P117" s="203">
        <f>O117*H117</f>
        <v>0</v>
      </c>
      <c r="Q117" s="203">
        <v>0</v>
      </c>
      <c r="R117" s="203">
        <f>Q117*H117</f>
        <v>0</v>
      </c>
      <c r="S117" s="203">
        <v>0</v>
      </c>
      <c r="T117" s="204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659</v>
      </c>
      <c r="AT117" s="205" t="s">
        <v>241</v>
      </c>
      <c r="AU117" s="205" t="s">
        <v>81</v>
      </c>
      <c r="AY117" s="19" t="s">
        <v>239</v>
      </c>
      <c r="BE117" s="206">
        <f>IF(N117="základní",J117,0)</f>
        <v>0</v>
      </c>
      <c r="BF117" s="206">
        <f>IF(N117="snížená",J117,0)</f>
        <v>0</v>
      </c>
      <c r="BG117" s="206">
        <f>IF(N117="zákl. přenesená",J117,0)</f>
        <v>0</v>
      </c>
      <c r="BH117" s="206">
        <f>IF(N117="sníž. přenesená",J117,0)</f>
        <v>0</v>
      </c>
      <c r="BI117" s="206">
        <f>IF(N117="nulová",J117,0)</f>
        <v>0</v>
      </c>
      <c r="BJ117" s="19" t="s">
        <v>79</v>
      </c>
      <c r="BK117" s="206">
        <f>ROUND(I117*H117,2)</f>
        <v>0</v>
      </c>
      <c r="BL117" s="19" t="s">
        <v>659</v>
      </c>
      <c r="BM117" s="205" t="s">
        <v>4370</v>
      </c>
    </row>
    <row r="118" spans="1:65" s="2" customFormat="1" ht="19.5">
      <c r="A118" s="36"/>
      <c r="B118" s="37"/>
      <c r="C118" s="38"/>
      <c r="D118" s="207" t="s">
        <v>248</v>
      </c>
      <c r="E118" s="38"/>
      <c r="F118" s="208" t="s">
        <v>1431</v>
      </c>
      <c r="G118" s="38"/>
      <c r="H118" s="38"/>
      <c r="I118" s="117"/>
      <c r="J118" s="38"/>
      <c r="K118" s="38"/>
      <c r="L118" s="41"/>
      <c r="M118" s="209"/>
      <c r="N118" s="210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248</v>
      </c>
      <c r="AU118" s="19" t="s">
        <v>81</v>
      </c>
    </row>
    <row r="119" spans="1:65" s="2" customFormat="1" ht="16.5" customHeight="1">
      <c r="A119" s="36"/>
      <c r="B119" s="37"/>
      <c r="C119" s="194" t="s">
        <v>414</v>
      </c>
      <c r="D119" s="194" t="s">
        <v>241</v>
      </c>
      <c r="E119" s="195" t="s">
        <v>4371</v>
      </c>
      <c r="F119" s="196" t="s">
        <v>4372</v>
      </c>
      <c r="G119" s="197" t="s">
        <v>285</v>
      </c>
      <c r="H119" s="198">
        <v>1</v>
      </c>
      <c r="I119" s="199"/>
      <c r="J119" s="200">
        <f>ROUND(I119*H119,2)</f>
        <v>0</v>
      </c>
      <c r="K119" s="196" t="s">
        <v>19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1.3699999999999999E-3</v>
      </c>
      <c r="R119" s="203">
        <f>Q119*H119</f>
        <v>1.3699999999999999E-3</v>
      </c>
      <c r="S119" s="203">
        <v>0</v>
      </c>
      <c r="T119" s="204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659</v>
      </c>
      <c r="AT119" s="205" t="s">
        <v>241</v>
      </c>
      <c r="AU119" s="205" t="s">
        <v>81</v>
      </c>
      <c r="AY119" s="19" t="s">
        <v>239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659</v>
      </c>
      <c r="BM119" s="205" t="s">
        <v>4373</v>
      </c>
    </row>
    <row r="120" spans="1:65" s="2" customFormat="1" ht="11.25">
      <c r="A120" s="36"/>
      <c r="B120" s="37"/>
      <c r="C120" s="38"/>
      <c r="D120" s="207" t="s">
        <v>248</v>
      </c>
      <c r="E120" s="38"/>
      <c r="F120" s="208" t="s">
        <v>4374</v>
      </c>
      <c r="G120" s="38"/>
      <c r="H120" s="38"/>
      <c r="I120" s="117"/>
      <c r="J120" s="38"/>
      <c r="K120" s="38"/>
      <c r="L120" s="41"/>
      <c r="M120" s="209"/>
      <c r="N120" s="210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248</v>
      </c>
      <c r="AU120" s="19" t="s">
        <v>81</v>
      </c>
    </row>
    <row r="121" spans="1:65" s="2" customFormat="1" ht="16.5" customHeight="1">
      <c r="A121" s="36"/>
      <c r="B121" s="37"/>
      <c r="C121" s="194" t="s">
        <v>8</v>
      </c>
      <c r="D121" s="194" t="s">
        <v>241</v>
      </c>
      <c r="E121" s="195" t="s">
        <v>4375</v>
      </c>
      <c r="F121" s="196" t="s">
        <v>4376</v>
      </c>
      <c r="G121" s="197" t="s">
        <v>285</v>
      </c>
      <c r="H121" s="198">
        <v>1</v>
      </c>
      <c r="I121" s="199"/>
      <c r="J121" s="200">
        <f>ROUND(I121*H121,2)</f>
        <v>0</v>
      </c>
      <c r="K121" s="196" t="s">
        <v>19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0.29913000000000001</v>
      </c>
      <c r="R121" s="203">
        <f>Q121*H121</f>
        <v>0.29913000000000001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659</v>
      </c>
      <c r="AT121" s="205" t="s">
        <v>241</v>
      </c>
      <c r="AU121" s="205" t="s">
        <v>81</v>
      </c>
      <c r="AY121" s="19" t="s">
        <v>239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659</v>
      </c>
      <c r="BM121" s="205" t="s">
        <v>4377</v>
      </c>
    </row>
    <row r="122" spans="1:65" s="2" customFormat="1" ht="19.5">
      <c r="A122" s="36"/>
      <c r="B122" s="37"/>
      <c r="C122" s="38"/>
      <c r="D122" s="207" t="s">
        <v>248</v>
      </c>
      <c r="E122" s="38"/>
      <c r="F122" s="208" t="s">
        <v>4378</v>
      </c>
      <c r="G122" s="38"/>
      <c r="H122" s="38"/>
      <c r="I122" s="117"/>
      <c r="J122" s="38"/>
      <c r="K122" s="38"/>
      <c r="L122" s="41"/>
      <c r="M122" s="209"/>
      <c r="N122" s="210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248</v>
      </c>
      <c r="AU122" s="19" t="s">
        <v>81</v>
      </c>
    </row>
    <row r="123" spans="1:65" s="12" customFormat="1" ht="25.9" customHeight="1">
      <c r="B123" s="178"/>
      <c r="C123" s="179"/>
      <c r="D123" s="180" t="s">
        <v>71</v>
      </c>
      <c r="E123" s="181" t="s">
        <v>776</v>
      </c>
      <c r="F123" s="181" t="s">
        <v>107</v>
      </c>
      <c r="G123" s="179"/>
      <c r="H123" s="179"/>
      <c r="I123" s="182"/>
      <c r="J123" s="183">
        <f>BK123</f>
        <v>0</v>
      </c>
      <c r="K123" s="179"/>
      <c r="L123" s="184"/>
      <c r="M123" s="185"/>
      <c r="N123" s="186"/>
      <c r="O123" s="186"/>
      <c r="P123" s="187">
        <f>SUM(P124:P127)</f>
        <v>0</v>
      </c>
      <c r="Q123" s="186"/>
      <c r="R123" s="187">
        <f>SUM(R124:R127)</f>
        <v>0</v>
      </c>
      <c r="S123" s="186"/>
      <c r="T123" s="188">
        <f>SUM(T124:T127)</f>
        <v>0</v>
      </c>
      <c r="AR123" s="189" t="s">
        <v>246</v>
      </c>
      <c r="AT123" s="190" t="s">
        <v>71</v>
      </c>
      <c r="AU123" s="190" t="s">
        <v>72</v>
      </c>
      <c r="AY123" s="189" t="s">
        <v>239</v>
      </c>
      <c r="BK123" s="191">
        <f>SUM(BK124:BK127)</f>
        <v>0</v>
      </c>
    </row>
    <row r="124" spans="1:65" s="2" customFormat="1" ht="16.5" customHeight="1">
      <c r="A124" s="36"/>
      <c r="B124" s="37"/>
      <c r="C124" s="194" t="s">
        <v>426</v>
      </c>
      <c r="D124" s="194" t="s">
        <v>241</v>
      </c>
      <c r="E124" s="195" t="s">
        <v>824</v>
      </c>
      <c r="F124" s="196" t="s">
        <v>4379</v>
      </c>
      <c r="G124" s="197" t="s">
        <v>481</v>
      </c>
      <c r="H124" s="198">
        <v>1</v>
      </c>
      <c r="I124" s="199"/>
      <c r="J124" s="200">
        <f>ROUND(I124*H124,2)</f>
        <v>0</v>
      </c>
      <c r="K124" s="196" t="s">
        <v>19</v>
      </c>
      <c r="L124" s="41"/>
      <c r="M124" s="201" t="s">
        <v>19</v>
      </c>
      <c r="N124" s="202" t="s">
        <v>43</v>
      </c>
      <c r="O124" s="66"/>
      <c r="P124" s="203">
        <f>O124*H124</f>
        <v>0</v>
      </c>
      <c r="Q124" s="203">
        <v>0</v>
      </c>
      <c r="R124" s="203">
        <f>Q124*H124</f>
        <v>0</v>
      </c>
      <c r="S124" s="203">
        <v>0</v>
      </c>
      <c r="T124" s="204">
        <f>S124*H124</f>
        <v>0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R124" s="205" t="s">
        <v>779</v>
      </c>
      <c r="AT124" s="205" t="s">
        <v>241</v>
      </c>
      <c r="AU124" s="205" t="s">
        <v>79</v>
      </c>
      <c r="AY124" s="19" t="s">
        <v>239</v>
      </c>
      <c r="BE124" s="206">
        <f>IF(N124="základní",J124,0)</f>
        <v>0</v>
      </c>
      <c r="BF124" s="206">
        <f>IF(N124="snížená",J124,0)</f>
        <v>0</v>
      </c>
      <c r="BG124" s="206">
        <f>IF(N124="zákl. přenesená",J124,0)</f>
        <v>0</v>
      </c>
      <c r="BH124" s="206">
        <f>IF(N124="sníž. přenesená",J124,0)</f>
        <v>0</v>
      </c>
      <c r="BI124" s="206">
        <f>IF(N124="nulová",J124,0)</f>
        <v>0</v>
      </c>
      <c r="BJ124" s="19" t="s">
        <v>79</v>
      </c>
      <c r="BK124" s="206">
        <f>ROUND(I124*H124,2)</f>
        <v>0</v>
      </c>
      <c r="BL124" s="19" t="s">
        <v>779</v>
      </c>
      <c r="BM124" s="205" t="s">
        <v>4380</v>
      </c>
    </row>
    <row r="125" spans="1:65" s="2" customFormat="1" ht="11.25">
      <c r="A125" s="36"/>
      <c r="B125" s="37"/>
      <c r="C125" s="38"/>
      <c r="D125" s="207" t="s">
        <v>248</v>
      </c>
      <c r="E125" s="38"/>
      <c r="F125" s="208" t="s">
        <v>827</v>
      </c>
      <c r="G125" s="38"/>
      <c r="H125" s="38"/>
      <c r="I125" s="117"/>
      <c r="J125" s="38"/>
      <c r="K125" s="38"/>
      <c r="L125" s="41"/>
      <c r="M125" s="209"/>
      <c r="N125" s="210"/>
      <c r="O125" s="66"/>
      <c r="P125" s="66"/>
      <c r="Q125" s="66"/>
      <c r="R125" s="66"/>
      <c r="S125" s="66"/>
      <c r="T125" s="67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T125" s="19" t="s">
        <v>248</v>
      </c>
      <c r="AU125" s="19" t="s">
        <v>79</v>
      </c>
    </row>
    <row r="126" spans="1:65" s="2" customFormat="1" ht="16.5" customHeight="1">
      <c r="A126" s="36"/>
      <c r="B126" s="37"/>
      <c r="C126" s="194" t="s">
        <v>433</v>
      </c>
      <c r="D126" s="194" t="s">
        <v>241</v>
      </c>
      <c r="E126" s="195" t="s">
        <v>828</v>
      </c>
      <c r="F126" s="196" t="s">
        <v>829</v>
      </c>
      <c r="G126" s="197" t="s">
        <v>285</v>
      </c>
      <c r="H126" s="198">
        <v>1</v>
      </c>
      <c r="I126" s="199"/>
      <c r="J126" s="200">
        <f>ROUND(I126*H126,2)</f>
        <v>0</v>
      </c>
      <c r="K126" s="196" t="s">
        <v>19</v>
      </c>
      <c r="L126" s="41"/>
      <c r="M126" s="201" t="s">
        <v>19</v>
      </c>
      <c r="N126" s="202" t="s">
        <v>43</v>
      </c>
      <c r="O126" s="66"/>
      <c r="P126" s="203">
        <f>O126*H126</f>
        <v>0</v>
      </c>
      <c r="Q126" s="203">
        <v>0</v>
      </c>
      <c r="R126" s="203">
        <f>Q126*H126</f>
        <v>0</v>
      </c>
      <c r="S126" s="203">
        <v>0</v>
      </c>
      <c r="T126" s="204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205" t="s">
        <v>779</v>
      </c>
      <c r="AT126" s="205" t="s">
        <v>241</v>
      </c>
      <c r="AU126" s="205" t="s">
        <v>79</v>
      </c>
      <c r="AY126" s="19" t="s">
        <v>239</v>
      </c>
      <c r="BE126" s="206">
        <f>IF(N126="základní",J126,0)</f>
        <v>0</v>
      </c>
      <c r="BF126" s="206">
        <f>IF(N126="snížená",J126,0)</f>
        <v>0</v>
      </c>
      <c r="BG126" s="206">
        <f>IF(N126="zákl. přenesená",J126,0)</f>
        <v>0</v>
      </c>
      <c r="BH126" s="206">
        <f>IF(N126="sníž. přenesená",J126,0)</f>
        <v>0</v>
      </c>
      <c r="BI126" s="206">
        <f>IF(N126="nulová",J126,0)</f>
        <v>0</v>
      </c>
      <c r="BJ126" s="19" t="s">
        <v>79</v>
      </c>
      <c r="BK126" s="206">
        <f>ROUND(I126*H126,2)</f>
        <v>0</v>
      </c>
      <c r="BL126" s="19" t="s">
        <v>779</v>
      </c>
      <c r="BM126" s="205" t="s">
        <v>4381</v>
      </c>
    </row>
    <row r="127" spans="1:65" s="2" customFormat="1" ht="11.25">
      <c r="A127" s="36"/>
      <c r="B127" s="37"/>
      <c r="C127" s="38"/>
      <c r="D127" s="207" t="s">
        <v>248</v>
      </c>
      <c r="E127" s="38"/>
      <c r="F127" s="208" t="s">
        <v>831</v>
      </c>
      <c r="G127" s="38"/>
      <c r="H127" s="38"/>
      <c r="I127" s="117"/>
      <c r="J127" s="38"/>
      <c r="K127" s="38"/>
      <c r="L127" s="41"/>
      <c r="M127" s="226"/>
      <c r="N127" s="227"/>
      <c r="O127" s="228"/>
      <c r="P127" s="228"/>
      <c r="Q127" s="228"/>
      <c r="R127" s="228"/>
      <c r="S127" s="228"/>
      <c r="T127" s="229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248</v>
      </c>
      <c r="AU127" s="19" t="s">
        <v>79</v>
      </c>
    </row>
    <row r="128" spans="1:65" s="2" customFormat="1" ht="6.95" customHeight="1">
      <c r="A128" s="36"/>
      <c r="B128" s="49"/>
      <c r="C128" s="50"/>
      <c r="D128" s="50"/>
      <c r="E128" s="50"/>
      <c r="F128" s="50"/>
      <c r="G128" s="50"/>
      <c r="H128" s="50"/>
      <c r="I128" s="144"/>
      <c r="J128" s="50"/>
      <c r="K128" s="50"/>
      <c r="L128" s="41"/>
      <c r="M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</row>
  </sheetData>
  <sheetProtection algorithmName="SHA-512" hashValue="beZlMHcKl1jZfVgDISu5f7L49n00Rf4Z+l/uiETaucM0j3bzJMT6FsEFEh9l4tycNGy0oCm0QA5oE2H1OmycVA==" saltValue="nQ2zXDT3/pmQwJe52PFa61feWGEXTK99Rkt2knXHdywoEmDvR1A2+qF0caGTBznrIh4knHoFm/hMYuPWOWvcBQ==" spinCount="100000" sheet="1" objects="1" scenarios="1" formatColumns="0" formatRows="0" autoFilter="0"/>
  <autoFilter ref="C88:K127" xr:uid="{00000000-0009-0000-0000-000020000000}"/>
  <mergeCells count="12">
    <mergeCell ref="E81:H81"/>
    <mergeCell ref="L2:V2"/>
    <mergeCell ref="E50:H50"/>
    <mergeCell ref="E52:H52"/>
    <mergeCell ref="E54:H54"/>
    <mergeCell ref="E77:H77"/>
    <mergeCell ref="E79:H7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BM104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203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1" customFormat="1" ht="12" customHeight="1">
      <c r="B8" s="22"/>
      <c r="D8" s="116" t="s">
        <v>214</v>
      </c>
      <c r="I8" s="110"/>
      <c r="L8" s="22"/>
    </row>
    <row r="9" spans="1:46" s="2" customFormat="1" ht="16.5" customHeight="1">
      <c r="A9" s="36"/>
      <c r="B9" s="41"/>
      <c r="C9" s="36"/>
      <c r="D9" s="36"/>
      <c r="E9" s="397" t="s">
        <v>4338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2" customHeight="1">
      <c r="A10" s="36"/>
      <c r="B10" s="41"/>
      <c r="C10" s="36"/>
      <c r="D10" s="116" t="s">
        <v>216</v>
      </c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6.5" customHeight="1">
      <c r="A11" s="36"/>
      <c r="B11" s="41"/>
      <c r="C11" s="36"/>
      <c r="D11" s="36"/>
      <c r="E11" s="400" t="s">
        <v>4382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1.25">
      <c r="A12" s="36"/>
      <c r="B12" s="41"/>
      <c r="C12" s="36"/>
      <c r="D12" s="36"/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2" customHeight="1">
      <c r="A13" s="36"/>
      <c r="B13" s="41"/>
      <c r="C13" s="36"/>
      <c r="D13" s="116" t="s">
        <v>18</v>
      </c>
      <c r="E13" s="36"/>
      <c r="F13" s="105" t="s">
        <v>19</v>
      </c>
      <c r="G13" s="36"/>
      <c r="H13" s="36"/>
      <c r="I13" s="119" t="s">
        <v>20</v>
      </c>
      <c r="J13" s="105" t="s">
        <v>19</v>
      </c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21</v>
      </c>
      <c r="E14" s="36"/>
      <c r="F14" s="105" t="s">
        <v>22</v>
      </c>
      <c r="G14" s="36"/>
      <c r="H14" s="36"/>
      <c r="I14" s="119" t="s">
        <v>23</v>
      </c>
      <c r="J14" s="120" t="str">
        <f>'Rekapitulace stavby'!AN8</f>
        <v>12. 6. 2020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0.9" customHeight="1">
      <c r="A15" s="36"/>
      <c r="B15" s="41"/>
      <c r="C15" s="36"/>
      <c r="D15" s="36"/>
      <c r="E15" s="36"/>
      <c r="F15" s="36"/>
      <c r="G15" s="36"/>
      <c r="H15" s="36"/>
      <c r="I15" s="117"/>
      <c r="J15" s="36"/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25</v>
      </c>
      <c r="E16" s="36"/>
      <c r="F16" s="36"/>
      <c r="G16" s="36"/>
      <c r="H16" s="36"/>
      <c r="I16" s="119" t="s">
        <v>26</v>
      </c>
      <c r="J16" s="105" t="s">
        <v>19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8" customHeight="1">
      <c r="A17" s="36"/>
      <c r="B17" s="41"/>
      <c r="C17" s="36"/>
      <c r="D17" s="36"/>
      <c r="E17" s="105" t="s">
        <v>27</v>
      </c>
      <c r="F17" s="36"/>
      <c r="G17" s="36"/>
      <c r="H17" s="36"/>
      <c r="I17" s="119" t="s">
        <v>28</v>
      </c>
      <c r="J17" s="105" t="s">
        <v>19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6.95" customHeight="1">
      <c r="A18" s="36"/>
      <c r="B18" s="41"/>
      <c r="C18" s="36"/>
      <c r="D18" s="36"/>
      <c r="E18" s="36"/>
      <c r="F18" s="36"/>
      <c r="G18" s="36"/>
      <c r="H18" s="36"/>
      <c r="I18" s="117"/>
      <c r="J18" s="36"/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2" customHeight="1">
      <c r="A19" s="36"/>
      <c r="B19" s="41"/>
      <c r="C19" s="36"/>
      <c r="D19" s="116" t="s">
        <v>29</v>
      </c>
      <c r="E19" s="36"/>
      <c r="F19" s="36"/>
      <c r="G19" s="36"/>
      <c r="H19" s="36"/>
      <c r="I19" s="119" t="s">
        <v>26</v>
      </c>
      <c r="J19" s="32" t="str">
        <f>'Rekapitulace stavby'!AN13</f>
        <v>Vyplň údaj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8" customHeight="1">
      <c r="A20" s="36"/>
      <c r="B20" s="41"/>
      <c r="C20" s="36"/>
      <c r="D20" s="36"/>
      <c r="E20" s="401" t="str">
        <f>'Rekapitulace stavby'!E14</f>
        <v>Vyplň údaj</v>
      </c>
      <c r="F20" s="402"/>
      <c r="G20" s="402"/>
      <c r="H20" s="402"/>
      <c r="I20" s="119" t="s">
        <v>28</v>
      </c>
      <c r="J20" s="32" t="str">
        <f>'Rekapitulace stavby'!AN14</f>
        <v>Vyplň údaj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6.95" customHeight="1">
      <c r="A21" s="36"/>
      <c r="B21" s="41"/>
      <c r="C21" s="36"/>
      <c r="D21" s="36"/>
      <c r="E21" s="36"/>
      <c r="F21" s="36"/>
      <c r="G21" s="36"/>
      <c r="H21" s="36"/>
      <c r="I21" s="117"/>
      <c r="J21" s="36"/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2" customHeight="1">
      <c r="A22" s="36"/>
      <c r="B22" s="41"/>
      <c r="C22" s="36"/>
      <c r="D22" s="116" t="s">
        <v>31</v>
      </c>
      <c r="E22" s="36"/>
      <c r="F22" s="36"/>
      <c r="G22" s="36"/>
      <c r="H22" s="36"/>
      <c r="I22" s="119" t="s">
        <v>26</v>
      </c>
      <c r="J22" s="105" t="s">
        <v>19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8" customHeight="1">
      <c r="A23" s="36"/>
      <c r="B23" s="41"/>
      <c r="C23" s="36"/>
      <c r="D23" s="36"/>
      <c r="E23" s="105" t="s">
        <v>32</v>
      </c>
      <c r="F23" s="36"/>
      <c r="G23" s="36"/>
      <c r="H23" s="36"/>
      <c r="I23" s="119" t="s">
        <v>28</v>
      </c>
      <c r="J23" s="105" t="s">
        <v>19</v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6.95" customHeight="1">
      <c r="A24" s="36"/>
      <c r="B24" s="41"/>
      <c r="C24" s="36"/>
      <c r="D24" s="36"/>
      <c r="E24" s="36"/>
      <c r="F24" s="36"/>
      <c r="G24" s="36"/>
      <c r="H24" s="36"/>
      <c r="I24" s="117"/>
      <c r="J24" s="36"/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2" customHeight="1">
      <c r="A25" s="36"/>
      <c r="B25" s="41"/>
      <c r="C25" s="36"/>
      <c r="D25" s="116" t="s">
        <v>34</v>
      </c>
      <c r="E25" s="36"/>
      <c r="F25" s="36"/>
      <c r="G25" s="36"/>
      <c r="H25" s="36"/>
      <c r="I25" s="119" t="s">
        <v>26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8" customHeight="1">
      <c r="A26" s="36"/>
      <c r="B26" s="41"/>
      <c r="C26" s="36"/>
      <c r="D26" s="36"/>
      <c r="E26" s="105" t="s">
        <v>648</v>
      </c>
      <c r="F26" s="36"/>
      <c r="G26" s="36"/>
      <c r="H26" s="36"/>
      <c r="I26" s="119" t="s">
        <v>28</v>
      </c>
      <c r="J26" s="105" t="s">
        <v>19</v>
      </c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6.95" customHeight="1">
      <c r="A27" s="36"/>
      <c r="B27" s="41"/>
      <c r="C27" s="36"/>
      <c r="D27" s="36"/>
      <c r="E27" s="36"/>
      <c r="F27" s="36"/>
      <c r="G27" s="36"/>
      <c r="H27" s="36"/>
      <c r="I27" s="117"/>
      <c r="J27" s="36"/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2" customHeight="1">
      <c r="A28" s="36"/>
      <c r="B28" s="41"/>
      <c r="C28" s="36"/>
      <c r="D28" s="116" t="s">
        <v>36</v>
      </c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8" customFormat="1" ht="16.5" customHeight="1">
      <c r="A29" s="121"/>
      <c r="B29" s="122"/>
      <c r="C29" s="121"/>
      <c r="D29" s="121"/>
      <c r="E29" s="403" t="s">
        <v>19</v>
      </c>
      <c r="F29" s="403"/>
      <c r="G29" s="403"/>
      <c r="H29" s="403"/>
      <c r="I29" s="123"/>
      <c r="J29" s="121"/>
      <c r="K29" s="121"/>
      <c r="L29" s="124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</row>
    <row r="30" spans="1:31" s="2" customFormat="1" ht="6.95" customHeight="1">
      <c r="A30" s="36"/>
      <c r="B30" s="41"/>
      <c r="C30" s="36"/>
      <c r="D30" s="36"/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25.35" customHeight="1">
      <c r="A32" s="36"/>
      <c r="B32" s="41"/>
      <c r="C32" s="36"/>
      <c r="D32" s="127" t="s">
        <v>38</v>
      </c>
      <c r="E32" s="36"/>
      <c r="F32" s="36"/>
      <c r="G32" s="36"/>
      <c r="H32" s="36"/>
      <c r="I32" s="117"/>
      <c r="J32" s="128">
        <f>ROUND(J88, 2)</f>
        <v>0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36"/>
      <c r="F34" s="129" t="s">
        <v>40</v>
      </c>
      <c r="G34" s="36"/>
      <c r="H34" s="36"/>
      <c r="I34" s="130" t="s">
        <v>39</v>
      </c>
      <c r="J34" s="129" t="s">
        <v>41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customHeight="1">
      <c r="A35" s="36"/>
      <c r="B35" s="41"/>
      <c r="C35" s="36"/>
      <c r="D35" s="131" t="s">
        <v>42</v>
      </c>
      <c r="E35" s="116" t="s">
        <v>43</v>
      </c>
      <c r="F35" s="132">
        <f>ROUND((SUM(BE88:BE103)),  2)</f>
        <v>0</v>
      </c>
      <c r="G35" s="36"/>
      <c r="H35" s="36"/>
      <c r="I35" s="133">
        <v>0.21</v>
      </c>
      <c r="J35" s="132">
        <f>ROUND(((SUM(BE88:BE103))*I35),  2)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116" t="s">
        <v>44</v>
      </c>
      <c r="F36" s="132">
        <f>ROUND((SUM(BF88:BF103)),  2)</f>
        <v>0</v>
      </c>
      <c r="G36" s="36"/>
      <c r="H36" s="36"/>
      <c r="I36" s="133">
        <v>0.15</v>
      </c>
      <c r="J36" s="132">
        <f>ROUND(((SUM(BF88:BF103))*I36),  2)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45</v>
      </c>
      <c r="F37" s="132">
        <f>ROUND((SUM(BG88:BG103)),  2)</f>
        <v>0</v>
      </c>
      <c r="G37" s="36"/>
      <c r="H37" s="36"/>
      <c r="I37" s="133">
        <v>0.21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hidden="1" customHeight="1">
      <c r="A38" s="36"/>
      <c r="B38" s="41"/>
      <c r="C38" s="36"/>
      <c r="D38" s="36"/>
      <c r="E38" s="116" t="s">
        <v>46</v>
      </c>
      <c r="F38" s="132">
        <f>ROUND((SUM(BH88:BH103)),  2)</f>
        <v>0</v>
      </c>
      <c r="G38" s="36"/>
      <c r="H38" s="36"/>
      <c r="I38" s="133">
        <v>0.15</v>
      </c>
      <c r="J38" s="132">
        <f>0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47</v>
      </c>
      <c r="F39" s="132">
        <f>ROUND((SUM(BI88:BI103)),  2)</f>
        <v>0</v>
      </c>
      <c r="G39" s="36"/>
      <c r="H39" s="36"/>
      <c r="I39" s="133">
        <v>0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6.95" customHeight="1">
      <c r="A40" s="36"/>
      <c r="B40" s="41"/>
      <c r="C40" s="36"/>
      <c r="D40" s="36"/>
      <c r="E40" s="36"/>
      <c r="F40" s="36"/>
      <c r="G40" s="36"/>
      <c r="H40" s="36"/>
      <c r="I40" s="117"/>
      <c r="J40" s="36"/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25.35" customHeight="1">
      <c r="A41" s="36"/>
      <c r="B41" s="41"/>
      <c r="C41" s="134"/>
      <c r="D41" s="135" t="s">
        <v>48</v>
      </c>
      <c r="E41" s="136"/>
      <c r="F41" s="136"/>
      <c r="G41" s="137" t="s">
        <v>49</v>
      </c>
      <c r="H41" s="138" t="s">
        <v>50</v>
      </c>
      <c r="I41" s="139"/>
      <c r="J41" s="140">
        <f>SUM(J32:J39)</f>
        <v>0</v>
      </c>
      <c r="K41" s="141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14.45" customHeight="1">
      <c r="A42" s="36"/>
      <c r="B42" s="142"/>
      <c r="C42" s="143"/>
      <c r="D42" s="143"/>
      <c r="E42" s="143"/>
      <c r="F42" s="143"/>
      <c r="G42" s="143"/>
      <c r="H42" s="143"/>
      <c r="I42" s="144"/>
      <c r="J42" s="143"/>
      <c r="K42" s="143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6" spans="1:31" s="2" customFormat="1" ht="6.95" customHeight="1">
      <c r="A46" s="36"/>
      <c r="B46" s="145"/>
      <c r="C46" s="146"/>
      <c r="D46" s="146"/>
      <c r="E46" s="146"/>
      <c r="F46" s="146"/>
      <c r="G46" s="146"/>
      <c r="H46" s="146"/>
      <c r="I46" s="147"/>
      <c r="J46" s="146"/>
      <c r="K46" s="146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24.95" customHeight="1">
      <c r="A47" s="36"/>
      <c r="B47" s="37"/>
      <c r="C47" s="25" t="s">
        <v>218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6.95" customHeight="1">
      <c r="A48" s="36"/>
      <c r="B48" s="37"/>
      <c r="C48" s="38"/>
      <c r="D48" s="38"/>
      <c r="E48" s="38"/>
      <c r="F48" s="38"/>
      <c r="G48" s="38"/>
      <c r="H48" s="38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16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404" t="str">
        <f>E7</f>
        <v>Horoměřická S 071 - most, Praha 6, č. akce 999615</v>
      </c>
      <c r="F50" s="405"/>
      <c r="G50" s="405"/>
      <c r="H50" s="405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1" customFormat="1" ht="12" customHeight="1">
      <c r="B51" s="23"/>
      <c r="C51" s="31" t="s">
        <v>214</v>
      </c>
      <c r="D51" s="24"/>
      <c r="E51" s="24"/>
      <c r="F51" s="24"/>
      <c r="G51" s="24"/>
      <c r="H51" s="24"/>
      <c r="I51" s="110"/>
      <c r="J51" s="24"/>
      <c r="K51" s="24"/>
      <c r="L51" s="22"/>
    </row>
    <row r="52" spans="1:47" s="2" customFormat="1" ht="16.5" customHeight="1">
      <c r="A52" s="36"/>
      <c r="B52" s="37"/>
      <c r="C52" s="38"/>
      <c r="D52" s="38"/>
      <c r="E52" s="404" t="s">
        <v>4338</v>
      </c>
      <c r="F52" s="406"/>
      <c r="G52" s="406"/>
      <c r="H52" s="406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12" customHeight="1">
      <c r="A53" s="36"/>
      <c r="B53" s="37"/>
      <c r="C53" s="31" t="s">
        <v>216</v>
      </c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16.5" customHeight="1">
      <c r="A54" s="36"/>
      <c r="B54" s="37"/>
      <c r="C54" s="38"/>
      <c r="D54" s="38"/>
      <c r="E54" s="378" t="str">
        <f>E11</f>
        <v>5/ODB - Stavební odběr, část odběratel</v>
      </c>
      <c r="F54" s="406"/>
      <c r="G54" s="406"/>
      <c r="H54" s="406"/>
      <c r="I54" s="117"/>
      <c r="J54" s="38"/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6.95" customHeight="1">
      <c r="A55" s="36"/>
      <c r="B55" s="37"/>
      <c r="C55" s="38"/>
      <c r="D55" s="38"/>
      <c r="E55" s="38"/>
      <c r="F55" s="38"/>
      <c r="G55" s="38"/>
      <c r="H55" s="38"/>
      <c r="I55" s="117"/>
      <c r="J55" s="38"/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2" customHeight="1">
      <c r="A56" s="36"/>
      <c r="B56" s="37"/>
      <c r="C56" s="31" t="s">
        <v>21</v>
      </c>
      <c r="D56" s="38"/>
      <c r="E56" s="38"/>
      <c r="F56" s="29" t="str">
        <f>F14</f>
        <v>ul. Horoměřická / Pod Habrovkou</v>
      </c>
      <c r="G56" s="38"/>
      <c r="H56" s="38"/>
      <c r="I56" s="119" t="s">
        <v>23</v>
      </c>
      <c r="J56" s="61" t="str">
        <f>IF(J14="","",J14)</f>
        <v>12. 6. 2020</v>
      </c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6.95" customHeight="1">
      <c r="A57" s="36"/>
      <c r="B57" s="37"/>
      <c r="C57" s="38"/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25.7" customHeight="1">
      <c r="A58" s="36"/>
      <c r="B58" s="37"/>
      <c r="C58" s="31" t="s">
        <v>25</v>
      </c>
      <c r="D58" s="38"/>
      <c r="E58" s="38"/>
      <c r="F58" s="29" t="str">
        <f>E17</f>
        <v>TSK hl.m. Prahy, a.s.</v>
      </c>
      <c r="G58" s="38"/>
      <c r="H58" s="38"/>
      <c r="I58" s="119" t="s">
        <v>31</v>
      </c>
      <c r="J58" s="34" t="str">
        <f>E23</f>
        <v>AGA Letiště, spol. s r.o.</v>
      </c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5.7" customHeight="1">
      <c r="A59" s="36"/>
      <c r="B59" s="37"/>
      <c r="C59" s="31" t="s">
        <v>29</v>
      </c>
      <c r="D59" s="38"/>
      <c r="E59" s="38"/>
      <c r="F59" s="29" t="str">
        <f>IF(E20="","",E20)</f>
        <v>Vyplň údaj</v>
      </c>
      <c r="G59" s="38"/>
      <c r="H59" s="38"/>
      <c r="I59" s="119" t="s">
        <v>34</v>
      </c>
      <c r="J59" s="34" t="str">
        <f>E26</f>
        <v>Ing. Martin Krupička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47" s="2" customFormat="1" ht="10.35" customHeight="1">
      <c r="A60" s="36"/>
      <c r="B60" s="37"/>
      <c r="C60" s="38"/>
      <c r="D60" s="38"/>
      <c r="E60" s="38"/>
      <c r="F60" s="38"/>
      <c r="G60" s="38"/>
      <c r="H60" s="38"/>
      <c r="I60" s="117"/>
      <c r="J60" s="38"/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47" s="2" customFormat="1" ht="29.25" customHeight="1">
      <c r="A61" s="36"/>
      <c r="B61" s="37"/>
      <c r="C61" s="148" t="s">
        <v>219</v>
      </c>
      <c r="D61" s="149"/>
      <c r="E61" s="149"/>
      <c r="F61" s="149"/>
      <c r="G61" s="149"/>
      <c r="H61" s="149"/>
      <c r="I61" s="150"/>
      <c r="J61" s="151" t="s">
        <v>220</v>
      </c>
      <c r="K61" s="149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47" s="2" customFormat="1" ht="10.35" customHeight="1">
      <c r="A62" s="36"/>
      <c r="B62" s="37"/>
      <c r="C62" s="38"/>
      <c r="D62" s="38"/>
      <c r="E62" s="38"/>
      <c r="F62" s="38"/>
      <c r="G62" s="38"/>
      <c r="H62" s="38"/>
      <c r="I62" s="117"/>
      <c r="J62" s="38"/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47" s="2" customFormat="1" ht="22.9" customHeight="1">
      <c r="A63" s="36"/>
      <c r="B63" s="37"/>
      <c r="C63" s="152" t="s">
        <v>70</v>
      </c>
      <c r="D63" s="38"/>
      <c r="E63" s="38"/>
      <c r="F63" s="38"/>
      <c r="G63" s="38"/>
      <c r="H63" s="38"/>
      <c r="I63" s="117"/>
      <c r="J63" s="79">
        <f>J88</f>
        <v>0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U63" s="19" t="s">
        <v>221</v>
      </c>
    </row>
    <row r="64" spans="1:47" s="9" customFormat="1" ht="24.95" customHeight="1">
      <c r="B64" s="153"/>
      <c r="C64" s="154"/>
      <c r="D64" s="155" t="s">
        <v>649</v>
      </c>
      <c r="E64" s="156"/>
      <c r="F64" s="156"/>
      <c r="G64" s="156"/>
      <c r="H64" s="156"/>
      <c r="I64" s="157"/>
      <c r="J64" s="158">
        <f>J89</f>
        <v>0</v>
      </c>
      <c r="K64" s="154"/>
      <c r="L64" s="159"/>
    </row>
    <row r="65" spans="1:31" s="10" customFormat="1" ht="19.899999999999999" customHeight="1">
      <c r="B65" s="160"/>
      <c r="C65" s="99"/>
      <c r="D65" s="161" t="s">
        <v>650</v>
      </c>
      <c r="E65" s="162"/>
      <c r="F65" s="162"/>
      <c r="G65" s="162"/>
      <c r="H65" s="162"/>
      <c r="I65" s="163"/>
      <c r="J65" s="164">
        <f>J90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651</v>
      </c>
      <c r="E66" s="162"/>
      <c r="F66" s="162"/>
      <c r="G66" s="162"/>
      <c r="H66" s="162"/>
      <c r="I66" s="163"/>
      <c r="J66" s="164">
        <f>J99</f>
        <v>0</v>
      </c>
      <c r="K66" s="99"/>
      <c r="L66" s="165"/>
    </row>
    <row r="67" spans="1:31" s="2" customFormat="1" ht="21.75" customHeight="1">
      <c r="A67" s="36"/>
      <c r="B67" s="37"/>
      <c r="C67" s="38"/>
      <c r="D67" s="38"/>
      <c r="E67" s="38"/>
      <c r="F67" s="38"/>
      <c r="G67" s="38"/>
      <c r="H67" s="38"/>
      <c r="I67" s="117"/>
      <c r="J67" s="38"/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31" s="2" customFormat="1" ht="6.95" customHeight="1">
      <c r="A68" s="36"/>
      <c r="B68" s="49"/>
      <c r="C68" s="50"/>
      <c r="D68" s="50"/>
      <c r="E68" s="50"/>
      <c r="F68" s="50"/>
      <c r="G68" s="50"/>
      <c r="H68" s="50"/>
      <c r="I68" s="144"/>
      <c r="J68" s="50"/>
      <c r="K68" s="50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72" spans="1:31" s="2" customFormat="1" ht="6.95" customHeight="1">
      <c r="A72" s="36"/>
      <c r="B72" s="51"/>
      <c r="C72" s="52"/>
      <c r="D72" s="52"/>
      <c r="E72" s="52"/>
      <c r="F72" s="52"/>
      <c r="G72" s="52"/>
      <c r="H72" s="52"/>
      <c r="I72" s="147"/>
      <c r="J72" s="52"/>
      <c r="K72" s="52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24.95" customHeight="1">
      <c r="A73" s="36"/>
      <c r="B73" s="37"/>
      <c r="C73" s="25" t="s">
        <v>224</v>
      </c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37"/>
      <c r="C74" s="38"/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2" customHeight="1">
      <c r="A75" s="36"/>
      <c r="B75" s="37"/>
      <c r="C75" s="31" t="s">
        <v>16</v>
      </c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6.5" customHeight="1">
      <c r="A76" s="36"/>
      <c r="B76" s="37"/>
      <c r="C76" s="38"/>
      <c r="D76" s="38"/>
      <c r="E76" s="404" t="str">
        <f>E7</f>
        <v>Horoměřická S 071 - most, Praha 6, č. akce 999615</v>
      </c>
      <c r="F76" s="405"/>
      <c r="G76" s="405"/>
      <c r="H76" s="405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1" customFormat="1" ht="12" customHeight="1">
      <c r="B77" s="23"/>
      <c r="C77" s="31" t="s">
        <v>214</v>
      </c>
      <c r="D77" s="24"/>
      <c r="E77" s="24"/>
      <c r="F77" s="24"/>
      <c r="G77" s="24"/>
      <c r="H77" s="24"/>
      <c r="I77" s="110"/>
      <c r="J77" s="24"/>
      <c r="K77" s="24"/>
      <c r="L77" s="22"/>
    </row>
    <row r="78" spans="1:31" s="2" customFormat="1" ht="16.5" customHeight="1">
      <c r="A78" s="36"/>
      <c r="B78" s="37"/>
      <c r="C78" s="38"/>
      <c r="D78" s="38"/>
      <c r="E78" s="404" t="s">
        <v>4338</v>
      </c>
      <c r="F78" s="406"/>
      <c r="G78" s="406"/>
      <c r="H78" s="406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216</v>
      </c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378" t="str">
        <f>E11</f>
        <v>5/ODB - Stavební odběr, část odběratel</v>
      </c>
      <c r="F80" s="406"/>
      <c r="G80" s="406"/>
      <c r="H80" s="406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F14</f>
        <v>ul. Horoměřická / Pod Habrovkou</v>
      </c>
      <c r="G82" s="38"/>
      <c r="H82" s="38"/>
      <c r="I82" s="119" t="s">
        <v>23</v>
      </c>
      <c r="J82" s="61" t="str">
        <f>IF(J14="","",J14)</f>
        <v>12. 6. 2020</v>
      </c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E17</f>
        <v>TSK hl.m. Prahy, a.s.</v>
      </c>
      <c r="G84" s="38"/>
      <c r="H84" s="38"/>
      <c r="I84" s="119" t="s">
        <v>31</v>
      </c>
      <c r="J84" s="34" t="str">
        <f>E23</f>
        <v>AGA Letiště, spol. s r.o.</v>
      </c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25.7" customHeight="1">
      <c r="A85" s="36"/>
      <c r="B85" s="37"/>
      <c r="C85" s="31" t="s">
        <v>29</v>
      </c>
      <c r="D85" s="38"/>
      <c r="E85" s="38"/>
      <c r="F85" s="29" t="str">
        <f>IF(E20="","",E20)</f>
        <v>Vyplň údaj</v>
      </c>
      <c r="G85" s="38"/>
      <c r="H85" s="38"/>
      <c r="I85" s="119" t="s">
        <v>34</v>
      </c>
      <c r="J85" s="34" t="str">
        <f>E26</f>
        <v>Ing. Martin Krupička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66"/>
      <c r="B87" s="167"/>
      <c r="C87" s="168" t="s">
        <v>225</v>
      </c>
      <c r="D87" s="169" t="s">
        <v>57</v>
      </c>
      <c r="E87" s="169" t="s">
        <v>53</v>
      </c>
      <c r="F87" s="169" t="s">
        <v>54</v>
      </c>
      <c r="G87" s="169" t="s">
        <v>226</v>
      </c>
      <c r="H87" s="169" t="s">
        <v>227</v>
      </c>
      <c r="I87" s="170" t="s">
        <v>228</v>
      </c>
      <c r="J87" s="169" t="s">
        <v>220</v>
      </c>
      <c r="K87" s="171" t="s">
        <v>229</v>
      </c>
      <c r="L87" s="172"/>
      <c r="M87" s="70" t="s">
        <v>19</v>
      </c>
      <c r="N87" s="71" t="s">
        <v>42</v>
      </c>
      <c r="O87" s="71" t="s">
        <v>230</v>
      </c>
      <c r="P87" s="71" t="s">
        <v>231</v>
      </c>
      <c r="Q87" s="71" t="s">
        <v>232</v>
      </c>
      <c r="R87" s="71" t="s">
        <v>233</v>
      </c>
      <c r="S87" s="71" t="s">
        <v>234</v>
      </c>
      <c r="T87" s="72" t="s">
        <v>235</v>
      </c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</row>
    <row r="88" spans="1:65" s="2" customFormat="1" ht="22.9" customHeight="1">
      <c r="A88" s="36"/>
      <c r="B88" s="37"/>
      <c r="C88" s="77" t="s">
        <v>236</v>
      </c>
      <c r="D88" s="38"/>
      <c r="E88" s="38"/>
      <c r="F88" s="38"/>
      <c r="G88" s="38"/>
      <c r="H88" s="38"/>
      <c r="I88" s="117"/>
      <c r="J88" s="173">
        <f>BK88</f>
        <v>0</v>
      </c>
      <c r="K88" s="38"/>
      <c r="L88" s="41"/>
      <c r="M88" s="73"/>
      <c r="N88" s="174"/>
      <c r="O88" s="74"/>
      <c r="P88" s="175">
        <f>P89</f>
        <v>0</v>
      </c>
      <c r="Q88" s="74"/>
      <c r="R88" s="175">
        <f>R89</f>
        <v>0</v>
      </c>
      <c r="S88" s="74"/>
      <c r="T88" s="176">
        <f>T89</f>
        <v>0.78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71</v>
      </c>
      <c r="AU88" s="19" t="s">
        <v>221</v>
      </c>
      <c r="BK88" s="177">
        <f>BK89</f>
        <v>0</v>
      </c>
    </row>
    <row r="89" spans="1:65" s="12" customFormat="1" ht="25.9" customHeight="1">
      <c r="B89" s="178"/>
      <c r="C89" s="179"/>
      <c r="D89" s="180" t="s">
        <v>71</v>
      </c>
      <c r="E89" s="181" t="s">
        <v>653</v>
      </c>
      <c r="F89" s="181" t="s">
        <v>654</v>
      </c>
      <c r="G89" s="179"/>
      <c r="H89" s="179"/>
      <c r="I89" s="182"/>
      <c r="J89" s="183">
        <f>BK89</f>
        <v>0</v>
      </c>
      <c r="K89" s="179"/>
      <c r="L89" s="184"/>
      <c r="M89" s="185"/>
      <c r="N89" s="186"/>
      <c r="O89" s="186"/>
      <c r="P89" s="187">
        <f>P90+P99</f>
        <v>0</v>
      </c>
      <c r="Q89" s="186"/>
      <c r="R89" s="187">
        <f>R90+R99</f>
        <v>0</v>
      </c>
      <c r="S89" s="186"/>
      <c r="T89" s="188">
        <f>T90+T99</f>
        <v>0.78</v>
      </c>
      <c r="AR89" s="189" t="s">
        <v>101</v>
      </c>
      <c r="AT89" s="190" t="s">
        <v>71</v>
      </c>
      <c r="AU89" s="190" t="s">
        <v>72</v>
      </c>
      <c r="AY89" s="189" t="s">
        <v>239</v>
      </c>
      <c r="BK89" s="191">
        <f>BK90+BK99</f>
        <v>0</v>
      </c>
    </row>
    <row r="90" spans="1:65" s="12" customFormat="1" ht="22.9" customHeight="1">
      <c r="B90" s="178"/>
      <c r="C90" s="179"/>
      <c r="D90" s="180" t="s">
        <v>71</v>
      </c>
      <c r="E90" s="192" t="s">
        <v>655</v>
      </c>
      <c r="F90" s="192" t="s">
        <v>656</v>
      </c>
      <c r="G90" s="179"/>
      <c r="H90" s="179"/>
      <c r="I90" s="182"/>
      <c r="J90" s="193">
        <f>BK90</f>
        <v>0</v>
      </c>
      <c r="K90" s="179"/>
      <c r="L90" s="184"/>
      <c r="M90" s="185"/>
      <c r="N90" s="186"/>
      <c r="O90" s="186"/>
      <c r="P90" s="187">
        <f>SUM(P91:P98)</f>
        <v>0</v>
      </c>
      <c r="Q90" s="186"/>
      <c r="R90" s="187">
        <f>SUM(R91:R98)</f>
        <v>0</v>
      </c>
      <c r="S90" s="186"/>
      <c r="T90" s="188">
        <f>SUM(T91:T98)</f>
        <v>0</v>
      </c>
      <c r="AR90" s="189" t="s">
        <v>101</v>
      </c>
      <c r="AT90" s="190" t="s">
        <v>71</v>
      </c>
      <c r="AU90" s="190" t="s">
        <v>79</v>
      </c>
      <c r="AY90" s="189" t="s">
        <v>239</v>
      </c>
      <c r="BK90" s="191">
        <f>SUM(BK91:BK98)</f>
        <v>0</v>
      </c>
    </row>
    <row r="91" spans="1:65" s="2" customFormat="1" ht="16.5" customHeight="1">
      <c r="A91" s="36"/>
      <c r="B91" s="37"/>
      <c r="C91" s="194" t="s">
        <v>79</v>
      </c>
      <c r="D91" s="194" t="s">
        <v>241</v>
      </c>
      <c r="E91" s="195" t="s">
        <v>4383</v>
      </c>
      <c r="F91" s="196" t="s">
        <v>4384</v>
      </c>
      <c r="G91" s="197" t="s">
        <v>285</v>
      </c>
      <c r="H91" s="198">
        <v>1</v>
      </c>
      <c r="I91" s="199"/>
      <c r="J91" s="200">
        <f>ROUND(I91*H91,2)</f>
        <v>0</v>
      </c>
      <c r="K91" s="196" t="s">
        <v>19</v>
      </c>
      <c r="L91" s="41"/>
      <c r="M91" s="201" t="s">
        <v>19</v>
      </c>
      <c r="N91" s="202" t="s">
        <v>43</v>
      </c>
      <c r="O91" s="66"/>
      <c r="P91" s="203">
        <f>O91*H91</f>
        <v>0</v>
      </c>
      <c r="Q91" s="203">
        <v>0</v>
      </c>
      <c r="R91" s="203">
        <f>Q91*H91</f>
        <v>0</v>
      </c>
      <c r="S91" s="203">
        <v>0</v>
      </c>
      <c r="T91" s="204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205" t="s">
        <v>659</v>
      </c>
      <c r="AT91" s="205" t="s">
        <v>241</v>
      </c>
      <c r="AU91" s="205" t="s">
        <v>81</v>
      </c>
      <c r="AY91" s="19" t="s">
        <v>239</v>
      </c>
      <c r="BE91" s="206">
        <f>IF(N91="základní",J91,0)</f>
        <v>0</v>
      </c>
      <c r="BF91" s="206">
        <f>IF(N91="snížená",J91,0)</f>
        <v>0</v>
      </c>
      <c r="BG91" s="206">
        <f>IF(N91="zákl. přenesená",J91,0)</f>
        <v>0</v>
      </c>
      <c r="BH91" s="206">
        <f>IF(N91="sníž. přenesená",J91,0)</f>
        <v>0</v>
      </c>
      <c r="BI91" s="206">
        <f>IF(N91="nulová",J91,0)</f>
        <v>0</v>
      </c>
      <c r="BJ91" s="19" t="s">
        <v>79</v>
      </c>
      <c r="BK91" s="206">
        <f>ROUND(I91*H91,2)</f>
        <v>0</v>
      </c>
      <c r="BL91" s="19" t="s">
        <v>659</v>
      </c>
      <c r="BM91" s="205" t="s">
        <v>4385</v>
      </c>
    </row>
    <row r="92" spans="1:65" s="2" customFormat="1" ht="11.25">
      <c r="A92" s="36"/>
      <c r="B92" s="37"/>
      <c r="C92" s="38"/>
      <c r="D92" s="207" t="s">
        <v>248</v>
      </c>
      <c r="E92" s="38"/>
      <c r="F92" s="208" t="s">
        <v>4386</v>
      </c>
      <c r="G92" s="38"/>
      <c r="H92" s="38"/>
      <c r="I92" s="117"/>
      <c r="J92" s="38"/>
      <c r="K92" s="38"/>
      <c r="L92" s="41"/>
      <c r="M92" s="209"/>
      <c r="N92" s="210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248</v>
      </c>
      <c r="AU92" s="19" t="s">
        <v>81</v>
      </c>
    </row>
    <row r="93" spans="1:65" s="2" customFormat="1" ht="16.5" customHeight="1">
      <c r="A93" s="36"/>
      <c r="B93" s="37"/>
      <c r="C93" s="240" t="s">
        <v>81</v>
      </c>
      <c r="D93" s="240" t="s">
        <v>653</v>
      </c>
      <c r="E93" s="241" t="s">
        <v>1387</v>
      </c>
      <c r="F93" s="242" t="s">
        <v>1388</v>
      </c>
      <c r="G93" s="243" t="s">
        <v>664</v>
      </c>
      <c r="H93" s="244">
        <v>1</v>
      </c>
      <c r="I93" s="245"/>
      <c r="J93" s="246">
        <f>ROUND(I93*H93,2)</f>
        <v>0</v>
      </c>
      <c r="K93" s="242" t="s">
        <v>19</v>
      </c>
      <c r="L93" s="247"/>
      <c r="M93" s="248" t="s">
        <v>19</v>
      </c>
      <c r="N93" s="249" t="s">
        <v>43</v>
      </c>
      <c r="O93" s="66"/>
      <c r="P93" s="203">
        <f>O93*H93</f>
        <v>0</v>
      </c>
      <c r="Q93" s="203">
        <v>0</v>
      </c>
      <c r="R93" s="203">
        <f>Q93*H93</f>
        <v>0</v>
      </c>
      <c r="S93" s="203">
        <v>0</v>
      </c>
      <c r="T93" s="204">
        <f>S93*H93</f>
        <v>0</v>
      </c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R93" s="205" t="s">
        <v>665</v>
      </c>
      <c r="AT93" s="205" t="s">
        <v>653</v>
      </c>
      <c r="AU93" s="205" t="s">
        <v>81</v>
      </c>
      <c r="AY93" s="19" t="s">
        <v>239</v>
      </c>
      <c r="BE93" s="206">
        <f>IF(N93="základní",J93,0)</f>
        <v>0</v>
      </c>
      <c r="BF93" s="206">
        <f>IF(N93="snížená",J93,0)</f>
        <v>0</v>
      </c>
      <c r="BG93" s="206">
        <f>IF(N93="zákl. přenesená",J93,0)</f>
        <v>0</v>
      </c>
      <c r="BH93" s="206">
        <f>IF(N93="sníž. přenesená",J93,0)</f>
        <v>0</v>
      </c>
      <c r="BI93" s="206">
        <f>IF(N93="nulová",J93,0)</f>
        <v>0</v>
      </c>
      <c r="BJ93" s="19" t="s">
        <v>79</v>
      </c>
      <c r="BK93" s="206">
        <f>ROUND(I93*H93,2)</f>
        <v>0</v>
      </c>
      <c r="BL93" s="19" t="s">
        <v>665</v>
      </c>
      <c r="BM93" s="205" t="s">
        <v>4387</v>
      </c>
    </row>
    <row r="94" spans="1:65" s="2" customFormat="1" ht="11.25">
      <c r="A94" s="36"/>
      <c r="B94" s="37"/>
      <c r="C94" s="38"/>
      <c r="D94" s="207" t="s">
        <v>248</v>
      </c>
      <c r="E94" s="38"/>
      <c r="F94" s="208" t="s">
        <v>1388</v>
      </c>
      <c r="G94" s="38"/>
      <c r="H94" s="38"/>
      <c r="I94" s="117"/>
      <c r="J94" s="38"/>
      <c r="K94" s="38"/>
      <c r="L94" s="41"/>
      <c r="M94" s="209"/>
      <c r="N94" s="210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248</v>
      </c>
      <c r="AU94" s="19" t="s">
        <v>81</v>
      </c>
    </row>
    <row r="95" spans="1:65" s="2" customFormat="1" ht="22.5" customHeight="1">
      <c r="A95" s="36"/>
      <c r="B95" s="37"/>
      <c r="C95" s="194" t="s">
        <v>101</v>
      </c>
      <c r="D95" s="194" t="s">
        <v>241</v>
      </c>
      <c r="E95" s="195" t="s">
        <v>4388</v>
      </c>
      <c r="F95" s="196" t="s">
        <v>1407</v>
      </c>
      <c r="G95" s="197" t="s">
        <v>327</v>
      </c>
      <c r="H95" s="198">
        <v>65</v>
      </c>
      <c r="I95" s="199"/>
      <c r="J95" s="200">
        <f>ROUND(I95*H95,2)</f>
        <v>0</v>
      </c>
      <c r="K95" s="196" t="s">
        <v>19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0</v>
      </c>
      <c r="R95" s="203">
        <f>Q95*H95</f>
        <v>0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659</v>
      </c>
      <c r="AT95" s="205" t="s">
        <v>241</v>
      </c>
      <c r="AU95" s="205" t="s">
        <v>81</v>
      </c>
      <c r="AY95" s="19" t="s">
        <v>239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659</v>
      </c>
      <c r="BM95" s="205" t="s">
        <v>4389</v>
      </c>
    </row>
    <row r="96" spans="1:65" s="2" customFormat="1" ht="11.25">
      <c r="A96" s="36"/>
      <c r="B96" s="37"/>
      <c r="C96" s="38"/>
      <c r="D96" s="207" t="s">
        <v>248</v>
      </c>
      <c r="E96" s="38"/>
      <c r="F96" s="208" t="s">
        <v>1409</v>
      </c>
      <c r="G96" s="38"/>
      <c r="H96" s="38"/>
      <c r="I96" s="117"/>
      <c r="J96" s="38"/>
      <c r="K96" s="38"/>
      <c r="L96" s="41"/>
      <c r="M96" s="209"/>
      <c r="N96" s="210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248</v>
      </c>
      <c r="AU96" s="19" t="s">
        <v>81</v>
      </c>
    </row>
    <row r="97" spans="1:65" s="2" customFormat="1" ht="16.5" customHeight="1">
      <c r="A97" s="36"/>
      <c r="B97" s="37"/>
      <c r="C97" s="240" t="s">
        <v>246</v>
      </c>
      <c r="D97" s="240" t="s">
        <v>653</v>
      </c>
      <c r="E97" s="241" t="s">
        <v>787</v>
      </c>
      <c r="F97" s="242" t="s">
        <v>4390</v>
      </c>
      <c r="G97" s="243" t="s">
        <v>327</v>
      </c>
      <c r="H97" s="244">
        <v>70</v>
      </c>
      <c r="I97" s="245"/>
      <c r="J97" s="246">
        <f>ROUND(I97*H97,2)</f>
        <v>0</v>
      </c>
      <c r="K97" s="242" t="s">
        <v>19</v>
      </c>
      <c r="L97" s="247"/>
      <c r="M97" s="248" t="s">
        <v>19</v>
      </c>
      <c r="N97" s="249" t="s">
        <v>43</v>
      </c>
      <c r="O97" s="66"/>
      <c r="P97" s="203">
        <f>O97*H97</f>
        <v>0</v>
      </c>
      <c r="Q97" s="203">
        <v>0</v>
      </c>
      <c r="R97" s="203">
        <f>Q97*H97</f>
        <v>0</v>
      </c>
      <c r="S97" s="203">
        <v>0</v>
      </c>
      <c r="T97" s="204">
        <f>S97*H97</f>
        <v>0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665</v>
      </c>
      <c r="AT97" s="205" t="s">
        <v>653</v>
      </c>
      <c r="AU97" s="205" t="s">
        <v>81</v>
      </c>
      <c r="AY97" s="19" t="s">
        <v>239</v>
      </c>
      <c r="BE97" s="206">
        <f>IF(N97="základní",J97,0)</f>
        <v>0</v>
      </c>
      <c r="BF97" s="206">
        <f>IF(N97="snížená",J97,0)</f>
        <v>0</v>
      </c>
      <c r="BG97" s="206">
        <f>IF(N97="zákl. přenesená",J97,0)</f>
        <v>0</v>
      </c>
      <c r="BH97" s="206">
        <f>IF(N97="sníž. přenesená",J97,0)</f>
        <v>0</v>
      </c>
      <c r="BI97" s="206">
        <f>IF(N97="nulová",J97,0)</f>
        <v>0</v>
      </c>
      <c r="BJ97" s="19" t="s">
        <v>79</v>
      </c>
      <c r="BK97" s="206">
        <f>ROUND(I97*H97,2)</f>
        <v>0</v>
      </c>
      <c r="BL97" s="19" t="s">
        <v>665</v>
      </c>
      <c r="BM97" s="205" t="s">
        <v>4391</v>
      </c>
    </row>
    <row r="98" spans="1:65" s="2" customFormat="1" ht="11.25">
      <c r="A98" s="36"/>
      <c r="B98" s="37"/>
      <c r="C98" s="38"/>
      <c r="D98" s="207" t="s">
        <v>248</v>
      </c>
      <c r="E98" s="38"/>
      <c r="F98" s="208" t="s">
        <v>790</v>
      </c>
      <c r="G98" s="38"/>
      <c r="H98" s="38"/>
      <c r="I98" s="117"/>
      <c r="J98" s="38"/>
      <c r="K98" s="38"/>
      <c r="L98" s="41"/>
      <c r="M98" s="209"/>
      <c r="N98" s="210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248</v>
      </c>
      <c r="AU98" s="19" t="s">
        <v>81</v>
      </c>
    </row>
    <row r="99" spans="1:65" s="12" customFormat="1" ht="22.9" customHeight="1">
      <c r="B99" s="178"/>
      <c r="C99" s="179"/>
      <c r="D99" s="180" t="s">
        <v>71</v>
      </c>
      <c r="E99" s="192" t="s">
        <v>691</v>
      </c>
      <c r="F99" s="192" t="s">
        <v>692</v>
      </c>
      <c r="G99" s="179"/>
      <c r="H99" s="179"/>
      <c r="I99" s="182"/>
      <c r="J99" s="193">
        <f>BK99</f>
        <v>0</v>
      </c>
      <c r="K99" s="179"/>
      <c r="L99" s="184"/>
      <c r="M99" s="185"/>
      <c r="N99" s="186"/>
      <c r="O99" s="186"/>
      <c r="P99" s="187">
        <f>SUM(P100:P103)</f>
        <v>0</v>
      </c>
      <c r="Q99" s="186"/>
      <c r="R99" s="187">
        <f>SUM(R100:R103)</f>
        <v>0</v>
      </c>
      <c r="S99" s="186"/>
      <c r="T99" s="188">
        <f>SUM(T100:T103)</f>
        <v>0.78</v>
      </c>
      <c r="AR99" s="189" t="s">
        <v>101</v>
      </c>
      <c r="AT99" s="190" t="s">
        <v>71</v>
      </c>
      <c r="AU99" s="190" t="s">
        <v>79</v>
      </c>
      <c r="AY99" s="189" t="s">
        <v>239</v>
      </c>
      <c r="BK99" s="191">
        <f>SUM(BK100:BK103)</f>
        <v>0</v>
      </c>
    </row>
    <row r="100" spans="1:65" s="2" customFormat="1" ht="16.5" customHeight="1">
      <c r="A100" s="36"/>
      <c r="B100" s="37"/>
      <c r="C100" s="194" t="s">
        <v>295</v>
      </c>
      <c r="D100" s="194" t="s">
        <v>241</v>
      </c>
      <c r="E100" s="195" t="s">
        <v>1503</v>
      </c>
      <c r="F100" s="196" t="s">
        <v>1504</v>
      </c>
      <c r="G100" s="197" t="s">
        <v>327</v>
      </c>
      <c r="H100" s="198">
        <v>65</v>
      </c>
      <c r="I100" s="199"/>
      <c r="J100" s="200">
        <f>ROUND(I100*H100,2)</f>
        <v>0</v>
      </c>
      <c r="K100" s="196" t="s">
        <v>19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1.2E-2</v>
      </c>
      <c r="T100" s="204">
        <f>S100*H100</f>
        <v>0.78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659</v>
      </c>
      <c r="AT100" s="205" t="s">
        <v>241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659</v>
      </c>
      <c r="BM100" s="205" t="s">
        <v>4392</v>
      </c>
    </row>
    <row r="101" spans="1:65" s="2" customFormat="1" ht="19.5">
      <c r="A101" s="36"/>
      <c r="B101" s="37"/>
      <c r="C101" s="38"/>
      <c r="D101" s="207" t="s">
        <v>248</v>
      </c>
      <c r="E101" s="38"/>
      <c r="F101" s="208" t="s">
        <v>1506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2" customFormat="1" ht="16.5" customHeight="1">
      <c r="A102" s="36"/>
      <c r="B102" s="37"/>
      <c r="C102" s="240" t="s">
        <v>301</v>
      </c>
      <c r="D102" s="240" t="s">
        <v>653</v>
      </c>
      <c r="E102" s="241" t="s">
        <v>1423</v>
      </c>
      <c r="F102" s="242" t="s">
        <v>1424</v>
      </c>
      <c r="G102" s="243" t="s">
        <v>327</v>
      </c>
      <c r="H102" s="244">
        <v>65</v>
      </c>
      <c r="I102" s="245"/>
      <c r="J102" s="246">
        <f>ROUND(I102*H102,2)</f>
        <v>0</v>
      </c>
      <c r="K102" s="242" t="s">
        <v>19</v>
      </c>
      <c r="L102" s="247"/>
      <c r="M102" s="248" t="s">
        <v>19</v>
      </c>
      <c r="N102" s="249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665</v>
      </c>
      <c r="AT102" s="205" t="s">
        <v>653</v>
      </c>
      <c r="AU102" s="205" t="s">
        <v>81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665</v>
      </c>
      <c r="BM102" s="205" t="s">
        <v>4393</v>
      </c>
    </row>
    <row r="103" spans="1:65" s="2" customFormat="1" ht="11.25">
      <c r="A103" s="36"/>
      <c r="B103" s="37"/>
      <c r="C103" s="38"/>
      <c r="D103" s="207" t="s">
        <v>248</v>
      </c>
      <c r="E103" s="38"/>
      <c r="F103" s="208" t="s">
        <v>1424</v>
      </c>
      <c r="G103" s="38"/>
      <c r="H103" s="38"/>
      <c r="I103" s="117"/>
      <c r="J103" s="38"/>
      <c r="K103" s="38"/>
      <c r="L103" s="41"/>
      <c r="M103" s="226"/>
      <c r="N103" s="227"/>
      <c r="O103" s="228"/>
      <c r="P103" s="228"/>
      <c r="Q103" s="228"/>
      <c r="R103" s="228"/>
      <c r="S103" s="228"/>
      <c r="T103" s="229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81</v>
      </c>
    </row>
    <row r="104" spans="1:65" s="2" customFormat="1" ht="6.95" customHeight="1">
      <c r="A104" s="36"/>
      <c r="B104" s="49"/>
      <c r="C104" s="50"/>
      <c r="D104" s="50"/>
      <c r="E104" s="50"/>
      <c r="F104" s="50"/>
      <c r="G104" s="50"/>
      <c r="H104" s="50"/>
      <c r="I104" s="144"/>
      <c r="J104" s="50"/>
      <c r="K104" s="50"/>
      <c r="L104" s="41"/>
      <c r="M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</sheetData>
  <sheetProtection algorithmName="SHA-512" hashValue="J8e4rR12E/EWhQQT4CiLEsbDknZCICS0vCk+Cw3lH3qJh+P5cepSQWwQQINceGoTGxSfsR1xX1fctXvsmkDaLw==" saltValue="KOV+efxq0Vs0rirFMVrA75F9MZUTSPcC/ivM6KZf6aDuf0KwY1CzzpQS8i2sDP3GWnKFLz2iEevOQrLBxyYmkA==" spinCount="100000" sheet="1" objects="1" scenarios="1" formatColumns="0" formatRows="0" autoFilter="0"/>
  <autoFilter ref="C87:K103" xr:uid="{00000000-0009-0000-0000-000021000000}"/>
  <mergeCells count="12">
    <mergeCell ref="E80:H80"/>
    <mergeCell ref="L2:V2"/>
    <mergeCell ref="E50:H50"/>
    <mergeCell ref="E52:H52"/>
    <mergeCell ref="E54:H54"/>
    <mergeCell ref="E76:H76"/>
    <mergeCell ref="E78:H78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BM269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206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4394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tr">
        <f>IF('Rekapitulace stavby'!AN19="","",'Rekapitulace stavby'!AN19)</f>
        <v/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tr">
        <f>IF('Rekapitulace stavby'!E20="","",'Rekapitulace stavby'!E20)</f>
        <v xml:space="preserve"> </v>
      </c>
      <c r="F24" s="36"/>
      <c r="G24" s="36"/>
      <c r="H24" s="36"/>
      <c r="I24" s="119" t="s">
        <v>28</v>
      </c>
      <c r="J24" s="105" t="str">
        <f>IF('Rekapitulace stavby'!AN20="","",'Rekapitulace stavby'!AN20)</f>
        <v/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21"/>
      <c r="B27" s="122"/>
      <c r="C27" s="121"/>
      <c r="D27" s="121"/>
      <c r="E27" s="403" t="s">
        <v>19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ROUND(J88,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ROUND((SUM(BE88:BE268)),  2)</f>
        <v>0</v>
      </c>
      <c r="G33" s="36"/>
      <c r="H33" s="36"/>
      <c r="I33" s="133">
        <v>0.21</v>
      </c>
      <c r="J33" s="132">
        <f>ROUND(((SUM(BE88:BE268))*I33),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ROUND((SUM(BF88:BF268)),  2)</f>
        <v>0</v>
      </c>
      <c r="G34" s="36"/>
      <c r="H34" s="36"/>
      <c r="I34" s="133">
        <v>0.15</v>
      </c>
      <c r="J34" s="132">
        <f>ROUND(((SUM(BF88:BF268))*I34),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ROUND((SUM(BG88:BG268)),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ROUND((SUM(BH88:BH268)),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ROUND((SUM(BI88:BI268)),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SO 301 - Oprava odvodnění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 xml:space="preserve"> 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J88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222</v>
      </c>
      <c r="E60" s="156"/>
      <c r="F60" s="156"/>
      <c r="G60" s="156"/>
      <c r="H60" s="156"/>
      <c r="I60" s="157"/>
      <c r="J60" s="158">
        <f>J89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223</v>
      </c>
      <c r="E61" s="162"/>
      <c r="F61" s="162"/>
      <c r="G61" s="162"/>
      <c r="H61" s="162"/>
      <c r="I61" s="163"/>
      <c r="J61" s="164">
        <f>J90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2045</v>
      </c>
      <c r="E62" s="162"/>
      <c r="F62" s="162"/>
      <c r="G62" s="162"/>
      <c r="H62" s="162"/>
      <c r="I62" s="163"/>
      <c r="J62" s="164">
        <f>J155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1588</v>
      </c>
      <c r="E63" s="162"/>
      <c r="F63" s="162"/>
      <c r="G63" s="162"/>
      <c r="H63" s="162"/>
      <c r="I63" s="163"/>
      <c r="J63" s="164">
        <f>J159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4395</v>
      </c>
      <c r="E64" s="162"/>
      <c r="F64" s="162"/>
      <c r="G64" s="162"/>
      <c r="H64" s="162"/>
      <c r="I64" s="163"/>
      <c r="J64" s="164">
        <f>J169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346</v>
      </c>
      <c r="E65" s="162"/>
      <c r="F65" s="162"/>
      <c r="G65" s="162"/>
      <c r="H65" s="162"/>
      <c r="I65" s="163"/>
      <c r="J65" s="164">
        <f>J175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347</v>
      </c>
      <c r="E66" s="162"/>
      <c r="F66" s="162"/>
      <c r="G66" s="162"/>
      <c r="H66" s="162"/>
      <c r="I66" s="163"/>
      <c r="J66" s="164">
        <f>J250</f>
        <v>0</v>
      </c>
      <c r="K66" s="99"/>
      <c r="L66" s="165"/>
    </row>
    <row r="67" spans="1:31" s="10" customFormat="1" ht="19.899999999999999" customHeight="1">
      <c r="B67" s="160"/>
      <c r="C67" s="99"/>
      <c r="D67" s="161" t="s">
        <v>348</v>
      </c>
      <c r="E67" s="162"/>
      <c r="F67" s="162"/>
      <c r="G67" s="162"/>
      <c r="H67" s="162"/>
      <c r="I67" s="163"/>
      <c r="J67" s="164">
        <f>J254</f>
        <v>0</v>
      </c>
      <c r="K67" s="99"/>
      <c r="L67" s="165"/>
    </row>
    <row r="68" spans="1:31" s="10" customFormat="1" ht="19.899999999999999" customHeight="1">
      <c r="B68" s="160"/>
      <c r="C68" s="99"/>
      <c r="D68" s="161" t="s">
        <v>270</v>
      </c>
      <c r="E68" s="162"/>
      <c r="F68" s="162"/>
      <c r="G68" s="162"/>
      <c r="H68" s="162"/>
      <c r="I68" s="163"/>
      <c r="J68" s="164">
        <f>J266</f>
        <v>0</v>
      </c>
      <c r="K68" s="99"/>
      <c r="L68" s="165"/>
    </row>
    <row r="69" spans="1:31" s="2" customFormat="1" ht="21.75" customHeight="1">
      <c r="A69" s="36"/>
      <c r="B69" s="37"/>
      <c r="C69" s="38"/>
      <c r="D69" s="38"/>
      <c r="E69" s="38"/>
      <c r="F69" s="38"/>
      <c r="G69" s="38"/>
      <c r="H69" s="38"/>
      <c r="I69" s="117"/>
      <c r="J69" s="38"/>
      <c r="K69" s="38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0" spans="1:31" s="2" customFormat="1" ht="6.95" customHeight="1">
      <c r="A70" s="36"/>
      <c r="B70" s="49"/>
      <c r="C70" s="50"/>
      <c r="D70" s="50"/>
      <c r="E70" s="50"/>
      <c r="F70" s="50"/>
      <c r="G70" s="50"/>
      <c r="H70" s="50"/>
      <c r="I70" s="144"/>
      <c r="J70" s="50"/>
      <c r="K70" s="50"/>
      <c r="L70" s="118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</row>
    <row r="74" spans="1:31" s="2" customFormat="1" ht="6.95" customHeight="1">
      <c r="A74" s="36"/>
      <c r="B74" s="51"/>
      <c r="C74" s="52"/>
      <c r="D74" s="52"/>
      <c r="E74" s="52"/>
      <c r="F74" s="52"/>
      <c r="G74" s="52"/>
      <c r="H74" s="52"/>
      <c r="I74" s="147"/>
      <c r="J74" s="52"/>
      <c r="K74" s="52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24.95" customHeight="1">
      <c r="A75" s="36"/>
      <c r="B75" s="37"/>
      <c r="C75" s="25" t="s">
        <v>224</v>
      </c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6.95" customHeight="1">
      <c r="A76" s="36"/>
      <c r="B76" s="37"/>
      <c r="C76" s="38"/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16</v>
      </c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404" t="str">
        <f>E7</f>
        <v>Horoměřická S 071 - most, Praha 6, č. akce 999615</v>
      </c>
      <c r="F78" s="405"/>
      <c r="G78" s="405"/>
      <c r="H78" s="405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214</v>
      </c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6.5" customHeight="1">
      <c r="A80" s="36"/>
      <c r="B80" s="37"/>
      <c r="C80" s="38"/>
      <c r="D80" s="38"/>
      <c r="E80" s="378" t="str">
        <f>E9</f>
        <v>SO 301 - Oprava odvodnění</v>
      </c>
      <c r="F80" s="406"/>
      <c r="G80" s="406"/>
      <c r="H80" s="406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21</v>
      </c>
      <c r="D82" s="38"/>
      <c r="E82" s="38"/>
      <c r="F82" s="29" t="str">
        <f>F12</f>
        <v>ul. Horoměřická / Pod Habrovkou</v>
      </c>
      <c r="G82" s="38"/>
      <c r="H82" s="38"/>
      <c r="I82" s="119" t="s">
        <v>23</v>
      </c>
      <c r="J82" s="61" t="str">
        <f>IF(J12="","",J12)</f>
        <v>12. 6. 2020</v>
      </c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6.95" customHeight="1">
      <c r="A83" s="36"/>
      <c r="B83" s="37"/>
      <c r="C83" s="38"/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25.7" customHeight="1">
      <c r="A84" s="36"/>
      <c r="B84" s="37"/>
      <c r="C84" s="31" t="s">
        <v>25</v>
      </c>
      <c r="D84" s="38"/>
      <c r="E84" s="38"/>
      <c r="F84" s="29" t="str">
        <f>E15</f>
        <v>TSK hl.m. Prahy, a.s.</v>
      </c>
      <c r="G84" s="38"/>
      <c r="H84" s="38"/>
      <c r="I84" s="119" t="s">
        <v>31</v>
      </c>
      <c r="J84" s="34" t="str">
        <f>E21</f>
        <v>AGA Letiště, spol. s r.o.</v>
      </c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5.2" customHeight="1">
      <c r="A85" s="36"/>
      <c r="B85" s="37"/>
      <c r="C85" s="31" t="s">
        <v>29</v>
      </c>
      <c r="D85" s="38"/>
      <c r="E85" s="38"/>
      <c r="F85" s="29" t="str">
        <f>IF(E18="","",E18)</f>
        <v>Vyplň údaj</v>
      </c>
      <c r="G85" s="38"/>
      <c r="H85" s="38"/>
      <c r="I85" s="119" t="s">
        <v>34</v>
      </c>
      <c r="J85" s="34" t="str">
        <f>E24</f>
        <v xml:space="preserve"> 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10.3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11" customFormat="1" ht="29.25" customHeight="1">
      <c r="A87" s="166"/>
      <c r="B87" s="167"/>
      <c r="C87" s="168" t="s">
        <v>225</v>
      </c>
      <c r="D87" s="169" t="s">
        <v>57</v>
      </c>
      <c r="E87" s="169" t="s">
        <v>53</v>
      </c>
      <c r="F87" s="169" t="s">
        <v>54</v>
      </c>
      <c r="G87" s="169" t="s">
        <v>226</v>
      </c>
      <c r="H87" s="169" t="s">
        <v>227</v>
      </c>
      <c r="I87" s="170" t="s">
        <v>228</v>
      </c>
      <c r="J87" s="169" t="s">
        <v>220</v>
      </c>
      <c r="K87" s="171" t="s">
        <v>229</v>
      </c>
      <c r="L87" s="172"/>
      <c r="M87" s="70" t="s">
        <v>19</v>
      </c>
      <c r="N87" s="71" t="s">
        <v>42</v>
      </c>
      <c r="O87" s="71" t="s">
        <v>230</v>
      </c>
      <c r="P87" s="71" t="s">
        <v>231</v>
      </c>
      <c r="Q87" s="71" t="s">
        <v>232</v>
      </c>
      <c r="R87" s="71" t="s">
        <v>233</v>
      </c>
      <c r="S87" s="71" t="s">
        <v>234</v>
      </c>
      <c r="T87" s="72" t="s">
        <v>235</v>
      </c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</row>
    <row r="88" spans="1:65" s="2" customFormat="1" ht="22.9" customHeight="1">
      <c r="A88" s="36"/>
      <c r="B88" s="37"/>
      <c r="C88" s="77" t="s">
        <v>236</v>
      </c>
      <c r="D88" s="38"/>
      <c r="E88" s="38"/>
      <c r="F88" s="38"/>
      <c r="G88" s="38"/>
      <c r="H88" s="38"/>
      <c r="I88" s="117"/>
      <c r="J88" s="173">
        <f>BK88</f>
        <v>0</v>
      </c>
      <c r="K88" s="38"/>
      <c r="L88" s="41"/>
      <c r="M88" s="73"/>
      <c r="N88" s="174"/>
      <c r="O88" s="74"/>
      <c r="P88" s="175">
        <f>P89</f>
        <v>0</v>
      </c>
      <c r="Q88" s="74"/>
      <c r="R88" s="175">
        <f>R89</f>
        <v>74.155197700000002</v>
      </c>
      <c r="S88" s="74"/>
      <c r="T88" s="176">
        <f>T89</f>
        <v>3.15E-2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T88" s="19" t="s">
        <v>71</v>
      </c>
      <c r="AU88" s="19" t="s">
        <v>221</v>
      </c>
      <c r="BK88" s="177">
        <f>BK89</f>
        <v>0</v>
      </c>
    </row>
    <row r="89" spans="1:65" s="12" customFormat="1" ht="25.9" customHeight="1">
      <c r="B89" s="178"/>
      <c r="C89" s="179"/>
      <c r="D89" s="180" t="s">
        <v>71</v>
      </c>
      <c r="E89" s="181" t="s">
        <v>237</v>
      </c>
      <c r="F89" s="181" t="s">
        <v>238</v>
      </c>
      <c r="G89" s="179"/>
      <c r="H89" s="179"/>
      <c r="I89" s="182"/>
      <c r="J89" s="183">
        <f>BK89</f>
        <v>0</v>
      </c>
      <c r="K89" s="179"/>
      <c r="L89" s="184"/>
      <c r="M89" s="185"/>
      <c r="N89" s="186"/>
      <c r="O89" s="186"/>
      <c r="P89" s="187">
        <f>P90+P155+P159+P169+P175+P250+P254+P266</f>
        <v>0</v>
      </c>
      <c r="Q89" s="186"/>
      <c r="R89" s="187">
        <f>R90+R155+R159+R169+R175+R250+R254+R266</f>
        <v>74.155197700000002</v>
      </c>
      <c r="S89" s="186"/>
      <c r="T89" s="188">
        <f>T90+T155+T159+T169+T175+T250+T254+T266</f>
        <v>3.15E-2</v>
      </c>
      <c r="AR89" s="189" t="s">
        <v>79</v>
      </c>
      <c r="AT89" s="190" t="s">
        <v>71</v>
      </c>
      <c r="AU89" s="190" t="s">
        <v>72</v>
      </c>
      <c r="AY89" s="189" t="s">
        <v>239</v>
      </c>
      <c r="BK89" s="191">
        <f>BK90+BK155+BK159+BK169+BK175+BK250+BK254+BK266</f>
        <v>0</v>
      </c>
    </row>
    <row r="90" spans="1:65" s="12" customFormat="1" ht="22.9" customHeight="1">
      <c r="B90" s="178"/>
      <c r="C90" s="179"/>
      <c r="D90" s="180" t="s">
        <v>71</v>
      </c>
      <c r="E90" s="192" t="s">
        <v>79</v>
      </c>
      <c r="F90" s="192" t="s">
        <v>240</v>
      </c>
      <c r="G90" s="179"/>
      <c r="H90" s="179"/>
      <c r="I90" s="182"/>
      <c r="J90" s="193">
        <f>BK90</f>
        <v>0</v>
      </c>
      <c r="K90" s="179"/>
      <c r="L90" s="184"/>
      <c r="M90" s="185"/>
      <c r="N90" s="186"/>
      <c r="O90" s="186"/>
      <c r="P90" s="187">
        <f>SUM(P91:P154)</f>
        <v>0</v>
      </c>
      <c r="Q90" s="186"/>
      <c r="R90" s="187">
        <f>SUM(R91:R154)</f>
        <v>44.289808000000001</v>
      </c>
      <c r="S90" s="186"/>
      <c r="T90" s="188">
        <f>SUM(T91:T154)</f>
        <v>0</v>
      </c>
      <c r="AR90" s="189" t="s">
        <v>79</v>
      </c>
      <c r="AT90" s="190" t="s">
        <v>71</v>
      </c>
      <c r="AU90" s="190" t="s">
        <v>79</v>
      </c>
      <c r="AY90" s="189" t="s">
        <v>239</v>
      </c>
      <c r="BK90" s="191">
        <f>SUM(BK91:BK154)</f>
        <v>0</v>
      </c>
    </row>
    <row r="91" spans="1:65" s="2" customFormat="1" ht="16.5" customHeight="1">
      <c r="A91" s="36"/>
      <c r="B91" s="37"/>
      <c r="C91" s="194" t="s">
        <v>79</v>
      </c>
      <c r="D91" s="194" t="s">
        <v>241</v>
      </c>
      <c r="E91" s="195" t="s">
        <v>1595</v>
      </c>
      <c r="F91" s="196" t="s">
        <v>1596</v>
      </c>
      <c r="G91" s="197" t="s">
        <v>254</v>
      </c>
      <c r="H91" s="198">
        <v>17.975000000000001</v>
      </c>
      <c r="I91" s="199"/>
      <c r="J91" s="200">
        <f>ROUND(I91*H91,2)</f>
        <v>0</v>
      </c>
      <c r="K91" s="196" t="s">
        <v>245</v>
      </c>
      <c r="L91" s="41"/>
      <c r="M91" s="201" t="s">
        <v>19</v>
      </c>
      <c r="N91" s="202" t="s">
        <v>43</v>
      </c>
      <c r="O91" s="66"/>
      <c r="P91" s="203">
        <f>O91*H91</f>
        <v>0</v>
      </c>
      <c r="Q91" s="203">
        <v>0</v>
      </c>
      <c r="R91" s="203">
        <f>Q91*H91</f>
        <v>0</v>
      </c>
      <c r="S91" s="203">
        <v>0</v>
      </c>
      <c r="T91" s="204">
        <f>S91*H91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R91" s="205" t="s">
        <v>246</v>
      </c>
      <c r="AT91" s="205" t="s">
        <v>241</v>
      </c>
      <c r="AU91" s="205" t="s">
        <v>81</v>
      </c>
      <c r="AY91" s="19" t="s">
        <v>239</v>
      </c>
      <c r="BE91" s="206">
        <f>IF(N91="základní",J91,0)</f>
        <v>0</v>
      </c>
      <c r="BF91" s="206">
        <f>IF(N91="snížená",J91,0)</f>
        <v>0</v>
      </c>
      <c r="BG91" s="206">
        <f>IF(N91="zákl. přenesená",J91,0)</f>
        <v>0</v>
      </c>
      <c r="BH91" s="206">
        <f>IF(N91="sníž. přenesená",J91,0)</f>
        <v>0</v>
      </c>
      <c r="BI91" s="206">
        <f>IF(N91="nulová",J91,0)</f>
        <v>0</v>
      </c>
      <c r="BJ91" s="19" t="s">
        <v>79</v>
      </c>
      <c r="BK91" s="206">
        <f>ROUND(I91*H91,2)</f>
        <v>0</v>
      </c>
      <c r="BL91" s="19" t="s">
        <v>246</v>
      </c>
      <c r="BM91" s="205" t="s">
        <v>4396</v>
      </c>
    </row>
    <row r="92" spans="1:65" s="2" customFormat="1" ht="19.5">
      <c r="A92" s="36"/>
      <c r="B92" s="37"/>
      <c r="C92" s="38"/>
      <c r="D92" s="207" t="s">
        <v>248</v>
      </c>
      <c r="E92" s="38"/>
      <c r="F92" s="208" t="s">
        <v>1598</v>
      </c>
      <c r="G92" s="38"/>
      <c r="H92" s="38"/>
      <c r="I92" s="117"/>
      <c r="J92" s="38"/>
      <c r="K92" s="38"/>
      <c r="L92" s="41"/>
      <c r="M92" s="209"/>
      <c r="N92" s="210"/>
      <c r="O92" s="66"/>
      <c r="P92" s="66"/>
      <c r="Q92" s="66"/>
      <c r="R92" s="66"/>
      <c r="S92" s="66"/>
      <c r="T92" s="67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T92" s="19" t="s">
        <v>248</v>
      </c>
      <c r="AU92" s="19" t="s">
        <v>81</v>
      </c>
    </row>
    <row r="93" spans="1:65" s="14" customFormat="1" ht="11.25">
      <c r="B93" s="230"/>
      <c r="C93" s="231"/>
      <c r="D93" s="207" t="s">
        <v>250</v>
      </c>
      <c r="E93" s="232" t="s">
        <v>19</v>
      </c>
      <c r="F93" s="233" t="s">
        <v>4397</v>
      </c>
      <c r="G93" s="231"/>
      <c r="H93" s="232" t="s">
        <v>19</v>
      </c>
      <c r="I93" s="234"/>
      <c r="J93" s="231"/>
      <c r="K93" s="231"/>
      <c r="L93" s="235"/>
      <c r="M93" s="236"/>
      <c r="N93" s="237"/>
      <c r="O93" s="237"/>
      <c r="P93" s="237"/>
      <c r="Q93" s="237"/>
      <c r="R93" s="237"/>
      <c r="S93" s="237"/>
      <c r="T93" s="238"/>
      <c r="AT93" s="239" t="s">
        <v>250</v>
      </c>
      <c r="AU93" s="239" t="s">
        <v>81</v>
      </c>
      <c r="AV93" s="14" t="s">
        <v>79</v>
      </c>
      <c r="AW93" s="14" t="s">
        <v>33</v>
      </c>
      <c r="AX93" s="14" t="s">
        <v>72</v>
      </c>
      <c r="AY93" s="239" t="s">
        <v>239</v>
      </c>
    </row>
    <row r="94" spans="1:65" s="14" customFormat="1" ht="11.25">
      <c r="B94" s="230"/>
      <c r="C94" s="231"/>
      <c r="D94" s="207" t="s">
        <v>250</v>
      </c>
      <c r="E94" s="232" t="s">
        <v>19</v>
      </c>
      <c r="F94" s="233" t="s">
        <v>4398</v>
      </c>
      <c r="G94" s="231"/>
      <c r="H94" s="232" t="s">
        <v>19</v>
      </c>
      <c r="I94" s="234"/>
      <c r="J94" s="231"/>
      <c r="K94" s="231"/>
      <c r="L94" s="235"/>
      <c r="M94" s="236"/>
      <c r="N94" s="237"/>
      <c r="O94" s="237"/>
      <c r="P94" s="237"/>
      <c r="Q94" s="237"/>
      <c r="R94" s="237"/>
      <c r="S94" s="237"/>
      <c r="T94" s="238"/>
      <c r="AT94" s="239" t="s">
        <v>250</v>
      </c>
      <c r="AU94" s="239" t="s">
        <v>81</v>
      </c>
      <c r="AV94" s="14" t="s">
        <v>79</v>
      </c>
      <c r="AW94" s="14" t="s">
        <v>33</v>
      </c>
      <c r="AX94" s="14" t="s">
        <v>72</v>
      </c>
      <c r="AY94" s="239" t="s">
        <v>239</v>
      </c>
    </row>
    <row r="95" spans="1:65" s="13" customFormat="1" ht="11.25">
      <c r="B95" s="211"/>
      <c r="C95" s="212"/>
      <c r="D95" s="207" t="s">
        <v>250</v>
      </c>
      <c r="E95" s="213" t="s">
        <v>19</v>
      </c>
      <c r="F95" s="214" t="s">
        <v>4399</v>
      </c>
      <c r="G95" s="212"/>
      <c r="H95" s="215">
        <v>27.72</v>
      </c>
      <c r="I95" s="216"/>
      <c r="J95" s="212"/>
      <c r="K95" s="212"/>
      <c r="L95" s="217"/>
      <c r="M95" s="218"/>
      <c r="N95" s="219"/>
      <c r="O95" s="219"/>
      <c r="P95" s="219"/>
      <c r="Q95" s="219"/>
      <c r="R95" s="219"/>
      <c r="S95" s="219"/>
      <c r="T95" s="220"/>
      <c r="AT95" s="221" t="s">
        <v>250</v>
      </c>
      <c r="AU95" s="221" t="s">
        <v>81</v>
      </c>
      <c r="AV95" s="13" t="s">
        <v>81</v>
      </c>
      <c r="AW95" s="13" t="s">
        <v>33</v>
      </c>
      <c r="AX95" s="13" t="s">
        <v>72</v>
      </c>
      <c r="AY95" s="221" t="s">
        <v>239</v>
      </c>
    </row>
    <row r="96" spans="1:65" s="13" customFormat="1" ht="11.25">
      <c r="B96" s="211"/>
      <c r="C96" s="212"/>
      <c r="D96" s="207" t="s">
        <v>250</v>
      </c>
      <c r="E96" s="213" t="s">
        <v>19</v>
      </c>
      <c r="F96" s="214" t="s">
        <v>4400</v>
      </c>
      <c r="G96" s="212"/>
      <c r="H96" s="215">
        <v>8.23</v>
      </c>
      <c r="I96" s="216"/>
      <c r="J96" s="212"/>
      <c r="K96" s="212"/>
      <c r="L96" s="217"/>
      <c r="M96" s="218"/>
      <c r="N96" s="219"/>
      <c r="O96" s="219"/>
      <c r="P96" s="219"/>
      <c r="Q96" s="219"/>
      <c r="R96" s="219"/>
      <c r="S96" s="219"/>
      <c r="T96" s="220"/>
      <c r="AT96" s="221" t="s">
        <v>250</v>
      </c>
      <c r="AU96" s="221" t="s">
        <v>81</v>
      </c>
      <c r="AV96" s="13" t="s">
        <v>81</v>
      </c>
      <c r="AW96" s="13" t="s">
        <v>33</v>
      </c>
      <c r="AX96" s="13" t="s">
        <v>72</v>
      </c>
      <c r="AY96" s="221" t="s">
        <v>239</v>
      </c>
    </row>
    <row r="97" spans="1:65" s="13" customFormat="1" ht="11.25">
      <c r="B97" s="211"/>
      <c r="C97" s="212"/>
      <c r="D97" s="207" t="s">
        <v>250</v>
      </c>
      <c r="E97" s="212"/>
      <c r="F97" s="214" t="s">
        <v>4401</v>
      </c>
      <c r="G97" s="212"/>
      <c r="H97" s="215">
        <v>17.975000000000001</v>
      </c>
      <c r="I97" s="216"/>
      <c r="J97" s="212"/>
      <c r="K97" s="212"/>
      <c r="L97" s="217"/>
      <c r="M97" s="218"/>
      <c r="N97" s="219"/>
      <c r="O97" s="219"/>
      <c r="P97" s="219"/>
      <c r="Q97" s="219"/>
      <c r="R97" s="219"/>
      <c r="S97" s="219"/>
      <c r="T97" s="220"/>
      <c r="AT97" s="221" t="s">
        <v>250</v>
      </c>
      <c r="AU97" s="221" t="s">
        <v>81</v>
      </c>
      <c r="AV97" s="13" t="s">
        <v>81</v>
      </c>
      <c r="AW97" s="13" t="s">
        <v>4</v>
      </c>
      <c r="AX97" s="13" t="s">
        <v>79</v>
      </c>
      <c r="AY97" s="221" t="s">
        <v>239</v>
      </c>
    </row>
    <row r="98" spans="1:65" s="2" customFormat="1" ht="16.5" customHeight="1">
      <c r="A98" s="36"/>
      <c r="B98" s="37"/>
      <c r="C98" s="194" t="s">
        <v>81</v>
      </c>
      <c r="D98" s="194" t="s">
        <v>241</v>
      </c>
      <c r="E98" s="195" t="s">
        <v>4402</v>
      </c>
      <c r="F98" s="196" t="s">
        <v>4403</v>
      </c>
      <c r="G98" s="197" t="s">
        <v>254</v>
      </c>
      <c r="H98" s="198">
        <v>5</v>
      </c>
      <c r="I98" s="199"/>
      <c r="J98" s="200">
        <f>ROUND(I98*H98,2)</f>
        <v>0</v>
      </c>
      <c r="K98" s="196" t="s">
        <v>245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246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4404</v>
      </c>
    </row>
    <row r="99" spans="1:65" s="2" customFormat="1" ht="19.5">
      <c r="A99" s="36"/>
      <c r="B99" s="37"/>
      <c r="C99" s="38"/>
      <c r="D99" s="207" t="s">
        <v>248</v>
      </c>
      <c r="E99" s="38"/>
      <c r="F99" s="208" t="s">
        <v>4405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14" customFormat="1" ht="11.25">
      <c r="B100" s="230"/>
      <c r="C100" s="231"/>
      <c r="D100" s="207" t="s">
        <v>250</v>
      </c>
      <c r="E100" s="232" t="s">
        <v>19</v>
      </c>
      <c r="F100" s="233" t="s">
        <v>4406</v>
      </c>
      <c r="G100" s="231"/>
      <c r="H100" s="232" t="s">
        <v>19</v>
      </c>
      <c r="I100" s="234"/>
      <c r="J100" s="231"/>
      <c r="K100" s="231"/>
      <c r="L100" s="235"/>
      <c r="M100" s="236"/>
      <c r="N100" s="237"/>
      <c r="O100" s="237"/>
      <c r="P100" s="237"/>
      <c r="Q100" s="237"/>
      <c r="R100" s="237"/>
      <c r="S100" s="237"/>
      <c r="T100" s="238"/>
      <c r="AT100" s="239" t="s">
        <v>250</v>
      </c>
      <c r="AU100" s="239" t="s">
        <v>81</v>
      </c>
      <c r="AV100" s="14" t="s">
        <v>79</v>
      </c>
      <c r="AW100" s="14" t="s">
        <v>33</v>
      </c>
      <c r="AX100" s="14" t="s">
        <v>72</v>
      </c>
      <c r="AY100" s="239" t="s">
        <v>239</v>
      </c>
    </row>
    <row r="101" spans="1:65" s="13" customFormat="1" ht="11.25">
      <c r="B101" s="211"/>
      <c r="C101" s="212"/>
      <c r="D101" s="207" t="s">
        <v>250</v>
      </c>
      <c r="E101" s="213" t="s">
        <v>19</v>
      </c>
      <c r="F101" s="214" t="s">
        <v>4407</v>
      </c>
      <c r="G101" s="212"/>
      <c r="H101" s="215">
        <v>5</v>
      </c>
      <c r="I101" s="216"/>
      <c r="J101" s="212"/>
      <c r="K101" s="212"/>
      <c r="L101" s="217"/>
      <c r="M101" s="218"/>
      <c r="N101" s="219"/>
      <c r="O101" s="219"/>
      <c r="P101" s="219"/>
      <c r="Q101" s="219"/>
      <c r="R101" s="219"/>
      <c r="S101" s="219"/>
      <c r="T101" s="220"/>
      <c r="AT101" s="221" t="s">
        <v>250</v>
      </c>
      <c r="AU101" s="221" t="s">
        <v>81</v>
      </c>
      <c r="AV101" s="13" t="s">
        <v>81</v>
      </c>
      <c r="AW101" s="13" t="s">
        <v>33</v>
      </c>
      <c r="AX101" s="13" t="s">
        <v>72</v>
      </c>
      <c r="AY101" s="221" t="s">
        <v>239</v>
      </c>
    </row>
    <row r="102" spans="1:65" s="2" customFormat="1" ht="16.5" customHeight="1">
      <c r="A102" s="36"/>
      <c r="B102" s="37"/>
      <c r="C102" s="194" t="s">
        <v>101</v>
      </c>
      <c r="D102" s="194" t="s">
        <v>241</v>
      </c>
      <c r="E102" s="195" t="s">
        <v>4408</v>
      </c>
      <c r="F102" s="196" t="s">
        <v>4409</v>
      </c>
      <c r="G102" s="197" t="s">
        <v>254</v>
      </c>
      <c r="H102" s="198">
        <v>35.950000000000003</v>
      </c>
      <c r="I102" s="199"/>
      <c r="J102" s="200">
        <f>ROUND(I102*H102,2)</f>
        <v>0</v>
      </c>
      <c r="K102" s="196" t="s">
        <v>245</v>
      </c>
      <c r="L102" s="41"/>
      <c r="M102" s="201" t="s">
        <v>19</v>
      </c>
      <c r="N102" s="202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246</v>
      </c>
      <c r="AT102" s="205" t="s">
        <v>241</v>
      </c>
      <c r="AU102" s="205" t="s">
        <v>81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246</v>
      </c>
      <c r="BM102" s="205" t="s">
        <v>4410</v>
      </c>
    </row>
    <row r="103" spans="1:65" s="2" customFormat="1" ht="19.5">
      <c r="A103" s="36"/>
      <c r="B103" s="37"/>
      <c r="C103" s="38"/>
      <c r="D103" s="207" t="s">
        <v>248</v>
      </c>
      <c r="E103" s="38"/>
      <c r="F103" s="208" t="s">
        <v>4411</v>
      </c>
      <c r="G103" s="38"/>
      <c r="H103" s="38"/>
      <c r="I103" s="117"/>
      <c r="J103" s="38"/>
      <c r="K103" s="38"/>
      <c r="L103" s="41"/>
      <c r="M103" s="209"/>
      <c r="N103" s="210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81</v>
      </c>
    </row>
    <row r="104" spans="1:65" s="14" customFormat="1" ht="11.25">
      <c r="B104" s="230"/>
      <c r="C104" s="231"/>
      <c r="D104" s="207" t="s">
        <v>250</v>
      </c>
      <c r="E104" s="232" t="s">
        <v>19</v>
      </c>
      <c r="F104" s="233" t="s">
        <v>4398</v>
      </c>
      <c r="G104" s="231"/>
      <c r="H104" s="232" t="s">
        <v>19</v>
      </c>
      <c r="I104" s="234"/>
      <c r="J104" s="231"/>
      <c r="K104" s="231"/>
      <c r="L104" s="235"/>
      <c r="M104" s="236"/>
      <c r="N104" s="237"/>
      <c r="O104" s="237"/>
      <c r="P104" s="237"/>
      <c r="Q104" s="237"/>
      <c r="R104" s="237"/>
      <c r="S104" s="237"/>
      <c r="T104" s="238"/>
      <c r="AT104" s="239" t="s">
        <v>250</v>
      </c>
      <c r="AU104" s="239" t="s">
        <v>81</v>
      </c>
      <c r="AV104" s="14" t="s">
        <v>79</v>
      </c>
      <c r="AW104" s="14" t="s">
        <v>33</v>
      </c>
      <c r="AX104" s="14" t="s">
        <v>72</v>
      </c>
      <c r="AY104" s="239" t="s">
        <v>239</v>
      </c>
    </row>
    <row r="105" spans="1:65" s="13" customFormat="1" ht="11.25">
      <c r="B105" s="211"/>
      <c r="C105" s="212"/>
      <c r="D105" s="207" t="s">
        <v>250</v>
      </c>
      <c r="E105" s="213" t="s">
        <v>19</v>
      </c>
      <c r="F105" s="214" t="s">
        <v>4399</v>
      </c>
      <c r="G105" s="212"/>
      <c r="H105" s="215">
        <v>27.72</v>
      </c>
      <c r="I105" s="216"/>
      <c r="J105" s="212"/>
      <c r="K105" s="212"/>
      <c r="L105" s="217"/>
      <c r="M105" s="218"/>
      <c r="N105" s="219"/>
      <c r="O105" s="219"/>
      <c r="P105" s="219"/>
      <c r="Q105" s="219"/>
      <c r="R105" s="219"/>
      <c r="S105" s="219"/>
      <c r="T105" s="220"/>
      <c r="AT105" s="221" t="s">
        <v>250</v>
      </c>
      <c r="AU105" s="221" t="s">
        <v>81</v>
      </c>
      <c r="AV105" s="13" t="s">
        <v>81</v>
      </c>
      <c r="AW105" s="13" t="s">
        <v>33</v>
      </c>
      <c r="AX105" s="13" t="s">
        <v>72</v>
      </c>
      <c r="AY105" s="221" t="s">
        <v>239</v>
      </c>
    </row>
    <row r="106" spans="1:65" s="13" customFormat="1" ht="11.25">
      <c r="B106" s="211"/>
      <c r="C106" s="212"/>
      <c r="D106" s="207" t="s">
        <v>250</v>
      </c>
      <c r="E106" s="213" t="s">
        <v>19</v>
      </c>
      <c r="F106" s="214" t="s">
        <v>4400</v>
      </c>
      <c r="G106" s="212"/>
      <c r="H106" s="215">
        <v>8.23</v>
      </c>
      <c r="I106" s="216"/>
      <c r="J106" s="212"/>
      <c r="K106" s="212"/>
      <c r="L106" s="217"/>
      <c r="M106" s="218"/>
      <c r="N106" s="219"/>
      <c r="O106" s="219"/>
      <c r="P106" s="219"/>
      <c r="Q106" s="219"/>
      <c r="R106" s="219"/>
      <c r="S106" s="219"/>
      <c r="T106" s="220"/>
      <c r="AT106" s="221" t="s">
        <v>250</v>
      </c>
      <c r="AU106" s="221" t="s">
        <v>81</v>
      </c>
      <c r="AV106" s="13" t="s">
        <v>81</v>
      </c>
      <c r="AW106" s="13" t="s">
        <v>33</v>
      </c>
      <c r="AX106" s="13" t="s">
        <v>72</v>
      </c>
      <c r="AY106" s="221" t="s">
        <v>239</v>
      </c>
    </row>
    <row r="107" spans="1:65" s="2" customFormat="1" ht="16.5" customHeight="1">
      <c r="A107" s="36"/>
      <c r="B107" s="37"/>
      <c r="C107" s="194" t="s">
        <v>246</v>
      </c>
      <c r="D107" s="194" t="s">
        <v>241</v>
      </c>
      <c r="E107" s="195" t="s">
        <v>4412</v>
      </c>
      <c r="F107" s="196" t="s">
        <v>4413</v>
      </c>
      <c r="G107" s="197" t="s">
        <v>244</v>
      </c>
      <c r="H107" s="198">
        <v>46.2</v>
      </c>
      <c r="I107" s="199"/>
      <c r="J107" s="200">
        <f>ROUND(I107*H107,2)</f>
        <v>0</v>
      </c>
      <c r="K107" s="196" t="s">
        <v>245</v>
      </c>
      <c r="L107" s="41"/>
      <c r="M107" s="201" t="s">
        <v>19</v>
      </c>
      <c r="N107" s="202" t="s">
        <v>43</v>
      </c>
      <c r="O107" s="66"/>
      <c r="P107" s="203">
        <f>O107*H107</f>
        <v>0</v>
      </c>
      <c r="Q107" s="203">
        <v>8.4000000000000003E-4</v>
      </c>
      <c r="R107" s="203">
        <f>Q107*H107</f>
        <v>3.8808000000000002E-2</v>
      </c>
      <c r="S107" s="203">
        <v>0</v>
      </c>
      <c r="T107" s="204">
        <f>S107*H107</f>
        <v>0</v>
      </c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R107" s="205" t="s">
        <v>246</v>
      </c>
      <c r="AT107" s="205" t="s">
        <v>241</v>
      </c>
      <c r="AU107" s="205" t="s">
        <v>81</v>
      </c>
      <c r="AY107" s="19" t="s">
        <v>239</v>
      </c>
      <c r="BE107" s="206">
        <f>IF(N107="základní",J107,0)</f>
        <v>0</v>
      </c>
      <c r="BF107" s="206">
        <f>IF(N107="snížená",J107,0)</f>
        <v>0</v>
      </c>
      <c r="BG107" s="206">
        <f>IF(N107="zákl. přenesená",J107,0)</f>
        <v>0</v>
      </c>
      <c r="BH107" s="206">
        <f>IF(N107="sníž. přenesená",J107,0)</f>
        <v>0</v>
      </c>
      <c r="BI107" s="206">
        <f>IF(N107="nulová",J107,0)</f>
        <v>0</v>
      </c>
      <c r="BJ107" s="19" t="s">
        <v>79</v>
      </c>
      <c r="BK107" s="206">
        <f>ROUND(I107*H107,2)</f>
        <v>0</v>
      </c>
      <c r="BL107" s="19" t="s">
        <v>246</v>
      </c>
      <c r="BM107" s="205" t="s">
        <v>4414</v>
      </c>
    </row>
    <row r="108" spans="1:65" s="2" customFormat="1" ht="11.25">
      <c r="A108" s="36"/>
      <c r="B108" s="37"/>
      <c r="C108" s="38"/>
      <c r="D108" s="207" t="s">
        <v>248</v>
      </c>
      <c r="E108" s="38"/>
      <c r="F108" s="208" t="s">
        <v>4415</v>
      </c>
      <c r="G108" s="38"/>
      <c r="H108" s="38"/>
      <c r="I108" s="117"/>
      <c r="J108" s="38"/>
      <c r="K108" s="38"/>
      <c r="L108" s="41"/>
      <c r="M108" s="209"/>
      <c r="N108" s="210"/>
      <c r="O108" s="66"/>
      <c r="P108" s="66"/>
      <c r="Q108" s="66"/>
      <c r="R108" s="66"/>
      <c r="S108" s="66"/>
      <c r="T108" s="67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T108" s="19" t="s">
        <v>248</v>
      </c>
      <c r="AU108" s="19" t="s">
        <v>81</v>
      </c>
    </row>
    <row r="109" spans="1:65" s="13" customFormat="1" ht="11.25">
      <c r="B109" s="211"/>
      <c r="C109" s="212"/>
      <c r="D109" s="207" t="s">
        <v>250</v>
      </c>
      <c r="E109" s="213" t="s">
        <v>19</v>
      </c>
      <c r="F109" s="214" t="s">
        <v>4416</v>
      </c>
      <c r="G109" s="212"/>
      <c r="H109" s="215">
        <v>46.2</v>
      </c>
      <c r="I109" s="216"/>
      <c r="J109" s="212"/>
      <c r="K109" s="212"/>
      <c r="L109" s="217"/>
      <c r="M109" s="218"/>
      <c r="N109" s="219"/>
      <c r="O109" s="219"/>
      <c r="P109" s="219"/>
      <c r="Q109" s="219"/>
      <c r="R109" s="219"/>
      <c r="S109" s="219"/>
      <c r="T109" s="220"/>
      <c r="AT109" s="221" t="s">
        <v>250</v>
      </c>
      <c r="AU109" s="221" t="s">
        <v>81</v>
      </c>
      <c r="AV109" s="13" t="s">
        <v>81</v>
      </c>
      <c r="AW109" s="13" t="s">
        <v>33</v>
      </c>
      <c r="AX109" s="13" t="s">
        <v>72</v>
      </c>
      <c r="AY109" s="221" t="s">
        <v>239</v>
      </c>
    </row>
    <row r="110" spans="1:65" s="2" customFormat="1" ht="16.5" customHeight="1">
      <c r="A110" s="36"/>
      <c r="B110" s="37"/>
      <c r="C110" s="194" t="s">
        <v>295</v>
      </c>
      <c r="D110" s="194" t="s">
        <v>241</v>
      </c>
      <c r="E110" s="195" t="s">
        <v>4417</v>
      </c>
      <c r="F110" s="196" t="s">
        <v>4418</v>
      </c>
      <c r="G110" s="197" t="s">
        <v>244</v>
      </c>
      <c r="H110" s="198">
        <v>46.2</v>
      </c>
      <c r="I110" s="199"/>
      <c r="J110" s="200">
        <f>ROUND(I110*H110,2)</f>
        <v>0</v>
      </c>
      <c r="K110" s="196" t="s">
        <v>245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246</v>
      </c>
      <c r="AT110" s="205" t="s">
        <v>241</v>
      </c>
      <c r="AU110" s="205" t="s">
        <v>81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246</v>
      </c>
      <c r="BM110" s="205" t="s">
        <v>4419</v>
      </c>
    </row>
    <row r="111" spans="1:65" s="2" customFormat="1" ht="19.5">
      <c r="A111" s="36"/>
      <c r="B111" s="37"/>
      <c r="C111" s="38"/>
      <c r="D111" s="207" t="s">
        <v>248</v>
      </c>
      <c r="E111" s="38"/>
      <c r="F111" s="208" t="s">
        <v>4420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81</v>
      </c>
    </row>
    <row r="112" spans="1:65" s="13" customFormat="1" ht="11.25">
      <c r="B112" s="211"/>
      <c r="C112" s="212"/>
      <c r="D112" s="207" t="s">
        <v>250</v>
      </c>
      <c r="E112" s="213" t="s">
        <v>19</v>
      </c>
      <c r="F112" s="214" t="s">
        <v>4416</v>
      </c>
      <c r="G112" s="212"/>
      <c r="H112" s="215">
        <v>46.2</v>
      </c>
      <c r="I112" s="216"/>
      <c r="J112" s="212"/>
      <c r="K112" s="212"/>
      <c r="L112" s="217"/>
      <c r="M112" s="218"/>
      <c r="N112" s="219"/>
      <c r="O112" s="219"/>
      <c r="P112" s="219"/>
      <c r="Q112" s="219"/>
      <c r="R112" s="219"/>
      <c r="S112" s="219"/>
      <c r="T112" s="220"/>
      <c r="AT112" s="221" t="s">
        <v>250</v>
      </c>
      <c r="AU112" s="221" t="s">
        <v>81</v>
      </c>
      <c r="AV112" s="13" t="s">
        <v>81</v>
      </c>
      <c r="AW112" s="13" t="s">
        <v>33</v>
      </c>
      <c r="AX112" s="13" t="s">
        <v>72</v>
      </c>
      <c r="AY112" s="221" t="s">
        <v>239</v>
      </c>
    </row>
    <row r="113" spans="1:65" s="2" customFormat="1" ht="16.5" customHeight="1">
      <c r="A113" s="36"/>
      <c r="B113" s="37"/>
      <c r="C113" s="194" t="s">
        <v>301</v>
      </c>
      <c r="D113" s="194" t="s">
        <v>241</v>
      </c>
      <c r="E113" s="195" t="s">
        <v>1795</v>
      </c>
      <c r="F113" s="196" t="s">
        <v>1796</v>
      </c>
      <c r="G113" s="197" t="s">
        <v>254</v>
      </c>
      <c r="H113" s="198">
        <v>10</v>
      </c>
      <c r="I113" s="199"/>
      <c r="J113" s="200">
        <f>ROUND(I113*H113,2)</f>
        <v>0</v>
      </c>
      <c r="K113" s="196" t="s">
        <v>245</v>
      </c>
      <c r="L113" s="41"/>
      <c r="M113" s="201" t="s">
        <v>19</v>
      </c>
      <c r="N113" s="202" t="s">
        <v>43</v>
      </c>
      <c r="O113" s="66"/>
      <c r="P113" s="203">
        <f>O113*H113</f>
        <v>0</v>
      </c>
      <c r="Q113" s="203">
        <v>0</v>
      </c>
      <c r="R113" s="203">
        <f>Q113*H113</f>
        <v>0</v>
      </c>
      <c r="S113" s="203">
        <v>0</v>
      </c>
      <c r="T113" s="204">
        <f>S113*H113</f>
        <v>0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R113" s="205" t="s">
        <v>246</v>
      </c>
      <c r="AT113" s="205" t="s">
        <v>241</v>
      </c>
      <c r="AU113" s="205" t="s">
        <v>81</v>
      </c>
      <c r="AY113" s="19" t="s">
        <v>239</v>
      </c>
      <c r="BE113" s="206">
        <f>IF(N113="základní",J113,0)</f>
        <v>0</v>
      </c>
      <c r="BF113" s="206">
        <f>IF(N113="snížená",J113,0)</f>
        <v>0</v>
      </c>
      <c r="BG113" s="206">
        <f>IF(N113="zákl. přenesená",J113,0)</f>
        <v>0</v>
      </c>
      <c r="BH113" s="206">
        <f>IF(N113="sníž. přenesená",J113,0)</f>
        <v>0</v>
      </c>
      <c r="BI113" s="206">
        <f>IF(N113="nulová",J113,0)</f>
        <v>0</v>
      </c>
      <c r="BJ113" s="19" t="s">
        <v>79</v>
      </c>
      <c r="BK113" s="206">
        <f>ROUND(I113*H113,2)</f>
        <v>0</v>
      </c>
      <c r="BL113" s="19" t="s">
        <v>246</v>
      </c>
      <c r="BM113" s="205" t="s">
        <v>4421</v>
      </c>
    </row>
    <row r="114" spans="1:65" s="2" customFormat="1" ht="19.5">
      <c r="A114" s="36"/>
      <c r="B114" s="37"/>
      <c r="C114" s="38"/>
      <c r="D114" s="207" t="s">
        <v>248</v>
      </c>
      <c r="E114" s="38"/>
      <c r="F114" s="208" t="s">
        <v>1798</v>
      </c>
      <c r="G114" s="38"/>
      <c r="H114" s="38"/>
      <c r="I114" s="117"/>
      <c r="J114" s="38"/>
      <c r="K114" s="38"/>
      <c r="L114" s="41"/>
      <c r="M114" s="209"/>
      <c r="N114" s="210"/>
      <c r="O114" s="66"/>
      <c r="P114" s="66"/>
      <c r="Q114" s="66"/>
      <c r="R114" s="66"/>
      <c r="S114" s="66"/>
      <c r="T114" s="67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T114" s="19" t="s">
        <v>248</v>
      </c>
      <c r="AU114" s="19" t="s">
        <v>81</v>
      </c>
    </row>
    <row r="115" spans="1:65" s="14" customFormat="1" ht="11.25">
      <c r="B115" s="230"/>
      <c r="C115" s="231"/>
      <c r="D115" s="207" t="s">
        <v>250</v>
      </c>
      <c r="E115" s="232" t="s">
        <v>19</v>
      </c>
      <c r="F115" s="233" t="s">
        <v>1799</v>
      </c>
      <c r="G115" s="231"/>
      <c r="H115" s="232" t="s">
        <v>19</v>
      </c>
      <c r="I115" s="234"/>
      <c r="J115" s="231"/>
      <c r="K115" s="231"/>
      <c r="L115" s="235"/>
      <c r="M115" s="236"/>
      <c r="N115" s="237"/>
      <c r="O115" s="237"/>
      <c r="P115" s="237"/>
      <c r="Q115" s="237"/>
      <c r="R115" s="237"/>
      <c r="S115" s="237"/>
      <c r="T115" s="238"/>
      <c r="AT115" s="239" t="s">
        <v>250</v>
      </c>
      <c r="AU115" s="239" t="s">
        <v>81</v>
      </c>
      <c r="AV115" s="14" t="s">
        <v>79</v>
      </c>
      <c r="AW115" s="14" t="s">
        <v>33</v>
      </c>
      <c r="AX115" s="14" t="s">
        <v>72</v>
      </c>
      <c r="AY115" s="239" t="s">
        <v>239</v>
      </c>
    </row>
    <row r="116" spans="1:65" s="14" customFormat="1" ht="11.25">
      <c r="B116" s="230"/>
      <c r="C116" s="231"/>
      <c r="D116" s="207" t="s">
        <v>250</v>
      </c>
      <c r="E116" s="232" t="s">
        <v>19</v>
      </c>
      <c r="F116" s="233" t="s">
        <v>1814</v>
      </c>
      <c r="G116" s="231"/>
      <c r="H116" s="232" t="s">
        <v>19</v>
      </c>
      <c r="I116" s="234"/>
      <c r="J116" s="231"/>
      <c r="K116" s="231"/>
      <c r="L116" s="235"/>
      <c r="M116" s="236"/>
      <c r="N116" s="237"/>
      <c r="O116" s="237"/>
      <c r="P116" s="237"/>
      <c r="Q116" s="237"/>
      <c r="R116" s="237"/>
      <c r="S116" s="237"/>
      <c r="T116" s="238"/>
      <c r="AT116" s="239" t="s">
        <v>250</v>
      </c>
      <c r="AU116" s="239" t="s">
        <v>81</v>
      </c>
      <c r="AV116" s="14" t="s">
        <v>79</v>
      </c>
      <c r="AW116" s="14" t="s">
        <v>33</v>
      </c>
      <c r="AX116" s="14" t="s">
        <v>72</v>
      </c>
      <c r="AY116" s="239" t="s">
        <v>239</v>
      </c>
    </row>
    <row r="117" spans="1:65" s="14" customFormat="1" ht="11.25">
      <c r="B117" s="230"/>
      <c r="C117" s="231"/>
      <c r="D117" s="207" t="s">
        <v>250</v>
      </c>
      <c r="E117" s="232" t="s">
        <v>19</v>
      </c>
      <c r="F117" s="233" t="s">
        <v>4406</v>
      </c>
      <c r="G117" s="231"/>
      <c r="H117" s="232" t="s">
        <v>19</v>
      </c>
      <c r="I117" s="234"/>
      <c r="J117" s="231"/>
      <c r="K117" s="231"/>
      <c r="L117" s="235"/>
      <c r="M117" s="236"/>
      <c r="N117" s="237"/>
      <c r="O117" s="237"/>
      <c r="P117" s="237"/>
      <c r="Q117" s="237"/>
      <c r="R117" s="237"/>
      <c r="S117" s="237"/>
      <c r="T117" s="238"/>
      <c r="AT117" s="239" t="s">
        <v>250</v>
      </c>
      <c r="AU117" s="239" t="s">
        <v>81</v>
      </c>
      <c r="AV117" s="14" t="s">
        <v>79</v>
      </c>
      <c r="AW117" s="14" t="s">
        <v>33</v>
      </c>
      <c r="AX117" s="14" t="s">
        <v>72</v>
      </c>
      <c r="AY117" s="239" t="s">
        <v>239</v>
      </c>
    </row>
    <row r="118" spans="1:65" s="13" customFormat="1" ht="11.25">
      <c r="B118" s="211"/>
      <c r="C118" s="212"/>
      <c r="D118" s="207" t="s">
        <v>250</v>
      </c>
      <c r="E118" s="213" t="s">
        <v>19</v>
      </c>
      <c r="F118" s="214" t="s">
        <v>4407</v>
      </c>
      <c r="G118" s="212"/>
      <c r="H118" s="215">
        <v>5</v>
      </c>
      <c r="I118" s="216"/>
      <c r="J118" s="212"/>
      <c r="K118" s="212"/>
      <c r="L118" s="217"/>
      <c r="M118" s="218"/>
      <c r="N118" s="219"/>
      <c r="O118" s="219"/>
      <c r="P118" s="219"/>
      <c r="Q118" s="219"/>
      <c r="R118" s="219"/>
      <c r="S118" s="219"/>
      <c r="T118" s="220"/>
      <c r="AT118" s="221" t="s">
        <v>250</v>
      </c>
      <c r="AU118" s="221" t="s">
        <v>81</v>
      </c>
      <c r="AV118" s="13" t="s">
        <v>81</v>
      </c>
      <c r="AW118" s="13" t="s">
        <v>33</v>
      </c>
      <c r="AX118" s="13" t="s">
        <v>72</v>
      </c>
      <c r="AY118" s="221" t="s">
        <v>239</v>
      </c>
    </row>
    <row r="119" spans="1:65" s="14" customFormat="1" ht="11.25">
      <c r="B119" s="230"/>
      <c r="C119" s="231"/>
      <c r="D119" s="207" t="s">
        <v>250</v>
      </c>
      <c r="E119" s="232" t="s">
        <v>19</v>
      </c>
      <c r="F119" s="233" t="s">
        <v>4422</v>
      </c>
      <c r="G119" s="231"/>
      <c r="H119" s="232" t="s">
        <v>19</v>
      </c>
      <c r="I119" s="234"/>
      <c r="J119" s="231"/>
      <c r="K119" s="231"/>
      <c r="L119" s="235"/>
      <c r="M119" s="236"/>
      <c r="N119" s="237"/>
      <c r="O119" s="237"/>
      <c r="P119" s="237"/>
      <c r="Q119" s="237"/>
      <c r="R119" s="237"/>
      <c r="S119" s="237"/>
      <c r="T119" s="238"/>
      <c r="AT119" s="239" t="s">
        <v>250</v>
      </c>
      <c r="AU119" s="239" t="s">
        <v>81</v>
      </c>
      <c r="AV119" s="14" t="s">
        <v>79</v>
      </c>
      <c r="AW119" s="14" t="s">
        <v>33</v>
      </c>
      <c r="AX119" s="14" t="s">
        <v>72</v>
      </c>
      <c r="AY119" s="239" t="s">
        <v>239</v>
      </c>
    </row>
    <row r="120" spans="1:65" s="14" customFormat="1" ht="11.25">
      <c r="B120" s="230"/>
      <c r="C120" s="231"/>
      <c r="D120" s="207" t="s">
        <v>250</v>
      </c>
      <c r="E120" s="232" t="s">
        <v>19</v>
      </c>
      <c r="F120" s="233" t="s">
        <v>4406</v>
      </c>
      <c r="G120" s="231"/>
      <c r="H120" s="232" t="s">
        <v>19</v>
      </c>
      <c r="I120" s="234"/>
      <c r="J120" s="231"/>
      <c r="K120" s="231"/>
      <c r="L120" s="235"/>
      <c r="M120" s="236"/>
      <c r="N120" s="237"/>
      <c r="O120" s="237"/>
      <c r="P120" s="237"/>
      <c r="Q120" s="237"/>
      <c r="R120" s="237"/>
      <c r="S120" s="237"/>
      <c r="T120" s="238"/>
      <c r="AT120" s="239" t="s">
        <v>250</v>
      </c>
      <c r="AU120" s="239" t="s">
        <v>81</v>
      </c>
      <c r="AV120" s="14" t="s">
        <v>79</v>
      </c>
      <c r="AW120" s="14" t="s">
        <v>33</v>
      </c>
      <c r="AX120" s="14" t="s">
        <v>72</v>
      </c>
      <c r="AY120" s="239" t="s">
        <v>239</v>
      </c>
    </row>
    <row r="121" spans="1:65" s="13" customFormat="1" ht="11.25">
      <c r="B121" s="211"/>
      <c r="C121" s="212"/>
      <c r="D121" s="207" t="s">
        <v>250</v>
      </c>
      <c r="E121" s="213" t="s">
        <v>19</v>
      </c>
      <c r="F121" s="214" t="s">
        <v>4423</v>
      </c>
      <c r="G121" s="212"/>
      <c r="H121" s="215">
        <v>5</v>
      </c>
      <c r="I121" s="216"/>
      <c r="J121" s="212"/>
      <c r="K121" s="212"/>
      <c r="L121" s="217"/>
      <c r="M121" s="218"/>
      <c r="N121" s="219"/>
      <c r="O121" s="219"/>
      <c r="P121" s="219"/>
      <c r="Q121" s="219"/>
      <c r="R121" s="219"/>
      <c r="S121" s="219"/>
      <c r="T121" s="220"/>
      <c r="AT121" s="221" t="s">
        <v>250</v>
      </c>
      <c r="AU121" s="221" t="s">
        <v>81</v>
      </c>
      <c r="AV121" s="13" t="s">
        <v>81</v>
      </c>
      <c r="AW121" s="13" t="s">
        <v>33</v>
      </c>
      <c r="AX121" s="13" t="s">
        <v>72</v>
      </c>
      <c r="AY121" s="221" t="s">
        <v>239</v>
      </c>
    </row>
    <row r="122" spans="1:65" s="2" customFormat="1" ht="16.5" customHeight="1">
      <c r="A122" s="36"/>
      <c r="B122" s="37"/>
      <c r="C122" s="194" t="s">
        <v>309</v>
      </c>
      <c r="D122" s="194" t="s">
        <v>241</v>
      </c>
      <c r="E122" s="195" t="s">
        <v>252</v>
      </c>
      <c r="F122" s="196" t="s">
        <v>253</v>
      </c>
      <c r="G122" s="197" t="s">
        <v>254</v>
      </c>
      <c r="H122" s="198">
        <v>35.950000000000003</v>
      </c>
      <c r="I122" s="199"/>
      <c r="J122" s="200">
        <f>ROUND(I122*H122,2)</f>
        <v>0</v>
      </c>
      <c r="K122" s="196" t="s">
        <v>245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246</v>
      </c>
      <c r="AT122" s="205" t="s">
        <v>241</v>
      </c>
      <c r="AU122" s="205" t="s">
        <v>81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246</v>
      </c>
      <c r="BM122" s="205" t="s">
        <v>4424</v>
      </c>
    </row>
    <row r="123" spans="1:65" s="2" customFormat="1" ht="19.5">
      <c r="A123" s="36"/>
      <c r="B123" s="37"/>
      <c r="C123" s="38"/>
      <c r="D123" s="207" t="s">
        <v>248</v>
      </c>
      <c r="E123" s="38"/>
      <c r="F123" s="208" t="s">
        <v>256</v>
      </c>
      <c r="G123" s="38"/>
      <c r="H123" s="38"/>
      <c r="I123" s="117"/>
      <c r="J123" s="38"/>
      <c r="K123" s="38"/>
      <c r="L123" s="41"/>
      <c r="M123" s="209"/>
      <c r="N123" s="210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81</v>
      </c>
    </row>
    <row r="124" spans="1:65" s="14" customFormat="1" ht="11.25">
      <c r="B124" s="230"/>
      <c r="C124" s="231"/>
      <c r="D124" s="207" t="s">
        <v>250</v>
      </c>
      <c r="E124" s="232" t="s">
        <v>19</v>
      </c>
      <c r="F124" s="233" t="s">
        <v>4398</v>
      </c>
      <c r="G124" s="231"/>
      <c r="H124" s="232" t="s">
        <v>19</v>
      </c>
      <c r="I124" s="234"/>
      <c r="J124" s="231"/>
      <c r="K124" s="231"/>
      <c r="L124" s="235"/>
      <c r="M124" s="236"/>
      <c r="N124" s="237"/>
      <c r="O124" s="237"/>
      <c r="P124" s="237"/>
      <c r="Q124" s="237"/>
      <c r="R124" s="237"/>
      <c r="S124" s="237"/>
      <c r="T124" s="238"/>
      <c r="AT124" s="239" t="s">
        <v>250</v>
      </c>
      <c r="AU124" s="239" t="s">
        <v>81</v>
      </c>
      <c r="AV124" s="14" t="s">
        <v>79</v>
      </c>
      <c r="AW124" s="14" t="s">
        <v>33</v>
      </c>
      <c r="AX124" s="14" t="s">
        <v>72</v>
      </c>
      <c r="AY124" s="239" t="s">
        <v>239</v>
      </c>
    </row>
    <row r="125" spans="1:65" s="13" customFormat="1" ht="11.25">
      <c r="B125" s="211"/>
      <c r="C125" s="212"/>
      <c r="D125" s="207" t="s">
        <v>250</v>
      </c>
      <c r="E125" s="213" t="s">
        <v>19</v>
      </c>
      <c r="F125" s="214" t="s">
        <v>4399</v>
      </c>
      <c r="G125" s="212"/>
      <c r="H125" s="215">
        <v>27.72</v>
      </c>
      <c r="I125" s="216"/>
      <c r="J125" s="212"/>
      <c r="K125" s="212"/>
      <c r="L125" s="217"/>
      <c r="M125" s="218"/>
      <c r="N125" s="219"/>
      <c r="O125" s="219"/>
      <c r="P125" s="219"/>
      <c r="Q125" s="219"/>
      <c r="R125" s="219"/>
      <c r="S125" s="219"/>
      <c r="T125" s="220"/>
      <c r="AT125" s="221" t="s">
        <v>250</v>
      </c>
      <c r="AU125" s="221" t="s">
        <v>81</v>
      </c>
      <c r="AV125" s="13" t="s">
        <v>81</v>
      </c>
      <c r="AW125" s="13" t="s">
        <v>33</v>
      </c>
      <c r="AX125" s="13" t="s">
        <v>72</v>
      </c>
      <c r="AY125" s="221" t="s">
        <v>239</v>
      </c>
    </row>
    <row r="126" spans="1:65" s="13" customFormat="1" ht="11.25">
      <c r="B126" s="211"/>
      <c r="C126" s="212"/>
      <c r="D126" s="207" t="s">
        <v>250</v>
      </c>
      <c r="E126" s="213" t="s">
        <v>19</v>
      </c>
      <c r="F126" s="214" t="s">
        <v>4400</v>
      </c>
      <c r="G126" s="212"/>
      <c r="H126" s="215">
        <v>8.23</v>
      </c>
      <c r="I126" s="216"/>
      <c r="J126" s="212"/>
      <c r="K126" s="212"/>
      <c r="L126" s="217"/>
      <c r="M126" s="218"/>
      <c r="N126" s="219"/>
      <c r="O126" s="219"/>
      <c r="P126" s="219"/>
      <c r="Q126" s="219"/>
      <c r="R126" s="219"/>
      <c r="S126" s="219"/>
      <c r="T126" s="220"/>
      <c r="AT126" s="221" t="s">
        <v>250</v>
      </c>
      <c r="AU126" s="221" t="s">
        <v>81</v>
      </c>
      <c r="AV126" s="13" t="s">
        <v>81</v>
      </c>
      <c r="AW126" s="13" t="s">
        <v>33</v>
      </c>
      <c r="AX126" s="13" t="s">
        <v>72</v>
      </c>
      <c r="AY126" s="221" t="s">
        <v>239</v>
      </c>
    </row>
    <row r="127" spans="1:65" s="2" customFormat="1" ht="21.75" customHeight="1">
      <c r="A127" s="36"/>
      <c r="B127" s="37"/>
      <c r="C127" s="194" t="s">
        <v>314</v>
      </c>
      <c r="D127" s="194" t="s">
        <v>241</v>
      </c>
      <c r="E127" s="195" t="s">
        <v>258</v>
      </c>
      <c r="F127" s="196" t="s">
        <v>259</v>
      </c>
      <c r="G127" s="197" t="s">
        <v>254</v>
      </c>
      <c r="H127" s="198">
        <v>539.25</v>
      </c>
      <c r="I127" s="199"/>
      <c r="J127" s="200">
        <f>ROUND(I127*H127,2)</f>
        <v>0</v>
      </c>
      <c r="K127" s="196" t="s">
        <v>245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246</v>
      </c>
      <c r="AT127" s="205" t="s">
        <v>241</v>
      </c>
      <c r="AU127" s="205" t="s">
        <v>81</v>
      </c>
      <c r="AY127" s="19" t="s">
        <v>239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246</v>
      </c>
      <c r="BM127" s="205" t="s">
        <v>4425</v>
      </c>
    </row>
    <row r="128" spans="1:65" s="2" customFormat="1" ht="19.5">
      <c r="A128" s="36"/>
      <c r="B128" s="37"/>
      <c r="C128" s="38"/>
      <c r="D128" s="207" t="s">
        <v>248</v>
      </c>
      <c r="E128" s="38"/>
      <c r="F128" s="208" t="s">
        <v>261</v>
      </c>
      <c r="G128" s="38"/>
      <c r="H128" s="38"/>
      <c r="I128" s="117"/>
      <c r="J128" s="38"/>
      <c r="K128" s="38"/>
      <c r="L128" s="41"/>
      <c r="M128" s="209"/>
      <c r="N128" s="210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248</v>
      </c>
      <c r="AU128" s="19" t="s">
        <v>81</v>
      </c>
    </row>
    <row r="129" spans="1:65" s="14" customFormat="1" ht="11.25">
      <c r="B129" s="230"/>
      <c r="C129" s="231"/>
      <c r="D129" s="207" t="s">
        <v>250</v>
      </c>
      <c r="E129" s="232" t="s">
        <v>19</v>
      </c>
      <c r="F129" s="233" t="s">
        <v>4398</v>
      </c>
      <c r="G129" s="231"/>
      <c r="H129" s="232" t="s">
        <v>19</v>
      </c>
      <c r="I129" s="234"/>
      <c r="J129" s="231"/>
      <c r="K129" s="231"/>
      <c r="L129" s="235"/>
      <c r="M129" s="236"/>
      <c r="N129" s="237"/>
      <c r="O129" s="237"/>
      <c r="P129" s="237"/>
      <c r="Q129" s="237"/>
      <c r="R129" s="237"/>
      <c r="S129" s="237"/>
      <c r="T129" s="238"/>
      <c r="AT129" s="239" t="s">
        <v>250</v>
      </c>
      <c r="AU129" s="239" t="s">
        <v>81</v>
      </c>
      <c r="AV129" s="14" t="s">
        <v>79</v>
      </c>
      <c r="AW129" s="14" t="s">
        <v>33</v>
      </c>
      <c r="AX129" s="14" t="s">
        <v>72</v>
      </c>
      <c r="AY129" s="239" t="s">
        <v>239</v>
      </c>
    </row>
    <row r="130" spans="1:65" s="13" customFormat="1" ht="11.25">
      <c r="B130" s="211"/>
      <c r="C130" s="212"/>
      <c r="D130" s="207" t="s">
        <v>250</v>
      </c>
      <c r="E130" s="213" t="s">
        <v>19</v>
      </c>
      <c r="F130" s="214" t="s">
        <v>4399</v>
      </c>
      <c r="G130" s="212"/>
      <c r="H130" s="215">
        <v>27.72</v>
      </c>
      <c r="I130" s="216"/>
      <c r="J130" s="212"/>
      <c r="K130" s="212"/>
      <c r="L130" s="217"/>
      <c r="M130" s="218"/>
      <c r="N130" s="219"/>
      <c r="O130" s="219"/>
      <c r="P130" s="219"/>
      <c r="Q130" s="219"/>
      <c r="R130" s="219"/>
      <c r="S130" s="219"/>
      <c r="T130" s="220"/>
      <c r="AT130" s="221" t="s">
        <v>250</v>
      </c>
      <c r="AU130" s="221" t="s">
        <v>81</v>
      </c>
      <c r="AV130" s="13" t="s">
        <v>81</v>
      </c>
      <c r="AW130" s="13" t="s">
        <v>33</v>
      </c>
      <c r="AX130" s="13" t="s">
        <v>72</v>
      </c>
      <c r="AY130" s="221" t="s">
        <v>239</v>
      </c>
    </row>
    <row r="131" spans="1:65" s="13" customFormat="1" ht="11.25">
      <c r="B131" s="211"/>
      <c r="C131" s="212"/>
      <c r="D131" s="207" t="s">
        <v>250</v>
      </c>
      <c r="E131" s="213" t="s">
        <v>19</v>
      </c>
      <c r="F131" s="214" t="s">
        <v>4400</v>
      </c>
      <c r="G131" s="212"/>
      <c r="H131" s="215">
        <v>8.23</v>
      </c>
      <c r="I131" s="216"/>
      <c r="J131" s="212"/>
      <c r="K131" s="212"/>
      <c r="L131" s="217"/>
      <c r="M131" s="218"/>
      <c r="N131" s="219"/>
      <c r="O131" s="219"/>
      <c r="P131" s="219"/>
      <c r="Q131" s="219"/>
      <c r="R131" s="219"/>
      <c r="S131" s="219"/>
      <c r="T131" s="220"/>
      <c r="AT131" s="221" t="s">
        <v>250</v>
      </c>
      <c r="AU131" s="221" t="s">
        <v>81</v>
      </c>
      <c r="AV131" s="13" t="s">
        <v>81</v>
      </c>
      <c r="AW131" s="13" t="s">
        <v>33</v>
      </c>
      <c r="AX131" s="13" t="s">
        <v>72</v>
      </c>
      <c r="AY131" s="221" t="s">
        <v>239</v>
      </c>
    </row>
    <row r="132" spans="1:65" s="13" customFormat="1" ht="11.25">
      <c r="B132" s="211"/>
      <c r="C132" s="212"/>
      <c r="D132" s="207" t="s">
        <v>250</v>
      </c>
      <c r="E132" s="212"/>
      <c r="F132" s="214" t="s">
        <v>4426</v>
      </c>
      <c r="G132" s="212"/>
      <c r="H132" s="215">
        <v>539.25</v>
      </c>
      <c r="I132" s="216"/>
      <c r="J132" s="212"/>
      <c r="K132" s="212"/>
      <c r="L132" s="217"/>
      <c r="M132" s="218"/>
      <c r="N132" s="219"/>
      <c r="O132" s="219"/>
      <c r="P132" s="219"/>
      <c r="Q132" s="219"/>
      <c r="R132" s="219"/>
      <c r="S132" s="219"/>
      <c r="T132" s="220"/>
      <c r="AT132" s="221" t="s">
        <v>250</v>
      </c>
      <c r="AU132" s="221" t="s">
        <v>81</v>
      </c>
      <c r="AV132" s="13" t="s">
        <v>81</v>
      </c>
      <c r="AW132" s="13" t="s">
        <v>4</v>
      </c>
      <c r="AX132" s="13" t="s">
        <v>79</v>
      </c>
      <c r="AY132" s="221" t="s">
        <v>239</v>
      </c>
    </row>
    <row r="133" spans="1:65" s="2" customFormat="1" ht="16.5" customHeight="1">
      <c r="A133" s="36"/>
      <c r="B133" s="37"/>
      <c r="C133" s="194" t="s">
        <v>319</v>
      </c>
      <c r="D133" s="194" t="s">
        <v>241</v>
      </c>
      <c r="E133" s="195" t="s">
        <v>1811</v>
      </c>
      <c r="F133" s="196" t="s">
        <v>1812</v>
      </c>
      <c r="G133" s="197" t="s">
        <v>254</v>
      </c>
      <c r="H133" s="198">
        <v>35.950000000000003</v>
      </c>
      <c r="I133" s="199"/>
      <c r="J133" s="200">
        <f>ROUND(I133*H133,2)</f>
        <v>0</v>
      </c>
      <c r="K133" s="196" t="s">
        <v>245</v>
      </c>
      <c r="L133" s="41"/>
      <c r="M133" s="201" t="s">
        <v>19</v>
      </c>
      <c r="N133" s="202" t="s">
        <v>43</v>
      </c>
      <c r="O133" s="66"/>
      <c r="P133" s="203">
        <f>O133*H133</f>
        <v>0</v>
      </c>
      <c r="Q133" s="203">
        <v>0</v>
      </c>
      <c r="R133" s="203">
        <f>Q133*H133</f>
        <v>0</v>
      </c>
      <c r="S133" s="203">
        <v>0</v>
      </c>
      <c r="T133" s="204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246</v>
      </c>
      <c r="AT133" s="205" t="s">
        <v>241</v>
      </c>
      <c r="AU133" s="205" t="s">
        <v>81</v>
      </c>
      <c r="AY133" s="19" t="s">
        <v>239</v>
      </c>
      <c r="BE133" s="206">
        <f>IF(N133="základní",J133,0)</f>
        <v>0</v>
      </c>
      <c r="BF133" s="206">
        <f>IF(N133="snížená",J133,0)</f>
        <v>0</v>
      </c>
      <c r="BG133" s="206">
        <f>IF(N133="zákl. přenesená",J133,0)</f>
        <v>0</v>
      </c>
      <c r="BH133" s="206">
        <f>IF(N133="sníž. přenesená",J133,0)</f>
        <v>0</v>
      </c>
      <c r="BI133" s="206">
        <f>IF(N133="nulová",J133,0)</f>
        <v>0</v>
      </c>
      <c r="BJ133" s="19" t="s">
        <v>79</v>
      </c>
      <c r="BK133" s="206">
        <f>ROUND(I133*H133,2)</f>
        <v>0</v>
      </c>
      <c r="BL133" s="19" t="s">
        <v>246</v>
      </c>
      <c r="BM133" s="205" t="s">
        <v>4427</v>
      </c>
    </row>
    <row r="134" spans="1:65" s="2" customFormat="1" ht="11.25">
      <c r="A134" s="36"/>
      <c r="B134" s="37"/>
      <c r="C134" s="38"/>
      <c r="D134" s="207" t="s">
        <v>248</v>
      </c>
      <c r="E134" s="38"/>
      <c r="F134" s="208" t="s">
        <v>1812</v>
      </c>
      <c r="G134" s="38"/>
      <c r="H134" s="38"/>
      <c r="I134" s="117"/>
      <c r="J134" s="38"/>
      <c r="K134" s="38"/>
      <c r="L134" s="41"/>
      <c r="M134" s="209"/>
      <c r="N134" s="210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248</v>
      </c>
      <c r="AU134" s="19" t="s">
        <v>81</v>
      </c>
    </row>
    <row r="135" spans="1:65" s="14" customFormat="1" ht="11.25">
      <c r="B135" s="230"/>
      <c r="C135" s="231"/>
      <c r="D135" s="207" t="s">
        <v>250</v>
      </c>
      <c r="E135" s="232" t="s">
        <v>19</v>
      </c>
      <c r="F135" s="233" t="s">
        <v>4398</v>
      </c>
      <c r="G135" s="231"/>
      <c r="H135" s="232" t="s">
        <v>19</v>
      </c>
      <c r="I135" s="234"/>
      <c r="J135" s="231"/>
      <c r="K135" s="231"/>
      <c r="L135" s="235"/>
      <c r="M135" s="236"/>
      <c r="N135" s="237"/>
      <c r="O135" s="237"/>
      <c r="P135" s="237"/>
      <c r="Q135" s="237"/>
      <c r="R135" s="237"/>
      <c r="S135" s="237"/>
      <c r="T135" s="238"/>
      <c r="AT135" s="239" t="s">
        <v>250</v>
      </c>
      <c r="AU135" s="239" t="s">
        <v>81</v>
      </c>
      <c r="AV135" s="14" t="s">
        <v>79</v>
      </c>
      <c r="AW135" s="14" t="s">
        <v>33</v>
      </c>
      <c r="AX135" s="14" t="s">
        <v>72</v>
      </c>
      <c r="AY135" s="239" t="s">
        <v>239</v>
      </c>
    </row>
    <row r="136" spans="1:65" s="13" customFormat="1" ht="11.25">
      <c r="B136" s="211"/>
      <c r="C136" s="212"/>
      <c r="D136" s="207" t="s">
        <v>250</v>
      </c>
      <c r="E136" s="213" t="s">
        <v>19</v>
      </c>
      <c r="F136" s="214" t="s">
        <v>4399</v>
      </c>
      <c r="G136" s="212"/>
      <c r="H136" s="215">
        <v>27.72</v>
      </c>
      <c r="I136" s="216"/>
      <c r="J136" s="212"/>
      <c r="K136" s="212"/>
      <c r="L136" s="217"/>
      <c r="M136" s="218"/>
      <c r="N136" s="219"/>
      <c r="O136" s="219"/>
      <c r="P136" s="219"/>
      <c r="Q136" s="219"/>
      <c r="R136" s="219"/>
      <c r="S136" s="219"/>
      <c r="T136" s="220"/>
      <c r="AT136" s="221" t="s">
        <v>250</v>
      </c>
      <c r="AU136" s="221" t="s">
        <v>81</v>
      </c>
      <c r="AV136" s="13" t="s">
        <v>81</v>
      </c>
      <c r="AW136" s="13" t="s">
        <v>33</v>
      </c>
      <c r="AX136" s="13" t="s">
        <v>72</v>
      </c>
      <c r="AY136" s="221" t="s">
        <v>239</v>
      </c>
    </row>
    <row r="137" spans="1:65" s="13" customFormat="1" ht="11.25">
      <c r="B137" s="211"/>
      <c r="C137" s="212"/>
      <c r="D137" s="207" t="s">
        <v>250</v>
      </c>
      <c r="E137" s="213" t="s">
        <v>19</v>
      </c>
      <c r="F137" s="214" t="s">
        <v>4400</v>
      </c>
      <c r="G137" s="212"/>
      <c r="H137" s="215">
        <v>8.23</v>
      </c>
      <c r="I137" s="216"/>
      <c r="J137" s="212"/>
      <c r="K137" s="212"/>
      <c r="L137" s="217"/>
      <c r="M137" s="218"/>
      <c r="N137" s="219"/>
      <c r="O137" s="219"/>
      <c r="P137" s="219"/>
      <c r="Q137" s="219"/>
      <c r="R137" s="219"/>
      <c r="S137" s="219"/>
      <c r="T137" s="220"/>
      <c r="AT137" s="221" t="s">
        <v>250</v>
      </c>
      <c r="AU137" s="221" t="s">
        <v>81</v>
      </c>
      <c r="AV137" s="13" t="s">
        <v>81</v>
      </c>
      <c r="AW137" s="13" t="s">
        <v>33</v>
      </c>
      <c r="AX137" s="13" t="s">
        <v>72</v>
      </c>
      <c r="AY137" s="221" t="s">
        <v>239</v>
      </c>
    </row>
    <row r="138" spans="1:65" s="2" customFormat="1" ht="16.5" customHeight="1">
      <c r="A138" s="36"/>
      <c r="B138" s="37"/>
      <c r="C138" s="194" t="s">
        <v>324</v>
      </c>
      <c r="D138" s="194" t="s">
        <v>241</v>
      </c>
      <c r="E138" s="195" t="s">
        <v>263</v>
      </c>
      <c r="F138" s="196" t="s">
        <v>264</v>
      </c>
      <c r="G138" s="197" t="s">
        <v>265</v>
      </c>
      <c r="H138" s="198">
        <v>64.709999999999994</v>
      </c>
      <c r="I138" s="199"/>
      <c r="J138" s="200">
        <f>ROUND(I138*H138,2)</f>
        <v>0</v>
      </c>
      <c r="K138" s="196" t="s">
        <v>245</v>
      </c>
      <c r="L138" s="41"/>
      <c r="M138" s="201" t="s">
        <v>19</v>
      </c>
      <c r="N138" s="202" t="s">
        <v>43</v>
      </c>
      <c r="O138" s="66"/>
      <c r="P138" s="203">
        <f>O138*H138</f>
        <v>0</v>
      </c>
      <c r="Q138" s="203">
        <v>0</v>
      </c>
      <c r="R138" s="203">
        <f>Q138*H138</f>
        <v>0</v>
      </c>
      <c r="S138" s="203">
        <v>0</v>
      </c>
      <c r="T138" s="204">
        <f>S138*H138</f>
        <v>0</v>
      </c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R138" s="205" t="s">
        <v>246</v>
      </c>
      <c r="AT138" s="205" t="s">
        <v>241</v>
      </c>
      <c r="AU138" s="205" t="s">
        <v>81</v>
      </c>
      <c r="AY138" s="19" t="s">
        <v>239</v>
      </c>
      <c r="BE138" s="206">
        <f>IF(N138="základní",J138,0)</f>
        <v>0</v>
      </c>
      <c r="BF138" s="206">
        <f>IF(N138="snížená",J138,0)</f>
        <v>0</v>
      </c>
      <c r="BG138" s="206">
        <f>IF(N138="zákl. přenesená",J138,0)</f>
        <v>0</v>
      </c>
      <c r="BH138" s="206">
        <f>IF(N138="sníž. přenesená",J138,0)</f>
        <v>0</v>
      </c>
      <c r="BI138" s="206">
        <f>IF(N138="nulová",J138,0)</f>
        <v>0</v>
      </c>
      <c r="BJ138" s="19" t="s">
        <v>79</v>
      </c>
      <c r="BK138" s="206">
        <f>ROUND(I138*H138,2)</f>
        <v>0</v>
      </c>
      <c r="BL138" s="19" t="s">
        <v>246</v>
      </c>
      <c r="BM138" s="205" t="s">
        <v>4428</v>
      </c>
    </row>
    <row r="139" spans="1:65" s="2" customFormat="1" ht="11.25">
      <c r="A139" s="36"/>
      <c r="B139" s="37"/>
      <c r="C139" s="38"/>
      <c r="D139" s="207" t="s">
        <v>248</v>
      </c>
      <c r="E139" s="38"/>
      <c r="F139" s="208" t="s">
        <v>267</v>
      </c>
      <c r="G139" s="38"/>
      <c r="H139" s="38"/>
      <c r="I139" s="117"/>
      <c r="J139" s="38"/>
      <c r="K139" s="38"/>
      <c r="L139" s="41"/>
      <c r="M139" s="209"/>
      <c r="N139" s="210"/>
      <c r="O139" s="66"/>
      <c r="P139" s="66"/>
      <c r="Q139" s="66"/>
      <c r="R139" s="66"/>
      <c r="S139" s="66"/>
      <c r="T139" s="67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T139" s="19" t="s">
        <v>248</v>
      </c>
      <c r="AU139" s="19" t="s">
        <v>81</v>
      </c>
    </row>
    <row r="140" spans="1:65" s="14" customFormat="1" ht="11.25">
      <c r="B140" s="230"/>
      <c r="C140" s="231"/>
      <c r="D140" s="207" t="s">
        <v>250</v>
      </c>
      <c r="E140" s="232" t="s">
        <v>19</v>
      </c>
      <c r="F140" s="233" t="s">
        <v>4398</v>
      </c>
      <c r="G140" s="231"/>
      <c r="H140" s="232" t="s">
        <v>19</v>
      </c>
      <c r="I140" s="234"/>
      <c r="J140" s="231"/>
      <c r="K140" s="231"/>
      <c r="L140" s="235"/>
      <c r="M140" s="236"/>
      <c r="N140" s="237"/>
      <c r="O140" s="237"/>
      <c r="P140" s="237"/>
      <c r="Q140" s="237"/>
      <c r="R140" s="237"/>
      <c r="S140" s="237"/>
      <c r="T140" s="238"/>
      <c r="AT140" s="239" t="s">
        <v>250</v>
      </c>
      <c r="AU140" s="239" t="s">
        <v>81</v>
      </c>
      <c r="AV140" s="14" t="s">
        <v>79</v>
      </c>
      <c r="AW140" s="14" t="s">
        <v>33</v>
      </c>
      <c r="AX140" s="14" t="s">
        <v>72</v>
      </c>
      <c r="AY140" s="239" t="s">
        <v>239</v>
      </c>
    </row>
    <row r="141" spans="1:65" s="13" customFormat="1" ht="11.25">
      <c r="B141" s="211"/>
      <c r="C141" s="212"/>
      <c r="D141" s="207" t="s">
        <v>250</v>
      </c>
      <c r="E141" s="213" t="s">
        <v>19</v>
      </c>
      <c r="F141" s="214" t="s">
        <v>4399</v>
      </c>
      <c r="G141" s="212"/>
      <c r="H141" s="215">
        <v>27.72</v>
      </c>
      <c r="I141" s="216"/>
      <c r="J141" s="212"/>
      <c r="K141" s="212"/>
      <c r="L141" s="217"/>
      <c r="M141" s="218"/>
      <c r="N141" s="219"/>
      <c r="O141" s="219"/>
      <c r="P141" s="219"/>
      <c r="Q141" s="219"/>
      <c r="R141" s="219"/>
      <c r="S141" s="219"/>
      <c r="T141" s="220"/>
      <c r="AT141" s="221" t="s">
        <v>250</v>
      </c>
      <c r="AU141" s="221" t="s">
        <v>81</v>
      </c>
      <c r="AV141" s="13" t="s">
        <v>81</v>
      </c>
      <c r="AW141" s="13" t="s">
        <v>33</v>
      </c>
      <c r="AX141" s="13" t="s">
        <v>72</v>
      </c>
      <c r="AY141" s="221" t="s">
        <v>239</v>
      </c>
    </row>
    <row r="142" spans="1:65" s="13" customFormat="1" ht="11.25">
      <c r="B142" s="211"/>
      <c r="C142" s="212"/>
      <c r="D142" s="207" t="s">
        <v>250</v>
      </c>
      <c r="E142" s="213" t="s">
        <v>19</v>
      </c>
      <c r="F142" s="214" t="s">
        <v>4400</v>
      </c>
      <c r="G142" s="212"/>
      <c r="H142" s="215">
        <v>8.23</v>
      </c>
      <c r="I142" s="216"/>
      <c r="J142" s="212"/>
      <c r="K142" s="212"/>
      <c r="L142" s="217"/>
      <c r="M142" s="218"/>
      <c r="N142" s="219"/>
      <c r="O142" s="219"/>
      <c r="P142" s="219"/>
      <c r="Q142" s="219"/>
      <c r="R142" s="219"/>
      <c r="S142" s="219"/>
      <c r="T142" s="220"/>
      <c r="AT142" s="221" t="s">
        <v>250</v>
      </c>
      <c r="AU142" s="221" t="s">
        <v>81</v>
      </c>
      <c r="AV142" s="13" t="s">
        <v>81</v>
      </c>
      <c r="AW142" s="13" t="s">
        <v>33</v>
      </c>
      <c r="AX142" s="13" t="s">
        <v>72</v>
      </c>
      <c r="AY142" s="221" t="s">
        <v>239</v>
      </c>
    </row>
    <row r="143" spans="1:65" s="13" customFormat="1" ht="11.25">
      <c r="B143" s="211"/>
      <c r="C143" s="212"/>
      <c r="D143" s="207" t="s">
        <v>250</v>
      </c>
      <c r="E143" s="212"/>
      <c r="F143" s="214" t="s">
        <v>4429</v>
      </c>
      <c r="G143" s="212"/>
      <c r="H143" s="215">
        <v>64.709999999999994</v>
      </c>
      <c r="I143" s="216"/>
      <c r="J143" s="212"/>
      <c r="K143" s="212"/>
      <c r="L143" s="217"/>
      <c r="M143" s="218"/>
      <c r="N143" s="219"/>
      <c r="O143" s="219"/>
      <c r="P143" s="219"/>
      <c r="Q143" s="219"/>
      <c r="R143" s="219"/>
      <c r="S143" s="219"/>
      <c r="T143" s="220"/>
      <c r="AT143" s="221" t="s">
        <v>250</v>
      </c>
      <c r="AU143" s="221" t="s">
        <v>81</v>
      </c>
      <c r="AV143" s="13" t="s">
        <v>81</v>
      </c>
      <c r="AW143" s="13" t="s">
        <v>4</v>
      </c>
      <c r="AX143" s="13" t="s">
        <v>79</v>
      </c>
      <c r="AY143" s="221" t="s">
        <v>239</v>
      </c>
    </row>
    <row r="144" spans="1:65" s="2" customFormat="1" ht="16.5" customHeight="1">
      <c r="A144" s="36"/>
      <c r="B144" s="37"/>
      <c r="C144" s="194" t="s">
        <v>333</v>
      </c>
      <c r="D144" s="194" t="s">
        <v>241</v>
      </c>
      <c r="E144" s="195" t="s">
        <v>1607</v>
      </c>
      <c r="F144" s="196" t="s">
        <v>1608</v>
      </c>
      <c r="G144" s="197" t="s">
        <v>254</v>
      </c>
      <c r="H144" s="198">
        <v>23.29</v>
      </c>
      <c r="I144" s="199"/>
      <c r="J144" s="200">
        <f>ROUND(I144*H144,2)</f>
        <v>0</v>
      </c>
      <c r="K144" s="196" t="s">
        <v>245</v>
      </c>
      <c r="L144" s="41"/>
      <c r="M144" s="201" t="s">
        <v>19</v>
      </c>
      <c r="N144" s="202" t="s">
        <v>43</v>
      </c>
      <c r="O144" s="66"/>
      <c r="P144" s="203">
        <f>O144*H144</f>
        <v>0</v>
      </c>
      <c r="Q144" s="203">
        <v>0</v>
      </c>
      <c r="R144" s="203">
        <f>Q144*H144</f>
        <v>0</v>
      </c>
      <c r="S144" s="203">
        <v>0</v>
      </c>
      <c r="T144" s="204">
        <f>S144*H144</f>
        <v>0</v>
      </c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R144" s="205" t="s">
        <v>246</v>
      </c>
      <c r="AT144" s="205" t="s">
        <v>241</v>
      </c>
      <c r="AU144" s="205" t="s">
        <v>81</v>
      </c>
      <c r="AY144" s="19" t="s">
        <v>239</v>
      </c>
      <c r="BE144" s="206">
        <f>IF(N144="základní",J144,0)</f>
        <v>0</v>
      </c>
      <c r="BF144" s="206">
        <f>IF(N144="snížená",J144,0)</f>
        <v>0</v>
      </c>
      <c r="BG144" s="206">
        <f>IF(N144="zákl. přenesená",J144,0)</f>
        <v>0</v>
      </c>
      <c r="BH144" s="206">
        <f>IF(N144="sníž. přenesená",J144,0)</f>
        <v>0</v>
      </c>
      <c r="BI144" s="206">
        <f>IF(N144="nulová",J144,0)</f>
        <v>0</v>
      </c>
      <c r="BJ144" s="19" t="s">
        <v>79</v>
      </c>
      <c r="BK144" s="206">
        <f>ROUND(I144*H144,2)</f>
        <v>0</v>
      </c>
      <c r="BL144" s="19" t="s">
        <v>246</v>
      </c>
      <c r="BM144" s="205" t="s">
        <v>4430</v>
      </c>
    </row>
    <row r="145" spans="1:65" s="2" customFormat="1" ht="19.5">
      <c r="A145" s="36"/>
      <c r="B145" s="37"/>
      <c r="C145" s="38"/>
      <c r="D145" s="207" t="s">
        <v>248</v>
      </c>
      <c r="E145" s="38"/>
      <c r="F145" s="208" t="s">
        <v>1610</v>
      </c>
      <c r="G145" s="38"/>
      <c r="H145" s="38"/>
      <c r="I145" s="117"/>
      <c r="J145" s="38"/>
      <c r="K145" s="38"/>
      <c r="L145" s="41"/>
      <c r="M145" s="209"/>
      <c r="N145" s="210"/>
      <c r="O145" s="66"/>
      <c r="P145" s="66"/>
      <c r="Q145" s="66"/>
      <c r="R145" s="66"/>
      <c r="S145" s="66"/>
      <c r="T145" s="67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T145" s="19" t="s">
        <v>248</v>
      </c>
      <c r="AU145" s="19" t="s">
        <v>81</v>
      </c>
    </row>
    <row r="146" spans="1:65" s="13" customFormat="1" ht="11.25">
      <c r="B146" s="211"/>
      <c r="C146" s="212"/>
      <c r="D146" s="207" t="s">
        <v>250</v>
      </c>
      <c r="E146" s="213" t="s">
        <v>19</v>
      </c>
      <c r="F146" s="214" t="s">
        <v>4431</v>
      </c>
      <c r="G146" s="212"/>
      <c r="H146" s="215">
        <v>23.29</v>
      </c>
      <c r="I146" s="216"/>
      <c r="J146" s="212"/>
      <c r="K146" s="212"/>
      <c r="L146" s="217"/>
      <c r="M146" s="218"/>
      <c r="N146" s="219"/>
      <c r="O146" s="219"/>
      <c r="P146" s="219"/>
      <c r="Q146" s="219"/>
      <c r="R146" s="219"/>
      <c r="S146" s="219"/>
      <c r="T146" s="220"/>
      <c r="AT146" s="221" t="s">
        <v>250</v>
      </c>
      <c r="AU146" s="221" t="s">
        <v>81</v>
      </c>
      <c r="AV146" s="13" t="s">
        <v>81</v>
      </c>
      <c r="AW146" s="13" t="s">
        <v>33</v>
      </c>
      <c r="AX146" s="13" t="s">
        <v>72</v>
      </c>
      <c r="AY146" s="221" t="s">
        <v>239</v>
      </c>
    </row>
    <row r="147" spans="1:65" s="2" customFormat="1" ht="16.5" customHeight="1">
      <c r="A147" s="36"/>
      <c r="B147" s="37"/>
      <c r="C147" s="240" t="s">
        <v>340</v>
      </c>
      <c r="D147" s="240" t="s">
        <v>653</v>
      </c>
      <c r="E147" s="241" t="s">
        <v>4432</v>
      </c>
      <c r="F147" s="242" t="s">
        <v>4433</v>
      </c>
      <c r="G147" s="243" t="s">
        <v>265</v>
      </c>
      <c r="H147" s="244">
        <v>44.250999999999998</v>
      </c>
      <c r="I147" s="245"/>
      <c r="J147" s="246">
        <f>ROUND(I147*H147,2)</f>
        <v>0</v>
      </c>
      <c r="K147" s="242" t="s">
        <v>19</v>
      </c>
      <c r="L147" s="247"/>
      <c r="M147" s="248" t="s">
        <v>19</v>
      </c>
      <c r="N147" s="249" t="s">
        <v>43</v>
      </c>
      <c r="O147" s="66"/>
      <c r="P147" s="203">
        <f>O147*H147</f>
        <v>0</v>
      </c>
      <c r="Q147" s="203">
        <v>1</v>
      </c>
      <c r="R147" s="203">
        <f>Q147*H147</f>
        <v>44.250999999999998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314</v>
      </c>
      <c r="AT147" s="205" t="s">
        <v>653</v>
      </c>
      <c r="AU147" s="205" t="s">
        <v>81</v>
      </c>
      <c r="AY147" s="19" t="s">
        <v>239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246</v>
      </c>
      <c r="BM147" s="205" t="s">
        <v>4434</v>
      </c>
    </row>
    <row r="148" spans="1:65" s="2" customFormat="1" ht="19.5">
      <c r="A148" s="36"/>
      <c r="B148" s="37"/>
      <c r="C148" s="38"/>
      <c r="D148" s="207" t="s">
        <v>248</v>
      </c>
      <c r="E148" s="38"/>
      <c r="F148" s="208" t="s">
        <v>4435</v>
      </c>
      <c r="G148" s="38"/>
      <c r="H148" s="38"/>
      <c r="I148" s="117"/>
      <c r="J148" s="38"/>
      <c r="K148" s="38"/>
      <c r="L148" s="41"/>
      <c r="M148" s="209"/>
      <c r="N148" s="210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248</v>
      </c>
      <c r="AU148" s="19" t="s">
        <v>81</v>
      </c>
    </row>
    <row r="149" spans="1:65" s="13" customFormat="1" ht="11.25">
      <c r="B149" s="211"/>
      <c r="C149" s="212"/>
      <c r="D149" s="207" t="s">
        <v>250</v>
      </c>
      <c r="E149" s="213" t="s">
        <v>19</v>
      </c>
      <c r="F149" s="214" t="s">
        <v>4431</v>
      </c>
      <c r="G149" s="212"/>
      <c r="H149" s="215">
        <v>23.29</v>
      </c>
      <c r="I149" s="216"/>
      <c r="J149" s="212"/>
      <c r="K149" s="212"/>
      <c r="L149" s="217"/>
      <c r="M149" s="218"/>
      <c r="N149" s="219"/>
      <c r="O149" s="219"/>
      <c r="P149" s="219"/>
      <c r="Q149" s="219"/>
      <c r="R149" s="219"/>
      <c r="S149" s="219"/>
      <c r="T149" s="220"/>
      <c r="AT149" s="221" t="s">
        <v>250</v>
      </c>
      <c r="AU149" s="221" t="s">
        <v>81</v>
      </c>
      <c r="AV149" s="13" t="s">
        <v>81</v>
      </c>
      <c r="AW149" s="13" t="s">
        <v>33</v>
      </c>
      <c r="AX149" s="13" t="s">
        <v>72</v>
      </c>
      <c r="AY149" s="221" t="s">
        <v>239</v>
      </c>
    </row>
    <row r="150" spans="1:65" s="13" customFormat="1" ht="11.25">
      <c r="B150" s="211"/>
      <c r="C150" s="212"/>
      <c r="D150" s="207" t="s">
        <v>250</v>
      </c>
      <c r="E150" s="212"/>
      <c r="F150" s="214" t="s">
        <v>4436</v>
      </c>
      <c r="G150" s="212"/>
      <c r="H150" s="215">
        <v>44.250999999999998</v>
      </c>
      <c r="I150" s="216"/>
      <c r="J150" s="212"/>
      <c r="K150" s="212"/>
      <c r="L150" s="217"/>
      <c r="M150" s="218"/>
      <c r="N150" s="219"/>
      <c r="O150" s="219"/>
      <c r="P150" s="219"/>
      <c r="Q150" s="219"/>
      <c r="R150" s="219"/>
      <c r="S150" s="219"/>
      <c r="T150" s="220"/>
      <c r="AT150" s="221" t="s">
        <v>250</v>
      </c>
      <c r="AU150" s="221" t="s">
        <v>81</v>
      </c>
      <c r="AV150" s="13" t="s">
        <v>81</v>
      </c>
      <c r="AW150" s="13" t="s">
        <v>4</v>
      </c>
      <c r="AX150" s="13" t="s">
        <v>79</v>
      </c>
      <c r="AY150" s="221" t="s">
        <v>239</v>
      </c>
    </row>
    <row r="151" spans="1:65" s="2" customFormat="1" ht="16.5" customHeight="1">
      <c r="A151" s="36"/>
      <c r="B151" s="37"/>
      <c r="C151" s="194" t="s">
        <v>408</v>
      </c>
      <c r="D151" s="194" t="s">
        <v>241</v>
      </c>
      <c r="E151" s="195" t="s">
        <v>4437</v>
      </c>
      <c r="F151" s="196" t="s">
        <v>4438</v>
      </c>
      <c r="G151" s="197" t="s">
        <v>254</v>
      </c>
      <c r="H151" s="198">
        <v>5</v>
      </c>
      <c r="I151" s="199"/>
      <c r="J151" s="200">
        <f>ROUND(I151*H151,2)</f>
        <v>0</v>
      </c>
      <c r="K151" s="196" t="s">
        <v>19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0</v>
      </c>
      <c r="R151" s="203">
        <f>Q151*H151</f>
        <v>0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246</v>
      </c>
      <c r="AT151" s="205" t="s">
        <v>241</v>
      </c>
      <c r="AU151" s="205" t="s">
        <v>81</v>
      </c>
      <c r="AY151" s="19" t="s">
        <v>239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246</v>
      </c>
      <c r="BM151" s="205" t="s">
        <v>4439</v>
      </c>
    </row>
    <row r="152" spans="1:65" s="2" customFormat="1" ht="19.5">
      <c r="A152" s="36"/>
      <c r="B152" s="37"/>
      <c r="C152" s="38"/>
      <c r="D152" s="207" t="s">
        <v>248</v>
      </c>
      <c r="E152" s="38"/>
      <c r="F152" s="208" t="s">
        <v>4440</v>
      </c>
      <c r="G152" s="38"/>
      <c r="H152" s="38"/>
      <c r="I152" s="117"/>
      <c r="J152" s="38"/>
      <c r="K152" s="38"/>
      <c r="L152" s="41"/>
      <c r="M152" s="209"/>
      <c r="N152" s="210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248</v>
      </c>
      <c r="AU152" s="19" t="s">
        <v>81</v>
      </c>
    </row>
    <row r="153" spans="1:65" s="14" customFormat="1" ht="11.25">
      <c r="B153" s="230"/>
      <c r="C153" s="231"/>
      <c r="D153" s="207" t="s">
        <v>250</v>
      </c>
      <c r="E153" s="232" t="s">
        <v>19</v>
      </c>
      <c r="F153" s="233" t="s">
        <v>4406</v>
      </c>
      <c r="G153" s="231"/>
      <c r="H153" s="232" t="s">
        <v>19</v>
      </c>
      <c r="I153" s="234"/>
      <c r="J153" s="231"/>
      <c r="K153" s="231"/>
      <c r="L153" s="235"/>
      <c r="M153" s="236"/>
      <c r="N153" s="237"/>
      <c r="O153" s="237"/>
      <c r="P153" s="237"/>
      <c r="Q153" s="237"/>
      <c r="R153" s="237"/>
      <c r="S153" s="237"/>
      <c r="T153" s="238"/>
      <c r="AT153" s="239" t="s">
        <v>250</v>
      </c>
      <c r="AU153" s="239" t="s">
        <v>81</v>
      </c>
      <c r="AV153" s="14" t="s">
        <v>79</v>
      </c>
      <c r="AW153" s="14" t="s">
        <v>33</v>
      </c>
      <c r="AX153" s="14" t="s">
        <v>72</v>
      </c>
      <c r="AY153" s="239" t="s">
        <v>239</v>
      </c>
    </row>
    <row r="154" spans="1:65" s="13" customFormat="1" ht="11.25">
      <c r="B154" s="211"/>
      <c r="C154" s="212"/>
      <c r="D154" s="207" t="s">
        <v>250</v>
      </c>
      <c r="E154" s="213" t="s">
        <v>19</v>
      </c>
      <c r="F154" s="214" t="s">
        <v>4423</v>
      </c>
      <c r="G154" s="212"/>
      <c r="H154" s="215">
        <v>5</v>
      </c>
      <c r="I154" s="216"/>
      <c r="J154" s="212"/>
      <c r="K154" s="212"/>
      <c r="L154" s="217"/>
      <c r="M154" s="218"/>
      <c r="N154" s="219"/>
      <c r="O154" s="219"/>
      <c r="P154" s="219"/>
      <c r="Q154" s="219"/>
      <c r="R154" s="219"/>
      <c r="S154" s="219"/>
      <c r="T154" s="220"/>
      <c r="AT154" s="221" t="s">
        <v>250</v>
      </c>
      <c r="AU154" s="221" t="s">
        <v>81</v>
      </c>
      <c r="AV154" s="13" t="s">
        <v>81</v>
      </c>
      <c r="AW154" s="13" t="s">
        <v>33</v>
      </c>
      <c r="AX154" s="13" t="s">
        <v>72</v>
      </c>
      <c r="AY154" s="221" t="s">
        <v>239</v>
      </c>
    </row>
    <row r="155" spans="1:65" s="12" customFormat="1" ht="22.9" customHeight="1">
      <c r="B155" s="178"/>
      <c r="C155" s="179"/>
      <c r="D155" s="180" t="s">
        <v>71</v>
      </c>
      <c r="E155" s="192" t="s">
        <v>101</v>
      </c>
      <c r="F155" s="192" t="s">
        <v>2253</v>
      </c>
      <c r="G155" s="179"/>
      <c r="H155" s="179"/>
      <c r="I155" s="182"/>
      <c r="J155" s="193">
        <f>BK155</f>
        <v>0</v>
      </c>
      <c r="K155" s="179"/>
      <c r="L155" s="184"/>
      <c r="M155" s="185"/>
      <c r="N155" s="186"/>
      <c r="O155" s="186"/>
      <c r="P155" s="187">
        <f>SUM(P156:P158)</f>
        <v>0</v>
      </c>
      <c r="Q155" s="186"/>
      <c r="R155" s="187">
        <f>SUM(R156:R158)</f>
        <v>0</v>
      </c>
      <c r="S155" s="186"/>
      <c r="T155" s="188">
        <f>SUM(T156:T158)</f>
        <v>0</v>
      </c>
      <c r="AR155" s="189" t="s">
        <v>79</v>
      </c>
      <c r="AT155" s="190" t="s">
        <v>71</v>
      </c>
      <c r="AU155" s="190" t="s">
        <v>79</v>
      </c>
      <c r="AY155" s="189" t="s">
        <v>239</v>
      </c>
      <c r="BK155" s="191">
        <f>SUM(BK156:BK158)</f>
        <v>0</v>
      </c>
    </row>
    <row r="156" spans="1:65" s="2" customFormat="1" ht="16.5" customHeight="1">
      <c r="A156" s="36"/>
      <c r="B156" s="37"/>
      <c r="C156" s="194" t="s">
        <v>414</v>
      </c>
      <c r="D156" s="194" t="s">
        <v>241</v>
      </c>
      <c r="E156" s="195" t="s">
        <v>4441</v>
      </c>
      <c r="F156" s="196" t="s">
        <v>4442</v>
      </c>
      <c r="G156" s="197" t="s">
        <v>327</v>
      </c>
      <c r="H156" s="198">
        <v>21</v>
      </c>
      <c r="I156" s="199"/>
      <c r="J156" s="200">
        <f>ROUND(I156*H156,2)</f>
        <v>0</v>
      </c>
      <c r="K156" s="196" t="s">
        <v>19</v>
      </c>
      <c r="L156" s="41"/>
      <c r="M156" s="201" t="s">
        <v>19</v>
      </c>
      <c r="N156" s="202" t="s">
        <v>43</v>
      </c>
      <c r="O156" s="66"/>
      <c r="P156" s="203">
        <f>O156*H156</f>
        <v>0</v>
      </c>
      <c r="Q156" s="203">
        <v>0</v>
      </c>
      <c r="R156" s="203">
        <f>Q156*H156</f>
        <v>0</v>
      </c>
      <c r="S156" s="203">
        <v>0</v>
      </c>
      <c r="T156" s="204">
        <f>S156*H156</f>
        <v>0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205" t="s">
        <v>246</v>
      </c>
      <c r="AT156" s="205" t="s">
        <v>241</v>
      </c>
      <c r="AU156" s="205" t="s">
        <v>81</v>
      </c>
      <c r="AY156" s="19" t="s">
        <v>239</v>
      </c>
      <c r="BE156" s="206">
        <f>IF(N156="základní",J156,0)</f>
        <v>0</v>
      </c>
      <c r="BF156" s="206">
        <f>IF(N156="snížená",J156,0)</f>
        <v>0</v>
      </c>
      <c r="BG156" s="206">
        <f>IF(N156="zákl. přenesená",J156,0)</f>
        <v>0</v>
      </c>
      <c r="BH156" s="206">
        <f>IF(N156="sníž. přenesená",J156,0)</f>
        <v>0</v>
      </c>
      <c r="BI156" s="206">
        <f>IF(N156="nulová",J156,0)</f>
        <v>0</v>
      </c>
      <c r="BJ156" s="19" t="s">
        <v>79</v>
      </c>
      <c r="BK156" s="206">
        <f>ROUND(I156*H156,2)</f>
        <v>0</v>
      </c>
      <c r="BL156" s="19" t="s">
        <v>246</v>
      </c>
      <c r="BM156" s="205" t="s">
        <v>4443</v>
      </c>
    </row>
    <row r="157" spans="1:65" s="2" customFormat="1" ht="11.25">
      <c r="A157" s="36"/>
      <c r="B157" s="37"/>
      <c r="C157" s="38"/>
      <c r="D157" s="207" t="s">
        <v>248</v>
      </c>
      <c r="E157" s="38"/>
      <c r="F157" s="208" t="s">
        <v>4442</v>
      </c>
      <c r="G157" s="38"/>
      <c r="H157" s="38"/>
      <c r="I157" s="117"/>
      <c r="J157" s="38"/>
      <c r="K157" s="38"/>
      <c r="L157" s="41"/>
      <c r="M157" s="209"/>
      <c r="N157" s="210"/>
      <c r="O157" s="66"/>
      <c r="P157" s="66"/>
      <c r="Q157" s="66"/>
      <c r="R157" s="66"/>
      <c r="S157" s="66"/>
      <c r="T157" s="67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T157" s="19" t="s">
        <v>248</v>
      </c>
      <c r="AU157" s="19" t="s">
        <v>81</v>
      </c>
    </row>
    <row r="158" spans="1:65" s="13" customFormat="1" ht="11.25">
      <c r="B158" s="211"/>
      <c r="C158" s="212"/>
      <c r="D158" s="207" t="s">
        <v>250</v>
      </c>
      <c r="E158" s="213" t="s">
        <v>19</v>
      </c>
      <c r="F158" s="214" t="s">
        <v>4444</v>
      </c>
      <c r="G158" s="212"/>
      <c r="H158" s="215">
        <v>21</v>
      </c>
      <c r="I158" s="216"/>
      <c r="J158" s="212"/>
      <c r="K158" s="212"/>
      <c r="L158" s="217"/>
      <c r="M158" s="218"/>
      <c r="N158" s="219"/>
      <c r="O158" s="219"/>
      <c r="P158" s="219"/>
      <c r="Q158" s="219"/>
      <c r="R158" s="219"/>
      <c r="S158" s="219"/>
      <c r="T158" s="220"/>
      <c r="AT158" s="221" t="s">
        <v>250</v>
      </c>
      <c r="AU158" s="221" t="s">
        <v>81</v>
      </c>
      <c r="AV158" s="13" t="s">
        <v>81</v>
      </c>
      <c r="AW158" s="13" t="s">
        <v>33</v>
      </c>
      <c r="AX158" s="13" t="s">
        <v>72</v>
      </c>
      <c r="AY158" s="221" t="s">
        <v>239</v>
      </c>
    </row>
    <row r="159" spans="1:65" s="12" customFormat="1" ht="22.9" customHeight="1">
      <c r="B159" s="178"/>
      <c r="C159" s="179"/>
      <c r="D159" s="180" t="s">
        <v>71</v>
      </c>
      <c r="E159" s="192" t="s">
        <v>246</v>
      </c>
      <c r="F159" s="192" t="s">
        <v>1618</v>
      </c>
      <c r="G159" s="179"/>
      <c r="H159" s="179"/>
      <c r="I159" s="182"/>
      <c r="J159" s="193">
        <f>BK159</f>
        <v>0</v>
      </c>
      <c r="K159" s="179"/>
      <c r="L159" s="184"/>
      <c r="M159" s="185"/>
      <c r="N159" s="186"/>
      <c r="O159" s="186"/>
      <c r="P159" s="187">
        <f>SUM(P160:P168)</f>
        <v>0</v>
      </c>
      <c r="Q159" s="186"/>
      <c r="R159" s="187">
        <f>SUM(R160:R168)</f>
        <v>6.9908541</v>
      </c>
      <c r="S159" s="186"/>
      <c r="T159" s="188">
        <f>SUM(T160:T168)</f>
        <v>0</v>
      </c>
      <c r="AR159" s="189" t="s">
        <v>79</v>
      </c>
      <c r="AT159" s="190" t="s">
        <v>71</v>
      </c>
      <c r="AU159" s="190" t="s">
        <v>79</v>
      </c>
      <c r="AY159" s="189" t="s">
        <v>239</v>
      </c>
      <c r="BK159" s="191">
        <f>SUM(BK160:BK168)</f>
        <v>0</v>
      </c>
    </row>
    <row r="160" spans="1:65" s="2" customFormat="1" ht="16.5" customHeight="1">
      <c r="A160" s="36"/>
      <c r="B160" s="37"/>
      <c r="C160" s="194" t="s">
        <v>8</v>
      </c>
      <c r="D160" s="194" t="s">
        <v>241</v>
      </c>
      <c r="E160" s="195" t="s">
        <v>1619</v>
      </c>
      <c r="F160" s="196" t="s">
        <v>1620</v>
      </c>
      <c r="G160" s="197" t="s">
        <v>254</v>
      </c>
      <c r="H160" s="198">
        <v>0.33</v>
      </c>
      <c r="I160" s="199"/>
      <c r="J160" s="200">
        <f>ROUND(I160*H160,2)</f>
        <v>0</v>
      </c>
      <c r="K160" s="196" t="s">
        <v>245</v>
      </c>
      <c r="L160" s="41"/>
      <c r="M160" s="201" t="s">
        <v>19</v>
      </c>
      <c r="N160" s="202" t="s">
        <v>43</v>
      </c>
      <c r="O160" s="66"/>
      <c r="P160" s="203">
        <f>O160*H160</f>
        <v>0</v>
      </c>
      <c r="Q160" s="203">
        <v>1.8907700000000001</v>
      </c>
      <c r="R160" s="203">
        <f>Q160*H160</f>
        <v>0.62395410000000007</v>
      </c>
      <c r="S160" s="203">
        <v>0</v>
      </c>
      <c r="T160" s="204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246</v>
      </c>
      <c r="AT160" s="205" t="s">
        <v>241</v>
      </c>
      <c r="AU160" s="205" t="s">
        <v>81</v>
      </c>
      <c r="AY160" s="19" t="s">
        <v>239</v>
      </c>
      <c r="BE160" s="206">
        <f>IF(N160="základní",J160,0)</f>
        <v>0</v>
      </c>
      <c r="BF160" s="206">
        <f>IF(N160="snížená",J160,0)</f>
        <v>0</v>
      </c>
      <c r="BG160" s="206">
        <f>IF(N160="zákl. přenesená",J160,0)</f>
        <v>0</v>
      </c>
      <c r="BH160" s="206">
        <f>IF(N160="sníž. přenesená",J160,0)</f>
        <v>0</v>
      </c>
      <c r="BI160" s="206">
        <f>IF(N160="nulová",J160,0)</f>
        <v>0</v>
      </c>
      <c r="BJ160" s="19" t="s">
        <v>79</v>
      </c>
      <c r="BK160" s="206">
        <f>ROUND(I160*H160,2)</f>
        <v>0</v>
      </c>
      <c r="BL160" s="19" t="s">
        <v>246</v>
      </c>
      <c r="BM160" s="205" t="s">
        <v>4445</v>
      </c>
    </row>
    <row r="161" spans="1:65" s="2" customFormat="1" ht="11.25">
      <c r="A161" s="36"/>
      <c r="B161" s="37"/>
      <c r="C161" s="38"/>
      <c r="D161" s="207" t="s">
        <v>248</v>
      </c>
      <c r="E161" s="38"/>
      <c r="F161" s="208" t="s">
        <v>1622</v>
      </c>
      <c r="G161" s="38"/>
      <c r="H161" s="38"/>
      <c r="I161" s="117"/>
      <c r="J161" s="38"/>
      <c r="K161" s="38"/>
      <c r="L161" s="41"/>
      <c r="M161" s="209"/>
      <c r="N161" s="210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248</v>
      </c>
      <c r="AU161" s="19" t="s">
        <v>81</v>
      </c>
    </row>
    <row r="162" spans="1:65" s="14" customFormat="1" ht="11.25">
      <c r="B162" s="230"/>
      <c r="C162" s="231"/>
      <c r="D162" s="207" t="s">
        <v>250</v>
      </c>
      <c r="E162" s="232" t="s">
        <v>19</v>
      </c>
      <c r="F162" s="233" t="s">
        <v>4446</v>
      </c>
      <c r="G162" s="231"/>
      <c r="H162" s="232" t="s">
        <v>19</v>
      </c>
      <c r="I162" s="234"/>
      <c r="J162" s="231"/>
      <c r="K162" s="231"/>
      <c r="L162" s="235"/>
      <c r="M162" s="236"/>
      <c r="N162" s="237"/>
      <c r="O162" s="237"/>
      <c r="P162" s="237"/>
      <c r="Q162" s="237"/>
      <c r="R162" s="237"/>
      <c r="S162" s="237"/>
      <c r="T162" s="238"/>
      <c r="AT162" s="239" t="s">
        <v>250</v>
      </c>
      <c r="AU162" s="239" t="s">
        <v>81</v>
      </c>
      <c r="AV162" s="14" t="s">
        <v>79</v>
      </c>
      <c r="AW162" s="14" t="s">
        <v>33</v>
      </c>
      <c r="AX162" s="14" t="s">
        <v>72</v>
      </c>
      <c r="AY162" s="239" t="s">
        <v>239</v>
      </c>
    </row>
    <row r="163" spans="1:65" s="13" customFormat="1" ht="11.25">
      <c r="B163" s="211"/>
      <c r="C163" s="212"/>
      <c r="D163" s="207" t="s">
        <v>250</v>
      </c>
      <c r="E163" s="213" t="s">
        <v>19</v>
      </c>
      <c r="F163" s="214" t="s">
        <v>4447</v>
      </c>
      <c r="G163" s="212"/>
      <c r="H163" s="215">
        <v>0.33</v>
      </c>
      <c r="I163" s="216"/>
      <c r="J163" s="212"/>
      <c r="K163" s="212"/>
      <c r="L163" s="217"/>
      <c r="M163" s="218"/>
      <c r="N163" s="219"/>
      <c r="O163" s="219"/>
      <c r="P163" s="219"/>
      <c r="Q163" s="219"/>
      <c r="R163" s="219"/>
      <c r="S163" s="219"/>
      <c r="T163" s="220"/>
      <c r="AT163" s="221" t="s">
        <v>250</v>
      </c>
      <c r="AU163" s="221" t="s">
        <v>81</v>
      </c>
      <c r="AV163" s="13" t="s">
        <v>81</v>
      </c>
      <c r="AW163" s="13" t="s">
        <v>33</v>
      </c>
      <c r="AX163" s="13" t="s">
        <v>72</v>
      </c>
      <c r="AY163" s="221" t="s">
        <v>239</v>
      </c>
    </row>
    <row r="164" spans="1:65" s="2" customFormat="1" ht="16.5" customHeight="1">
      <c r="A164" s="36"/>
      <c r="B164" s="37"/>
      <c r="C164" s="194" t="s">
        <v>426</v>
      </c>
      <c r="D164" s="194" t="s">
        <v>241</v>
      </c>
      <c r="E164" s="195" t="s">
        <v>1904</v>
      </c>
      <c r="F164" s="196" t="s">
        <v>1905</v>
      </c>
      <c r="G164" s="197" t="s">
        <v>254</v>
      </c>
      <c r="H164" s="198">
        <v>2.85</v>
      </c>
      <c r="I164" s="199"/>
      <c r="J164" s="200">
        <f>ROUND(I164*H164,2)</f>
        <v>0</v>
      </c>
      <c r="K164" s="196" t="s">
        <v>245</v>
      </c>
      <c r="L164" s="41"/>
      <c r="M164" s="201" t="s">
        <v>19</v>
      </c>
      <c r="N164" s="202" t="s">
        <v>43</v>
      </c>
      <c r="O164" s="66"/>
      <c r="P164" s="203">
        <f>O164*H164</f>
        <v>0</v>
      </c>
      <c r="Q164" s="203">
        <v>2.234</v>
      </c>
      <c r="R164" s="203">
        <f>Q164*H164</f>
        <v>6.3669000000000002</v>
      </c>
      <c r="S164" s="203">
        <v>0</v>
      </c>
      <c r="T164" s="204">
        <f>S164*H164</f>
        <v>0</v>
      </c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R164" s="205" t="s">
        <v>246</v>
      </c>
      <c r="AT164" s="205" t="s">
        <v>241</v>
      </c>
      <c r="AU164" s="205" t="s">
        <v>81</v>
      </c>
      <c r="AY164" s="19" t="s">
        <v>239</v>
      </c>
      <c r="BE164" s="206">
        <f>IF(N164="základní",J164,0)</f>
        <v>0</v>
      </c>
      <c r="BF164" s="206">
        <f>IF(N164="snížená",J164,0)</f>
        <v>0</v>
      </c>
      <c r="BG164" s="206">
        <f>IF(N164="zákl. přenesená",J164,0)</f>
        <v>0</v>
      </c>
      <c r="BH164" s="206">
        <f>IF(N164="sníž. přenesená",J164,0)</f>
        <v>0</v>
      </c>
      <c r="BI164" s="206">
        <f>IF(N164="nulová",J164,0)</f>
        <v>0</v>
      </c>
      <c r="BJ164" s="19" t="s">
        <v>79</v>
      </c>
      <c r="BK164" s="206">
        <f>ROUND(I164*H164,2)</f>
        <v>0</v>
      </c>
      <c r="BL164" s="19" t="s">
        <v>246</v>
      </c>
      <c r="BM164" s="205" t="s">
        <v>4448</v>
      </c>
    </row>
    <row r="165" spans="1:65" s="2" customFormat="1" ht="19.5">
      <c r="A165" s="36"/>
      <c r="B165" s="37"/>
      <c r="C165" s="38"/>
      <c r="D165" s="207" t="s">
        <v>248</v>
      </c>
      <c r="E165" s="38"/>
      <c r="F165" s="208" t="s">
        <v>1907</v>
      </c>
      <c r="G165" s="38"/>
      <c r="H165" s="38"/>
      <c r="I165" s="117"/>
      <c r="J165" s="38"/>
      <c r="K165" s="38"/>
      <c r="L165" s="41"/>
      <c r="M165" s="209"/>
      <c r="N165" s="210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248</v>
      </c>
      <c r="AU165" s="19" t="s">
        <v>81</v>
      </c>
    </row>
    <row r="166" spans="1:65" s="14" customFormat="1" ht="11.25">
      <c r="B166" s="230"/>
      <c r="C166" s="231"/>
      <c r="D166" s="207" t="s">
        <v>250</v>
      </c>
      <c r="E166" s="232" t="s">
        <v>19</v>
      </c>
      <c r="F166" s="233" t="s">
        <v>4449</v>
      </c>
      <c r="G166" s="231"/>
      <c r="H166" s="232" t="s">
        <v>19</v>
      </c>
      <c r="I166" s="234"/>
      <c r="J166" s="231"/>
      <c r="K166" s="231"/>
      <c r="L166" s="235"/>
      <c r="M166" s="236"/>
      <c r="N166" s="237"/>
      <c r="O166" s="237"/>
      <c r="P166" s="237"/>
      <c r="Q166" s="237"/>
      <c r="R166" s="237"/>
      <c r="S166" s="237"/>
      <c r="T166" s="238"/>
      <c r="AT166" s="239" t="s">
        <v>250</v>
      </c>
      <c r="AU166" s="239" t="s">
        <v>81</v>
      </c>
      <c r="AV166" s="14" t="s">
        <v>79</v>
      </c>
      <c r="AW166" s="14" t="s">
        <v>33</v>
      </c>
      <c r="AX166" s="14" t="s">
        <v>72</v>
      </c>
      <c r="AY166" s="239" t="s">
        <v>239</v>
      </c>
    </row>
    <row r="167" spans="1:65" s="13" customFormat="1" ht="11.25">
      <c r="B167" s="211"/>
      <c r="C167" s="212"/>
      <c r="D167" s="207" t="s">
        <v>250</v>
      </c>
      <c r="E167" s="213" t="s">
        <v>19</v>
      </c>
      <c r="F167" s="214" t="s">
        <v>4450</v>
      </c>
      <c r="G167" s="212"/>
      <c r="H167" s="215">
        <v>2.52</v>
      </c>
      <c r="I167" s="216"/>
      <c r="J167" s="212"/>
      <c r="K167" s="212"/>
      <c r="L167" s="217"/>
      <c r="M167" s="218"/>
      <c r="N167" s="219"/>
      <c r="O167" s="219"/>
      <c r="P167" s="219"/>
      <c r="Q167" s="219"/>
      <c r="R167" s="219"/>
      <c r="S167" s="219"/>
      <c r="T167" s="220"/>
      <c r="AT167" s="221" t="s">
        <v>250</v>
      </c>
      <c r="AU167" s="221" t="s">
        <v>81</v>
      </c>
      <c r="AV167" s="13" t="s">
        <v>81</v>
      </c>
      <c r="AW167" s="13" t="s">
        <v>33</v>
      </c>
      <c r="AX167" s="13" t="s">
        <v>72</v>
      </c>
      <c r="AY167" s="221" t="s">
        <v>239</v>
      </c>
    </row>
    <row r="168" spans="1:65" s="13" customFormat="1" ht="11.25">
      <c r="B168" s="211"/>
      <c r="C168" s="212"/>
      <c r="D168" s="207" t="s">
        <v>250</v>
      </c>
      <c r="E168" s="213" t="s">
        <v>19</v>
      </c>
      <c r="F168" s="214" t="s">
        <v>4447</v>
      </c>
      <c r="G168" s="212"/>
      <c r="H168" s="215">
        <v>0.33</v>
      </c>
      <c r="I168" s="216"/>
      <c r="J168" s="212"/>
      <c r="K168" s="212"/>
      <c r="L168" s="217"/>
      <c r="M168" s="218"/>
      <c r="N168" s="219"/>
      <c r="O168" s="219"/>
      <c r="P168" s="219"/>
      <c r="Q168" s="219"/>
      <c r="R168" s="219"/>
      <c r="S168" s="219"/>
      <c r="T168" s="220"/>
      <c r="AT168" s="221" t="s">
        <v>250</v>
      </c>
      <c r="AU168" s="221" t="s">
        <v>81</v>
      </c>
      <c r="AV168" s="13" t="s">
        <v>81</v>
      </c>
      <c r="AW168" s="13" t="s">
        <v>33</v>
      </c>
      <c r="AX168" s="13" t="s">
        <v>72</v>
      </c>
      <c r="AY168" s="221" t="s">
        <v>239</v>
      </c>
    </row>
    <row r="169" spans="1:65" s="12" customFormat="1" ht="22.9" customHeight="1">
      <c r="B169" s="178"/>
      <c r="C169" s="179"/>
      <c r="D169" s="180" t="s">
        <v>71</v>
      </c>
      <c r="E169" s="192" t="s">
        <v>4451</v>
      </c>
      <c r="F169" s="192" t="s">
        <v>4452</v>
      </c>
      <c r="G169" s="179"/>
      <c r="H169" s="179"/>
      <c r="I169" s="182"/>
      <c r="J169" s="193">
        <f>BK169</f>
        <v>0</v>
      </c>
      <c r="K169" s="179"/>
      <c r="L169" s="184"/>
      <c r="M169" s="185"/>
      <c r="N169" s="186"/>
      <c r="O169" s="186"/>
      <c r="P169" s="187">
        <f>SUM(P170:P174)</f>
        <v>0</v>
      </c>
      <c r="Q169" s="186"/>
      <c r="R169" s="187">
        <f>SUM(R170:R174)</f>
        <v>0</v>
      </c>
      <c r="S169" s="186"/>
      <c r="T169" s="188">
        <f>SUM(T170:T174)</f>
        <v>0</v>
      </c>
      <c r="AR169" s="189" t="s">
        <v>79</v>
      </c>
      <c r="AT169" s="190" t="s">
        <v>71</v>
      </c>
      <c r="AU169" s="190" t="s">
        <v>79</v>
      </c>
      <c r="AY169" s="189" t="s">
        <v>239</v>
      </c>
      <c r="BK169" s="191">
        <f>SUM(BK170:BK174)</f>
        <v>0</v>
      </c>
    </row>
    <row r="170" spans="1:65" s="2" customFormat="1" ht="16.5" customHeight="1">
      <c r="A170" s="36"/>
      <c r="B170" s="37"/>
      <c r="C170" s="194" t="s">
        <v>433</v>
      </c>
      <c r="D170" s="194" t="s">
        <v>241</v>
      </c>
      <c r="E170" s="195" t="s">
        <v>4453</v>
      </c>
      <c r="F170" s="196" t="s">
        <v>4454</v>
      </c>
      <c r="G170" s="197" t="s">
        <v>285</v>
      </c>
      <c r="H170" s="198">
        <v>4</v>
      </c>
      <c r="I170" s="199"/>
      <c r="J170" s="200">
        <f>ROUND(I170*H170,2)</f>
        <v>0</v>
      </c>
      <c r="K170" s="196" t="s">
        <v>19</v>
      </c>
      <c r="L170" s="41"/>
      <c r="M170" s="201" t="s">
        <v>19</v>
      </c>
      <c r="N170" s="202" t="s">
        <v>43</v>
      </c>
      <c r="O170" s="66"/>
      <c r="P170" s="203">
        <f>O170*H170</f>
        <v>0</v>
      </c>
      <c r="Q170" s="203">
        <v>0</v>
      </c>
      <c r="R170" s="203">
        <f>Q170*H170</f>
        <v>0</v>
      </c>
      <c r="S170" s="203">
        <v>0</v>
      </c>
      <c r="T170" s="204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205" t="s">
        <v>246</v>
      </c>
      <c r="AT170" s="205" t="s">
        <v>241</v>
      </c>
      <c r="AU170" s="205" t="s">
        <v>81</v>
      </c>
      <c r="AY170" s="19" t="s">
        <v>239</v>
      </c>
      <c r="BE170" s="206">
        <f>IF(N170="základní",J170,0)</f>
        <v>0</v>
      </c>
      <c r="BF170" s="206">
        <f>IF(N170="snížená",J170,0)</f>
        <v>0</v>
      </c>
      <c r="BG170" s="206">
        <f>IF(N170="zákl. přenesená",J170,0)</f>
        <v>0</v>
      </c>
      <c r="BH170" s="206">
        <f>IF(N170="sníž. přenesená",J170,0)</f>
        <v>0</v>
      </c>
      <c r="BI170" s="206">
        <f>IF(N170="nulová",J170,0)</f>
        <v>0</v>
      </c>
      <c r="BJ170" s="19" t="s">
        <v>79</v>
      </c>
      <c r="BK170" s="206">
        <f>ROUND(I170*H170,2)</f>
        <v>0</v>
      </c>
      <c r="BL170" s="19" t="s">
        <v>246</v>
      </c>
      <c r="BM170" s="205" t="s">
        <v>4455</v>
      </c>
    </row>
    <row r="171" spans="1:65" s="2" customFormat="1" ht="11.25">
      <c r="A171" s="36"/>
      <c r="B171" s="37"/>
      <c r="C171" s="38"/>
      <c r="D171" s="207" t="s">
        <v>248</v>
      </c>
      <c r="E171" s="38"/>
      <c r="F171" s="208" t="s">
        <v>4454</v>
      </c>
      <c r="G171" s="38"/>
      <c r="H171" s="38"/>
      <c r="I171" s="117"/>
      <c r="J171" s="38"/>
      <c r="K171" s="38"/>
      <c r="L171" s="41"/>
      <c r="M171" s="209"/>
      <c r="N171" s="210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248</v>
      </c>
      <c r="AU171" s="19" t="s">
        <v>81</v>
      </c>
    </row>
    <row r="172" spans="1:65" s="13" customFormat="1" ht="11.25">
      <c r="B172" s="211"/>
      <c r="C172" s="212"/>
      <c r="D172" s="207" t="s">
        <v>250</v>
      </c>
      <c r="E172" s="213" t="s">
        <v>19</v>
      </c>
      <c r="F172" s="214" t="s">
        <v>4456</v>
      </c>
      <c r="G172" s="212"/>
      <c r="H172" s="215">
        <v>1</v>
      </c>
      <c r="I172" s="216"/>
      <c r="J172" s="212"/>
      <c r="K172" s="212"/>
      <c r="L172" s="217"/>
      <c r="M172" s="218"/>
      <c r="N172" s="219"/>
      <c r="O172" s="219"/>
      <c r="P172" s="219"/>
      <c r="Q172" s="219"/>
      <c r="R172" s="219"/>
      <c r="S172" s="219"/>
      <c r="T172" s="220"/>
      <c r="AT172" s="221" t="s">
        <v>250</v>
      </c>
      <c r="AU172" s="221" t="s">
        <v>81</v>
      </c>
      <c r="AV172" s="13" t="s">
        <v>81</v>
      </c>
      <c r="AW172" s="13" t="s">
        <v>33</v>
      </c>
      <c r="AX172" s="13" t="s">
        <v>72</v>
      </c>
      <c r="AY172" s="221" t="s">
        <v>239</v>
      </c>
    </row>
    <row r="173" spans="1:65" s="13" customFormat="1" ht="11.25">
      <c r="B173" s="211"/>
      <c r="C173" s="212"/>
      <c r="D173" s="207" t="s">
        <v>250</v>
      </c>
      <c r="E173" s="213" t="s">
        <v>19</v>
      </c>
      <c r="F173" s="214" t="s">
        <v>4457</v>
      </c>
      <c r="G173" s="212"/>
      <c r="H173" s="215">
        <v>1</v>
      </c>
      <c r="I173" s="216"/>
      <c r="J173" s="212"/>
      <c r="K173" s="212"/>
      <c r="L173" s="217"/>
      <c r="M173" s="218"/>
      <c r="N173" s="219"/>
      <c r="O173" s="219"/>
      <c r="P173" s="219"/>
      <c r="Q173" s="219"/>
      <c r="R173" s="219"/>
      <c r="S173" s="219"/>
      <c r="T173" s="220"/>
      <c r="AT173" s="221" t="s">
        <v>250</v>
      </c>
      <c r="AU173" s="221" t="s">
        <v>81</v>
      </c>
      <c r="AV173" s="13" t="s">
        <v>81</v>
      </c>
      <c r="AW173" s="13" t="s">
        <v>33</v>
      </c>
      <c r="AX173" s="13" t="s">
        <v>72</v>
      </c>
      <c r="AY173" s="221" t="s">
        <v>239</v>
      </c>
    </row>
    <row r="174" spans="1:65" s="13" customFormat="1" ht="11.25">
      <c r="B174" s="211"/>
      <c r="C174" s="212"/>
      <c r="D174" s="207" t="s">
        <v>250</v>
      </c>
      <c r="E174" s="213" t="s">
        <v>19</v>
      </c>
      <c r="F174" s="214" t="s">
        <v>4458</v>
      </c>
      <c r="G174" s="212"/>
      <c r="H174" s="215">
        <v>2</v>
      </c>
      <c r="I174" s="216"/>
      <c r="J174" s="212"/>
      <c r="K174" s="212"/>
      <c r="L174" s="217"/>
      <c r="M174" s="218"/>
      <c r="N174" s="219"/>
      <c r="O174" s="219"/>
      <c r="P174" s="219"/>
      <c r="Q174" s="219"/>
      <c r="R174" s="219"/>
      <c r="S174" s="219"/>
      <c r="T174" s="220"/>
      <c r="AT174" s="221" t="s">
        <v>250</v>
      </c>
      <c r="AU174" s="221" t="s">
        <v>81</v>
      </c>
      <c r="AV174" s="13" t="s">
        <v>81</v>
      </c>
      <c r="AW174" s="13" t="s">
        <v>33</v>
      </c>
      <c r="AX174" s="13" t="s">
        <v>72</v>
      </c>
      <c r="AY174" s="221" t="s">
        <v>239</v>
      </c>
    </row>
    <row r="175" spans="1:65" s="12" customFormat="1" ht="22.9" customHeight="1">
      <c r="B175" s="178"/>
      <c r="C175" s="179"/>
      <c r="D175" s="180" t="s">
        <v>71</v>
      </c>
      <c r="E175" s="192" t="s">
        <v>314</v>
      </c>
      <c r="F175" s="192" t="s">
        <v>425</v>
      </c>
      <c r="G175" s="179"/>
      <c r="H175" s="179"/>
      <c r="I175" s="182"/>
      <c r="J175" s="193">
        <f>BK175</f>
        <v>0</v>
      </c>
      <c r="K175" s="179"/>
      <c r="L175" s="184"/>
      <c r="M175" s="185"/>
      <c r="N175" s="186"/>
      <c r="O175" s="186"/>
      <c r="P175" s="187">
        <f>SUM(P176:P249)</f>
        <v>0</v>
      </c>
      <c r="Q175" s="186"/>
      <c r="R175" s="187">
        <f>SUM(R176:R249)</f>
        <v>22.873755599999999</v>
      </c>
      <c r="S175" s="186"/>
      <c r="T175" s="188">
        <f>SUM(T176:T249)</f>
        <v>0</v>
      </c>
      <c r="AR175" s="189" t="s">
        <v>79</v>
      </c>
      <c r="AT175" s="190" t="s">
        <v>71</v>
      </c>
      <c r="AU175" s="190" t="s">
        <v>79</v>
      </c>
      <c r="AY175" s="189" t="s">
        <v>239</v>
      </c>
      <c r="BK175" s="191">
        <f>SUM(BK176:BK249)</f>
        <v>0</v>
      </c>
    </row>
    <row r="176" spans="1:65" s="2" customFormat="1" ht="16.5" customHeight="1">
      <c r="A176" s="36"/>
      <c r="B176" s="37"/>
      <c r="C176" s="194" t="s">
        <v>439</v>
      </c>
      <c r="D176" s="194" t="s">
        <v>241</v>
      </c>
      <c r="E176" s="195" t="s">
        <v>3314</v>
      </c>
      <c r="F176" s="196" t="s">
        <v>3315</v>
      </c>
      <c r="G176" s="197" t="s">
        <v>327</v>
      </c>
      <c r="H176" s="198">
        <v>21</v>
      </c>
      <c r="I176" s="199"/>
      <c r="J176" s="200">
        <f>ROUND(I176*H176,2)</f>
        <v>0</v>
      </c>
      <c r="K176" s="196" t="s">
        <v>245</v>
      </c>
      <c r="L176" s="41"/>
      <c r="M176" s="201" t="s">
        <v>19</v>
      </c>
      <c r="N176" s="202" t="s">
        <v>43</v>
      </c>
      <c r="O176" s="66"/>
      <c r="P176" s="203">
        <f>O176*H176</f>
        <v>0</v>
      </c>
      <c r="Q176" s="203">
        <v>8.0000000000000007E-5</v>
      </c>
      <c r="R176" s="203">
        <f>Q176*H176</f>
        <v>1.6800000000000001E-3</v>
      </c>
      <c r="S176" s="203">
        <v>0</v>
      </c>
      <c r="T176" s="204">
        <f>S176*H176</f>
        <v>0</v>
      </c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R176" s="205" t="s">
        <v>246</v>
      </c>
      <c r="AT176" s="205" t="s">
        <v>241</v>
      </c>
      <c r="AU176" s="205" t="s">
        <v>81</v>
      </c>
      <c r="AY176" s="19" t="s">
        <v>239</v>
      </c>
      <c r="BE176" s="206">
        <f>IF(N176="základní",J176,0)</f>
        <v>0</v>
      </c>
      <c r="BF176" s="206">
        <f>IF(N176="snížená",J176,0)</f>
        <v>0</v>
      </c>
      <c r="BG176" s="206">
        <f>IF(N176="zákl. přenesená",J176,0)</f>
        <v>0</v>
      </c>
      <c r="BH176" s="206">
        <f>IF(N176="sníž. přenesená",J176,0)</f>
        <v>0</v>
      </c>
      <c r="BI176" s="206">
        <f>IF(N176="nulová",J176,0)</f>
        <v>0</v>
      </c>
      <c r="BJ176" s="19" t="s">
        <v>79</v>
      </c>
      <c r="BK176" s="206">
        <f>ROUND(I176*H176,2)</f>
        <v>0</v>
      </c>
      <c r="BL176" s="19" t="s">
        <v>246</v>
      </c>
      <c r="BM176" s="205" t="s">
        <v>4459</v>
      </c>
    </row>
    <row r="177" spans="1:65" s="2" customFormat="1" ht="11.25">
      <c r="A177" s="36"/>
      <c r="B177" s="37"/>
      <c r="C177" s="38"/>
      <c r="D177" s="207" t="s">
        <v>248</v>
      </c>
      <c r="E177" s="38"/>
      <c r="F177" s="208" t="s">
        <v>3317</v>
      </c>
      <c r="G177" s="38"/>
      <c r="H177" s="38"/>
      <c r="I177" s="117"/>
      <c r="J177" s="38"/>
      <c r="K177" s="38"/>
      <c r="L177" s="41"/>
      <c r="M177" s="209"/>
      <c r="N177" s="210"/>
      <c r="O177" s="66"/>
      <c r="P177" s="66"/>
      <c r="Q177" s="66"/>
      <c r="R177" s="66"/>
      <c r="S177" s="66"/>
      <c r="T177" s="67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T177" s="19" t="s">
        <v>248</v>
      </c>
      <c r="AU177" s="19" t="s">
        <v>81</v>
      </c>
    </row>
    <row r="178" spans="1:65" s="13" customFormat="1" ht="11.25">
      <c r="B178" s="211"/>
      <c r="C178" s="212"/>
      <c r="D178" s="207" t="s">
        <v>250</v>
      </c>
      <c r="E178" s="213" t="s">
        <v>19</v>
      </c>
      <c r="F178" s="214" t="s">
        <v>4460</v>
      </c>
      <c r="G178" s="212"/>
      <c r="H178" s="215">
        <v>21</v>
      </c>
      <c r="I178" s="216"/>
      <c r="J178" s="212"/>
      <c r="K178" s="212"/>
      <c r="L178" s="217"/>
      <c r="M178" s="218"/>
      <c r="N178" s="219"/>
      <c r="O178" s="219"/>
      <c r="P178" s="219"/>
      <c r="Q178" s="219"/>
      <c r="R178" s="219"/>
      <c r="S178" s="219"/>
      <c r="T178" s="220"/>
      <c r="AT178" s="221" t="s">
        <v>250</v>
      </c>
      <c r="AU178" s="221" t="s">
        <v>81</v>
      </c>
      <c r="AV178" s="13" t="s">
        <v>81</v>
      </c>
      <c r="AW178" s="13" t="s">
        <v>33</v>
      </c>
      <c r="AX178" s="13" t="s">
        <v>72</v>
      </c>
      <c r="AY178" s="221" t="s">
        <v>239</v>
      </c>
    </row>
    <row r="179" spans="1:65" s="2" customFormat="1" ht="16.5" customHeight="1">
      <c r="A179" s="36"/>
      <c r="B179" s="37"/>
      <c r="C179" s="240" t="s">
        <v>444</v>
      </c>
      <c r="D179" s="240" t="s">
        <v>653</v>
      </c>
      <c r="E179" s="241" t="s">
        <v>4461</v>
      </c>
      <c r="F179" s="242" t="s">
        <v>3320</v>
      </c>
      <c r="G179" s="243" t="s">
        <v>327</v>
      </c>
      <c r="H179" s="244">
        <v>21.315000000000001</v>
      </c>
      <c r="I179" s="245"/>
      <c r="J179" s="246">
        <f>ROUND(I179*H179,2)</f>
        <v>0</v>
      </c>
      <c r="K179" s="242" t="s">
        <v>19</v>
      </c>
      <c r="L179" s="247"/>
      <c r="M179" s="248" t="s">
        <v>19</v>
      </c>
      <c r="N179" s="249" t="s">
        <v>43</v>
      </c>
      <c r="O179" s="66"/>
      <c r="P179" s="203">
        <f>O179*H179</f>
        <v>0</v>
      </c>
      <c r="Q179" s="203">
        <v>0.1</v>
      </c>
      <c r="R179" s="203">
        <f>Q179*H179</f>
        <v>2.1315000000000004</v>
      </c>
      <c r="S179" s="203">
        <v>0</v>
      </c>
      <c r="T179" s="204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205" t="s">
        <v>314</v>
      </c>
      <c r="AT179" s="205" t="s">
        <v>653</v>
      </c>
      <c r="AU179" s="205" t="s">
        <v>81</v>
      </c>
      <c r="AY179" s="19" t="s">
        <v>239</v>
      </c>
      <c r="BE179" s="206">
        <f>IF(N179="základní",J179,0)</f>
        <v>0</v>
      </c>
      <c r="BF179" s="206">
        <f>IF(N179="snížená",J179,0)</f>
        <v>0</v>
      </c>
      <c r="BG179" s="206">
        <f>IF(N179="zákl. přenesená",J179,0)</f>
        <v>0</v>
      </c>
      <c r="BH179" s="206">
        <f>IF(N179="sníž. přenesená",J179,0)</f>
        <v>0</v>
      </c>
      <c r="BI179" s="206">
        <f>IF(N179="nulová",J179,0)</f>
        <v>0</v>
      </c>
      <c r="BJ179" s="19" t="s">
        <v>79</v>
      </c>
      <c r="BK179" s="206">
        <f>ROUND(I179*H179,2)</f>
        <v>0</v>
      </c>
      <c r="BL179" s="19" t="s">
        <v>246</v>
      </c>
      <c r="BM179" s="205" t="s">
        <v>4462</v>
      </c>
    </row>
    <row r="180" spans="1:65" s="2" customFormat="1" ht="11.25">
      <c r="A180" s="36"/>
      <c r="B180" s="37"/>
      <c r="C180" s="38"/>
      <c r="D180" s="207" t="s">
        <v>248</v>
      </c>
      <c r="E180" s="38"/>
      <c r="F180" s="208" t="s">
        <v>3320</v>
      </c>
      <c r="G180" s="38"/>
      <c r="H180" s="38"/>
      <c r="I180" s="117"/>
      <c r="J180" s="38"/>
      <c r="K180" s="38"/>
      <c r="L180" s="41"/>
      <c r="M180" s="209"/>
      <c r="N180" s="210"/>
      <c r="O180" s="66"/>
      <c r="P180" s="66"/>
      <c r="Q180" s="66"/>
      <c r="R180" s="66"/>
      <c r="S180" s="66"/>
      <c r="T180" s="67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T180" s="19" t="s">
        <v>248</v>
      </c>
      <c r="AU180" s="19" t="s">
        <v>81</v>
      </c>
    </row>
    <row r="181" spans="1:65" s="13" customFormat="1" ht="11.25">
      <c r="B181" s="211"/>
      <c r="C181" s="212"/>
      <c r="D181" s="207" t="s">
        <v>250</v>
      </c>
      <c r="E181" s="213" t="s">
        <v>19</v>
      </c>
      <c r="F181" s="214" t="s">
        <v>4460</v>
      </c>
      <c r="G181" s="212"/>
      <c r="H181" s="215">
        <v>21</v>
      </c>
      <c r="I181" s="216"/>
      <c r="J181" s="212"/>
      <c r="K181" s="212"/>
      <c r="L181" s="217"/>
      <c r="M181" s="218"/>
      <c r="N181" s="219"/>
      <c r="O181" s="219"/>
      <c r="P181" s="219"/>
      <c r="Q181" s="219"/>
      <c r="R181" s="219"/>
      <c r="S181" s="219"/>
      <c r="T181" s="220"/>
      <c r="AT181" s="221" t="s">
        <v>250</v>
      </c>
      <c r="AU181" s="221" t="s">
        <v>81</v>
      </c>
      <c r="AV181" s="13" t="s">
        <v>81</v>
      </c>
      <c r="AW181" s="13" t="s">
        <v>33</v>
      </c>
      <c r="AX181" s="13" t="s">
        <v>72</v>
      </c>
      <c r="AY181" s="221" t="s">
        <v>239</v>
      </c>
    </row>
    <row r="182" spans="1:65" s="13" customFormat="1" ht="11.25">
      <c r="B182" s="211"/>
      <c r="C182" s="212"/>
      <c r="D182" s="207" t="s">
        <v>250</v>
      </c>
      <c r="E182" s="212"/>
      <c r="F182" s="214" t="s">
        <v>4463</v>
      </c>
      <c r="G182" s="212"/>
      <c r="H182" s="215">
        <v>21.315000000000001</v>
      </c>
      <c r="I182" s="216"/>
      <c r="J182" s="212"/>
      <c r="K182" s="212"/>
      <c r="L182" s="217"/>
      <c r="M182" s="218"/>
      <c r="N182" s="219"/>
      <c r="O182" s="219"/>
      <c r="P182" s="219"/>
      <c r="Q182" s="219"/>
      <c r="R182" s="219"/>
      <c r="S182" s="219"/>
      <c r="T182" s="220"/>
      <c r="AT182" s="221" t="s">
        <v>250</v>
      </c>
      <c r="AU182" s="221" t="s">
        <v>81</v>
      </c>
      <c r="AV182" s="13" t="s">
        <v>81</v>
      </c>
      <c r="AW182" s="13" t="s">
        <v>4</v>
      </c>
      <c r="AX182" s="13" t="s">
        <v>79</v>
      </c>
      <c r="AY182" s="221" t="s">
        <v>239</v>
      </c>
    </row>
    <row r="183" spans="1:65" s="2" customFormat="1" ht="16.5" customHeight="1">
      <c r="A183" s="36"/>
      <c r="B183" s="37"/>
      <c r="C183" s="194" t="s">
        <v>454</v>
      </c>
      <c r="D183" s="194" t="s">
        <v>241</v>
      </c>
      <c r="E183" s="195" t="s">
        <v>4464</v>
      </c>
      <c r="F183" s="196" t="s">
        <v>4465</v>
      </c>
      <c r="G183" s="197" t="s">
        <v>327</v>
      </c>
      <c r="H183" s="198">
        <v>2.5</v>
      </c>
      <c r="I183" s="199"/>
      <c r="J183" s="200">
        <f>ROUND(I183*H183,2)</f>
        <v>0</v>
      </c>
      <c r="K183" s="196" t="s">
        <v>19</v>
      </c>
      <c r="L183" s="41"/>
      <c r="M183" s="201" t="s">
        <v>19</v>
      </c>
      <c r="N183" s="202" t="s">
        <v>43</v>
      </c>
      <c r="O183" s="66"/>
      <c r="P183" s="203">
        <f>O183*H183</f>
        <v>0</v>
      </c>
      <c r="Q183" s="203">
        <v>0</v>
      </c>
      <c r="R183" s="203">
        <f>Q183*H183</f>
        <v>0</v>
      </c>
      <c r="S183" s="203">
        <v>0</v>
      </c>
      <c r="T183" s="204">
        <f>S183*H183</f>
        <v>0</v>
      </c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R183" s="205" t="s">
        <v>246</v>
      </c>
      <c r="AT183" s="205" t="s">
        <v>241</v>
      </c>
      <c r="AU183" s="205" t="s">
        <v>81</v>
      </c>
      <c r="AY183" s="19" t="s">
        <v>239</v>
      </c>
      <c r="BE183" s="206">
        <f>IF(N183="základní",J183,0)</f>
        <v>0</v>
      </c>
      <c r="BF183" s="206">
        <f>IF(N183="snížená",J183,0)</f>
        <v>0</v>
      </c>
      <c r="BG183" s="206">
        <f>IF(N183="zákl. přenesená",J183,0)</f>
        <v>0</v>
      </c>
      <c r="BH183" s="206">
        <f>IF(N183="sníž. přenesená",J183,0)</f>
        <v>0</v>
      </c>
      <c r="BI183" s="206">
        <f>IF(N183="nulová",J183,0)</f>
        <v>0</v>
      </c>
      <c r="BJ183" s="19" t="s">
        <v>79</v>
      </c>
      <c r="BK183" s="206">
        <f>ROUND(I183*H183,2)</f>
        <v>0</v>
      </c>
      <c r="BL183" s="19" t="s">
        <v>246</v>
      </c>
      <c r="BM183" s="205" t="s">
        <v>4466</v>
      </c>
    </row>
    <row r="184" spans="1:65" s="2" customFormat="1" ht="11.25">
      <c r="A184" s="36"/>
      <c r="B184" s="37"/>
      <c r="C184" s="38"/>
      <c r="D184" s="207" t="s">
        <v>248</v>
      </c>
      <c r="E184" s="38"/>
      <c r="F184" s="208" t="s">
        <v>4465</v>
      </c>
      <c r="G184" s="38"/>
      <c r="H184" s="38"/>
      <c r="I184" s="117"/>
      <c r="J184" s="38"/>
      <c r="K184" s="38"/>
      <c r="L184" s="41"/>
      <c r="M184" s="209"/>
      <c r="N184" s="210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248</v>
      </c>
      <c r="AU184" s="19" t="s">
        <v>81</v>
      </c>
    </row>
    <row r="185" spans="1:65" s="14" customFormat="1" ht="11.25">
      <c r="B185" s="230"/>
      <c r="C185" s="231"/>
      <c r="D185" s="207" t="s">
        <v>250</v>
      </c>
      <c r="E185" s="232" t="s">
        <v>19</v>
      </c>
      <c r="F185" s="233" t="s">
        <v>4467</v>
      </c>
      <c r="G185" s="231"/>
      <c r="H185" s="232" t="s">
        <v>19</v>
      </c>
      <c r="I185" s="234"/>
      <c r="J185" s="231"/>
      <c r="K185" s="231"/>
      <c r="L185" s="235"/>
      <c r="M185" s="236"/>
      <c r="N185" s="237"/>
      <c r="O185" s="237"/>
      <c r="P185" s="237"/>
      <c r="Q185" s="237"/>
      <c r="R185" s="237"/>
      <c r="S185" s="237"/>
      <c r="T185" s="238"/>
      <c r="AT185" s="239" t="s">
        <v>250</v>
      </c>
      <c r="AU185" s="239" t="s">
        <v>81</v>
      </c>
      <c r="AV185" s="14" t="s">
        <v>79</v>
      </c>
      <c r="AW185" s="14" t="s">
        <v>33</v>
      </c>
      <c r="AX185" s="14" t="s">
        <v>72</v>
      </c>
      <c r="AY185" s="239" t="s">
        <v>239</v>
      </c>
    </row>
    <row r="186" spans="1:65" s="14" customFormat="1" ht="11.25">
      <c r="B186" s="230"/>
      <c r="C186" s="231"/>
      <c r="D186" s="207" t="s">
        <v>250</v>
      </c>
      <c r="E186" s="232" t="s">
        <v>19</v>
      </c>
      <c r="F186" s="233" t="s">
        <v>4468</v>
      </c>
      <c r="G186" s="231"/>
      <c r="H186" s="232" t="s">
        <v>19</v>
      </c>
      <c r="I186" s="234"/>
      <c r="J186" s="231"/>
      <c r="K186" s="231"/>
      <c r="L186" s="235"/>
      <c r="M186" s="236"/>
      <c r="N186" s="237"/>
      <c r="O186" s="237"/>
      <c r="P186" s="237"/>
      <c r="Q186" s="237"/>
      <c r="R186" s="237"/>
      <c r="S186" s="237"/>
      <c r="T186" s="238"/>
      <c r="AT186" s="239" t="s">
        <v>250</v>
      </c>
      <c r="AU186" s="239" t="s">
        <v>81</v>
      </c>
      <c r="AV186" s="14" t="s">
        <v>79</v>
      </c>
      <c r="AW186" s="14" t="s">
        <v>33</v>
      </c>
      <c r="AX186" s="14" t="s">
        <v>72</v>
      </c>
      <c r="AY186" s="239" t="s">
        <v>239</v>
      </c>
    </row>
    <row r="187" spans="1:65" s="13" customFormat="1" ht="11.25">
      <c r="B187" s="211"/>
      <c r="C187" s="212"/>
      <c r="D187" s="207" t="s">
        <v>250</v>
      </c>
      <c r="E187" s="213" t="s">
        <v>19</v>
      </c>
      <c r="F187" s="214" t="s">
        <v>4469</v>
      </c>
      <c r="G187" s="212"/>
      <c r="H187" s="215">
        <v>2.5</v>
      </c>
      <c r="I187" s="216"/>
      <c r="J187" s="212"/>
      <c r="K187" s="212"/>
      <c r="L187" s="217"/>
      <c r="M187" s="218"/>
      <c r="N187" s="219"/>
      <c r="O187" s="219"/>
      <c r="P187" s="219"/>
      <c r="Q187" s="219"/>
      <c r="R187" s="219"/>
      <c r="S187" s="219"/>
      <c r="T187" s="220"/>
      <c r="AT187" s="221" t="s">
        <v>250</v>
      </c>
      <c r="AU187" s="221" t="s">
        <v>81</v>
      </c>
      <c r="AV187" s="13" t="s">
        <v>81</v>
      </c>
      <c r="AW187" s="13" t="s">
        <v>33</v>
      </c>
      <c r="AX187" s="13" t="s">
        <v>72</v>
      </c>
      <c r="AY187" s="221" t="s">
        <v>239</v>
      </c>
    </row>
    <row r="188" spans="1:65" s="2" customFormat="1" ht="16.5" customHeight="1">
      <c r="A188" s="36"/>
      <c r="B188" s="37"/>
      <c r="C188" s="240" t="s">
        <v>7</v>
      </c>
      <c r="D188" s="240" t="s">
        <v>653</v>
      </c>
      <c r="E188" s="241" t="s">
        <v>4470</v>
      </c>
      <c r="F188" s="242" t="s">
        <v>4471</v>
      </c>
      <c r="G188" s="243" t="s">
        <v>327</v>
      </c>
      <c r="H188" s="244">
        <v>2.5</v>
      </c>
      <c r="I188" s="245"/>
      <c r="J188" s="246">
        <f>ROUND(I188*H188,2)</f>
        <v>0</v>
      </c>
      <c r="K188" s="242" t="s">
        <v>19</v>
      </c>
      <c r="L188" s="247"/>
      <c r="M188" s="248" t="s">
        <v>19</v>
      </c>
      <c r="N188" s="249" t="s">
        <v>43</v>
      </c>
      <c r="O188" s="66"/>
      <c r="P188" s="203">
        <f>O188*H188</f>
        <v>0</v>
      </c>
      <c r="Q188" s="203">
        <v>2.9299999999999999E-3</v>
      </c>
      <c r="R188" s="203">
        <f>Q188*H188</f>
        <v>7.3249999999999999E-3</v>
      </c>
      <c r="S188" s="203">
        <v>0</v>
      </c>
      <c r="T188" s="204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314</v>
      </c>
      <c r="AT188" s="205" t="s">
        <v>653</v>
      </c>
      <c r="AU188" s="205" t="s">
        <v>81</v>
      </c>
      <c r="AY188" s="19" t="s">
        <v>239</v>
      </c>
      <c r="BE188" s="206">
        <f>IF(N188="základní",J188,0)</f>
        <v>0</v>
      </c>
      <c r="BF188" s="206">
        <f>IF(N188="snížená",J188,0)</f>
        <v>0</v>
      </c>
      <c r="BG188" s="206">
        <f>IF(N188="zákl. přenesená",J188,0)</f>
        <v>0</v>
      </c>
      <c r="BH188" s="206">
        <f>IF(N188="sníž. přenesená",J188,0)</f>
        <v>0</v>
      </c>
      <c r="BI188" s="206">
        <f>IF(N188="nulová",J188,0)</f>
        <v>0</v>
      </c>
      <c r="BJ188" s="19" t="s">
        <v>79</v>
      </c>
      <c r="BK188" s="206">
        <f>ROUND(I188*H188,2)</f>
        <v>0</v>
      </c>
      <c r="BL188" s="19" t="s">
        <v>246</v>
      </c>
      <c r="BM188" s="205" t="s">
        <v>4472</v>
      </c>
    </row>
    <row r="189" spans="1:65" s="2" customFormat="1" ht="11.25">
      <c r="A189" s="36"/>
      <c r="B189" s="37"/>
      <c r="C189" s="38"/>
      <c r="D189" s="207" t="s">
        <v>248</v>
      </c>
      <c r="E189" s="38"/>
      <c r="F189" s="208" t="s">
        <v>4471</v>
      </c>
      <c r="G189" s="38"/>
      <c r="H189" s="38"/>
      <c r="I189" s="117"/>
      <c r="J189" s="38"/>
      <c r="K189" s="38"/>
      <c r="L189" s="41"/>
      <c r="M189" s="209"/>
      <c r="N189" s="210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248</v>
      </c>
      <c r="AU189" s="19" t="s">
        <v>81</v>
      </c>
    </row>
    <row r="190" spans="1:65" s="14" customFormat="1" ht="11.25">
      <c r="B190" s="230"/>
      <c r="C190" s="231"/>
      <c r="D190" s="207" t="s">
        <v>250</v>
      </c>
      <c r="E190" s="232" t="s">
        <v>19</v>
      </c>
      <c r="F190" s="233" t="s">
        <v>4467</v>
      </c>
      <c r="G190" s="231"/>
      <c r="H190" s="232" t="s">
        <v>19</v>
      </c>
      <c r="I190" s="234"/>
      <c r="J190" s="231"/>
      <c r="K190" s="231"/>
      <c r="L190" s="235"/>
      <c r="M190" s="236"/>
      <c r="N190" s="237"/>
      <c r="O190" s="237"/>
      <c r="P190" s="237"/>
      <c r="Q190" s="237"/>
      <c r="R190" s="237"/>
      <c r="S190" s="237"/>
      <c r="T190" s="238"/>
      <c r="AT190" s="239" t="s">
        <v>250</v>
      </c>
      <c r="AU190" s="239" t="s">
        <v>81</v>
      </c>
      <c r="AV190" s="14" t="s">
        <v>79</v>
      </c>
      <c r="AW190" s="14" t="s">
        <v>33</v>
      </c>
      <c r="AX190" s="14" t="s">
        <v>72</v>
      </c>
      <c r="AY190" s="239" t="s">
        <v>239</v>
      </c>
    </row>
    <row r="191" spans="1:65" s="14" customFormat="1" ht="11.25">
      <c r="B191" s="230"/>
      <c r="C191" s="231"/>
      <c r="D191" s="207" t="s">
        <v>250</v>
      </c>
      <c r="E191" s="232" t="s">
        <v>19</v>
      </c>
      <c r="F191" s="233" t="s">
        <v>4468</v>
      </c>
      <c r="G191" s="231"/>
      <c r="H191" s="232" t="s">
        <v>19</v>
      </c>
      <c r="I191" s="234"/>
      <c r="J191" s="231"/>
      <c r="K191" s="231"/>
      <c r="L191" s="235"/>
      <c r="M191" s="236"/>
      <c r="N191" s="237"/>
      <c r="O191" s="237"/>
      <c r="P191" s="237"/>
      <c r="Q191" s="237"/>
      <c r="R191" s="237"/>
      <c r="S191" s="237"/>
      <c r="T191" s="238"/>
      <c r="AT191" s="239" t="s">
        <v>250</v>
      </c>
      <c r="AU191" s="239" t="s">
        <v>81</v>
      </c>
      <c r="AV191" s="14" t="s">
        <v>79</v>
      </c>
      <c r="AW191" s="14" t="s">
        <v>33</v>
      </c>
      <c r="AX191" s="14" t="s">
        <v>72</v>
      </c>
      <c r="AY191" s="239" t="s">
        <v>239</v>
      </c>
    </row>
    <row r="192" spans="1:65" s="13" customFormat="1" ht="11.25">
      <c r="B192" s="211"/>
      <c r="C192" s="212"/>
      <c r="D192" s="207" t="s">
        <v>250</v>
      </c>
      <c r="E192" s="213" t="s">
        <v>19</v>
      </c>
      <c r="F192" s="214" t="s">
        <v>4469</v>
      </c>
      <c r="G192" s="212"/>
      <c r="H192" s="215">
        <v>2.5</v>
      </c>
      <c r="I192" s="216"/>
      <c r="J192" s="212"/>
      <c r="K192" s="212"/>
      <c r="L192" s="217"/>
      <c r="M192" s="218"/>
      <c r="N192" s="219"/>
      <c r="O192" s="219"/>
      <c r="P192" s="219"/>
      <c r="Q192" s="219"/>
      <c r="R192" s="219"/>
      <c r="S192" s="219"/>
      <c r="T192" s="220"/>
      <c r="AT192" s="221" t="s">
        <v>250</v>
      </c>
      <c r="AU192" s="221" t="s">
        <v>81</v>
      </c>
      <c r="AV192" s="13" t="s">
        <v>81</v>
      </c>
      <c r="AW192" s="13" t="s">
        <v>33</v>
      </c>
      <c r="AX192" s="13" t="s">
        <v>72</v>
      </c>
      <c r="AY192" s="221" t="s">
        <v>239</v>
      </c>
    </row>
    <row r="193" spans="1:65" s="2" customFormat="1" ht="16.5" customHeight="1">
      <c r="A193" s="36"/>
      <c r="B193" s="37"/>
      <c r="C193" s="194" t="s">
        <v>466</v>
      </c>
      <c r="D193" s="194" t="s">
        <v>241</v>
      </c>
      <c r="E193" s="195" t="s">
        <v>4473</v>
      </c>
      <c r="F193" s="196" t="s">
        <v>4474</v>
      </c>
      <c r="G193" s="197" t="s">
        <v>285</v>
      </c>
      <c r="H193" s="198">
        <v>1</v>
      </c>
      <c r="I193" s="199"/>
      <c r="J193" s="200">
        <f>ROUND(I193*H193,2)</f>
        <v>0</v>
      </c>
      <c r="K193" s="196" t="s">
        <v>19</v>
      </c>
      <c r="L193" s="41"/>
      <c r="M193" s="201" t="s">
        <v>19</v>
      </c>
      <c r="N193" s="202" t="s">
        <v>43</v>
      </c>
      <c r="O193" s="66"/>
      <c r="P193" s="203">
        <f>O193*H193</f>
        <v>0</v>
      </c>
      <c r="Q193" s="203">
        <v>0</v>
      </c>
      <c r="R193" s="203">
        <f>Q193*H193</f>
        <v>0</v>
      </c>
      <c r="S193" s="203">
        <v>0</v>
      </c>
      <c r="T193" s="204">
        <f>S193*H193</f>
        <v>0</v>
      </c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R193" s="205" t="s">
        <v>246</v>
      </c>
      <c r="AT193" s="205" t="s">
        <v>241</v>
      </c>
      <c r="AU193" s="205" t="s">
        <v>81</v>
      </c>
      <c r="AY193" s="19" t="s">
        <v>239</v>
      </c>
      <c r="BE193" s="206">
        <f>IF(N193="základní",J193,0)</f>
        <v>0</v>
      </c>
      <c r="BF193" s="206">
        <f>IF(N193="snížená",J193,0)</f>
        <v>0</v>
      </c>
      <c r="BG193" s="206">
        <f>IF(N193="zákl. přenesená",J193,0)</f>
        <v>0</v>
      </c>
      <c r="BH193" s="206">
        <f>IF(N193="sníž. přenesená",J193,0)</f>
        <v>0</v>
      </c>
      <c r="BI193" s="206">
        <f>IF(N193="nulová",J193,0)</f>
        <v>0</v>
      </c>
      <c r="BJ193" s="19" t="s">
        <v>79</v>
      </c>
      <c r="BK193" s="206">
        <f>ROUND(I193*H193,2)</f>
        <v>0</v>
      </c>
      <c r="BL193" s="19" t="s">
        <v>246</v>
      </c>
      <c r="BM193" s="205" t="s">
        <v>4475</v>
      </c>
    </row>
    <row r="194" spans="1:65" s="2" customFormat="1" ht="11.25">
      <c r="A194" s="36"/>
      <c r="B194" s="37"/>
      <c r="C194" s="38"/>
      <c r="D194" s="207" t="s">
        <v>248</v>
      </c>
      <c r="E194" s="38"/>
      <c r="F194" s="208" t="s">
        <v>4474</v>
      </c>
      <c r="G194" s="38"/>
      <c r="H194" s="38"/>
      <c r="I194" s="117"/>
      <c r="J194" s="38"/>
      <c r="K194" s="38"/>
      <c r="L194" s="41"/>
      <c r="M194" s="209"/>
      <c r="N194" s="210"/>
      <c r="O194" s="66"/>
      <c r="P194" s="66"/>
      <c r="Q194" s="66"/>
      <c r="R194" s="66"/>
      <c r="S194" s="66"/>
      <c r="T194" s="67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T194" s="19" t="s">
        <v>248</v>
      </c>
      <c r="AU194" s="19" t="s">
        <v>81</v>
      </c>
    </row>
    <row r="195" spans="1:65" s="14" customFormat="1" ht="11.25">
      <c r="B195" s="230"/>
      <c r="C195" s="231"/>
      <c r="D195" s="207" t="s">
        <v>250</v>
      </c>
      <c r="E195" s="232" t="s">
        <v>19</v>
      </c>
      <c r="F195" s="233" t="s">
        <v>4467</v>
      </c>
      <c r="G195" s="231"/>
      <c r="H195" s="232" t="s">
        <v>19</v>
      </c>
      <c r="I195" s="234"/>
      <c r="J195" s="231"/>
      <c r="K195" s="231"/>
      <c r="L195" s="235"/>
      <c r="M195" s="236"/>
      <c r="N195" s="237"/>
      <c r="O195" s="237"/>
      <c r="P195" s="237"/>
      <c r="Q195" s="237"/>
      <c r="R195" s="237"/>
      <c r="S195" s="237"/>
      <c r="T195" s="238"/>
      <c r="AT195" s="239" t="s">
        <v>250</v>
      </c>
      <c r="AU195" s="239" t="s">
        <v>81</v>
      </c>
      <c r="AV195" s="14" t="s">
        <v>79</v>
      </c>
      <c r="AW195" s="14" t="s">
        <v>33</v>
      </c>
      <c r="AX195" s="14" t="s">
        <v>72</v>
      </c>
      <c r="AY195" s="239" t="s">
        <v>239</v>
      </c>
    </row>
    <row r="196" spans="1:65" s="14" customFormat="1" ht="11.25">
      <c r="B196" s="230"/>
      <c r="C196" s="231"/>
      <c r="D196" s="207" t="s">
        <v>250</v>
      </c>
      <c r="E196" s="232" t="s">
        <v>19</v>
      </c>
      <c r="F196" s="233" t="s">
        <v>4468</v>
      </c>
      <c r="G196" s="231"/>
      <c r="H196" s="232" t="s">
        <v>19</v>
      </c>
      <c r="I196" s="234"/>
      <c r="J196" s="231"/>
      <c r="K196" s="231"/>
      <c r="L196" s="235"/>
      <c r="M196" s="236"/>
      <c r="N196" s="237"/>
      <c r="O196" s="237"/>
      <c r="P196" s="237"/>
      <c r="Q196" s="237"/>
      <c r="R196" s="237"/>
      <c r="S196" s="237"/>
      <c r="T196" s="238"/>
      <c r="AT196" s="239" t="s">
        <v>250</v>
      </c>
      <c r="AU196" s="239" t="s">
        <v>81</v>
      </c>
      <c r="AV196" s="14" t="s">
        <v>79</v>
      </c>
      <c r="AW196" s="14" t="s">
        <v>33</v>
      </c>
      <c r="AX196" s="14" t="s">
        <v>72</v>
      </c>
      <c r="AY196" s="239" t="s">
        <v>239</v>
      </c>
    </row>
    <row r="197" spans="1:65" s="13" customFormat="1" ht="11.25">
      <c r="B197" s="211"/>
      <c r="C197" s="212"/>
      <c r="D197" s="207" t="s">
        <v>250</v>
      </c>
      <c r="E197" s="213" t="s">
        <v>19</v>
      </c>
      <c r="F197" s="214" t="s">
        <v>79</v>
      </c>
      <c r="G197" s="212"/>
      <c r="H197" s="215">
        <v>1</v>
      </c>
      <c r="I197" s="216"/>
      <c r="J197" s="212"/>
      <c r="K197" s="212"/>
      <c r="L197" s="217"/>
      <c r="M197" s="218"/>
      <c r="N197" s="219"/>
      <c r="O197" s="219"/>
      <c r="P197" s="219"/>
      <c r="Q197" s="219"/>
      <c r="R197" s="219"/>
      <c r="S197" s="219"/>
      <c r="T197" s="220"/>
      <c r="AT197" s="221" t="s">
        <v>250</v>
      </c>
      <c r="AU197" s="221" t="s">
        <v>81</v>
      </c>
      <c r="AV197" s="13" t="s">
        <v>81</v>
      </c>
      <c r="AW197" s="13" t="s">
        <v>33</v>
      </c>
      <c r="AX197" s="13" t="s">
        <v>72</v>
      </c>
      <c r="AY197" s="221" t="s">
        <v>239</v>
      </c>
    </row>
    <row r="198" spans="1:65" s="2" customFormat="1" ht="16.5" customHeight="1">
      <c r="A198" s="36"/>
      <c r="B198" s="37"/>
      <c r="C198" s="240" t="s">
        <v>472</v>
      </c>
      <c r="D198" s="240" t="s">
        <v>653</v>
      </c>
      <c r="E198" s="241" t="s">
        <v>4476</v>
      </c>
      <c r="F198" s="242" t="s">
        <v>4477</v>
      </c>
      <c r="G198" s="243" t="s">
        <v>285</v>
      </c>
      <c r="H198" s="244">
        <v>1</v>
      </c>
      <c r="I198" s="245"/>
      <c r="J198" s="246">
        <f>ROUND(I198*H198,2)</f>
        <v>0</v>
      </c>
      <c r="K198" s="242" t="s">
        <v>19</v>
      </c>
      <c r="L198" s="247"/>
      <c r="M198" s="248" t="s">
        <v>19</v>
      </c>
      <c r="N198" s="249" t="s">
        <v>43</v>
      </c>
      <c r="O198" s="66"/>
      <c r="P198" s="203">
        <f>O198*H198</f>
        <v>0</v>
      </c>
      <c r="Q198" s="203">
        <v>0</v>
      </c>
      <c r="R198" s="203">
        <f>Q198*H198</f>
        <v>0</v>
      </c>
      <c r="S198" s="203">
        <v>0</v>
      </c>
      <c r="T198" s="204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205" t="s">
        <v>314</v>
      </c>
      <c r="AT198" s="205" t="s">
        <v>653</v>
      </c>
      <c r="AU198" s="205" t="s">
        <v>81</v>
      </c>
      <c r="AY198" s="19" t="s">
        <v>239</v>
      </c>
      <c r="BE198" s="206">
        <f>IF(N198="základní",J198,0)</f>
        <v>0</v>
      </c>
      <c r="BF198" s="206">
        <f>IF(N198="snížená",J198,0)</f>
        <v>0</v>
      </c>
      <c r="BG198" s="206">
        <f>IF(N198="zákl. přenesená",J198,0)</f>
        <v>0</v>
      </c>
      <c r="BH198" s="206">
        <f>IF(N198="sníž. přenesená",J198,0)</f>
        <v>0</v>
      </c>
      <c r="BI198" s="206">
        <f>IF(N198="nulová",J198,0)</f>
        <v>0</v>
      </c>
      <c r="BJ198" s="19" t="s">
        <v>79</v>
      </c>
      <c r="BK198" s="206">
        <f>ROUND(I198*H198,2)</f>
        <v>0</v>
      </c>
      <c r="BL198" s="19" t="s">
        <v>246</v>
      </c>
      <c r="BM198" s="205" t="s">
        <v>4478</v>
      </c>
    </row>
    <row r="199" spans="1:65" s="2" customFormat="1" ht="11.25">
      <c r="A199" s="36"/>
      <c r="B199" s="37"/>
      <c r="C199" s="38"/>
      <c r="D199" s="207" t="s">
        <v>248</v>
      </c>
      <c r="E199" s="38"/>
      <c r="F199" s="208" t="s">
        <v>4477</v>
      </c>
      <c r="G199" s="38"/>
      <c r="H199" s="38"/>
      <c r="I199" s="117"/>
      <c r="J199" s="38"/>
      <c r="K199" s="38"/>
      <c r="L199" s="41"/>
      <c r="M199" s="209"/>
      <c r="N199" s="210"/>
      <c r="O199" s="66"/>
      <c r="P199" s="66"/>
      <c r="Q199" s="66"/>
      <c r="R199" s="66"/>
      <c r="S199" s="66"/>
      <c r="T199" s="67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T199" s="19" t="s">
        <v>248</v>
      </c>
      <c r="AU199" s="19" t="s">
        <v>81</v>
      </c>
    </row>
    <row r="200" spans="1:65" s="14" customFormat="1" ht="11.25">
      <c r="B200" s="230"/>
      <c r="C200" s="231"/>
      <c r="D200" s="207" t="s">
        <v>250</v>
      </c>
      <c r="E200" s="232" t="s">
        <v>19</v>
      </c>
      <c r="F200" s="233" t="s">
        <v>4467</v>
      </c>
      <c r="G200" s="231"/>
      <c r="H200" s="232" t="s">
        <v>19</v>
      </c>
      <c r="I200" s="234"/>
      <c r="J200" s="231"/>
      <c r="K200" s="231"/>
      <c r="L200" s="235"/>
      <c r="M200" s="236"/>
      <c r="N200" s="237"/>
      <c r="O200" s="237"/>
      <c r="P200" s="237"/>
      <c r="Q200" s="237"/>
      <c r="R200" s="237"/>
      <c r="S200" s="237"/>
      <c r="T200" s="238"/>
      <c r="AT200" s="239" t="s">
        <v>250</v>
      </c>
      <c r="AU200" s="239" t="s">
        <v>81</v>
      </c>
      <c r="AV200" s="14" t="s">
        <v>79</v>
      </c>
      <c r="AW200" s="14" t="s">
        <v>33</v>
      </c>
      <c r="AX200" s="14" t="s">
        <v>72</v>
      </c>
      <c r="AY200" s="239" t="s">
        <v>239</v>
      </c>
    </row>
    <row r="201" spans="1:65" s="14" customFormat="1" ht="11.25">
      <c r="B201" s="230"/>
      <c r="C201" s="231"/>
      <c r="D201" s="207" t="s">
        <v>250</v>
      </c>
      <c r="E201" s="232" t="s">
        <v>19</v>
      </c>
      <c r="F201" s="233" t="s">
        <v>4468</v>
      </c>
      <c r="G201" s="231"/>
      <c r="H201" s="232" t="s">
        <v>19</v>
      </c>
      <c r="I201" s="234"/>
      <c r="J201" s="231"/>
      <c r="K201" s="231"/>
      <c r="L201" s="235"/>
      <c r="M201" s="236"/>
      <c r="N201" s="237"/>
      <c r="O201" s="237"/>
      <c r="P201" s="237"/>
      <c r="Q201" s="237"/>
      <c r="R201" s="237"/>
      <c r="S201" s="237"/>
      <c r="T201" s="238"/>
      <c r="AT201" s="239" t="s">
        <v>250</v>
      </c>
      <c r="AU201" s="239" t="s">
        <v>81</v>
      </c>
      <c r="AV201" s="14" t="s">
        <v>79</v>
      </c>
      <c r="AW201" s="14" t="s">
        <v>33</v>
      </c>
      <c r="AX201" s="14" t="s">
        <v>72</v>
      </c>
      <c r="AY201" s="239" t="s">
        <v>239</v>
      </c>
    </row>
    <row r="202" spans="1:65" s="13" customFormat="1" ht="11.25">
      <c r="B202" s="211"/>
      <c r="C202" s="212"/>
      <c r="D202" s="207" t="s">
        <v>250</v>
      </c>
      <c r="E202" s="213" t="s">
        <v>19</v>
      </c>
      <c r="F202" s="214" t="s">
        <v>79</v>
      </c>
      <c r="G202" s="212"/>
      <c r="H202" s="215">
        <v>1</v>
      </c>
      <c r="I202" s="216"/>
      <c r="J202" s="212"/>
      <c r="K202" s="212"/>
      <c r="L202" s="217"/>
      <c r="M202" s="218"/>
      <c r="N202" s="219"/>
      <c r="O202" s="219"/>
      <c r="P202" s="219"/>
      <c r="Q202" s="219"/>
      <c r="R202" s="219"/>
      <c r="S202" s="219"/>
      <c r="T202" s="220"/>
      <c r="AT202" s="221" t="s">
        <v>250</v>
      </c>
      <c r="AU202" s="221" t="s">
        <v>81</v>
      </c>
      <c r="AV202" s="13" t="s">
        <v>81</v>
      </c>
      <c r="AW202" s="13" t="s">
        <v>33</v>
      </c>
      <c r="AX202" s="13" t="s">
        <v>72</v>
      </c>
      <c r="AY202" s="221" t="s">
        <v>239</v>
      </c>
    </row>
    <row r="203" spans="1:65" s="2" customFormat="1" ht="16.5" customHeight="1">
      <c r="A203" s="36"/>
      <c r="B203" s="37"/>
      <c r="C203" s="194" t="s">
        <v>478</v>
      </c>
      <c r="D203" s="194" t="s">
        <v>241</v>
      </c>
      <c r="E203" s="195" t="s">
        <v>4479</v>
      </c>
      <c r="F203" s="196" t="s">
        <v>4480</v>
      </c>
      <c r="G203" s="197" t="s">
        <v>285</v>
      </c>
      <c r="H203" s="198">
        <v>1</v>
      </c>
      <c r="I203" s="199"/>
      <c r="J203" s="200">
        <f>ROUND(I203*H203,2)</f>
        <v>0</v>
      </c>
      <c r="K203" s="196" t="s">
        <v>245</v>
      </c>
      <c r="L203" s="41"/>
      <c r="M203" s="201" t="s">
        <v>19</v>
      </c>
      <c r="N203" s="202" t="s">
        <v>43</v>
      </c>
      <c r="O203" s="66"/>
      <c r="P203" s="203">
        <f>O203*H203</f>
        <v>0</v>
      </c>
      <c r="Q203" s="203">
        <v>1E-4</v>
      </c>
      <c r="R203" s="203">
        <f>Q203*H203</f>
        <v>1E-4</v>
      </c>
      <c r="S203" s="203">
        <v>0</v>
      </c>
      <c r="T203" s="204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205" t="s">
        <v>246</v>
      </c>
      <c r="AT203" s="205" t="s">
        <v>241</v>
      </c>
      <c r="AU203" s="205" t="s">
        <v>81</v>
      </c>
      <c r="AY203" s="19" t="s">
        <v>239</v>
      </c>
      <c r="BE203" s="206">
        <f>IF(N203="základní",J203,0)</f>
        <v>0</v>
      </c>
      <c r="BF203" s="206">
        <f>IF(N203="snížená",J203,0)</f>
        <v>0</v>
      </c>
      <c r="BG203" s="206">
        <f>IF(N203="zákl. přenesená",J203,0)</f>
        <v>0</v>
      </c>
      <c r="BH203" s="206">
        <f>IF(N203="sníž. přenesená",J203,0)</f>
        <v>0</v>
      </c>
      <c r="BI203" s="206">
        <f>IF(N203="nulová",J203,0)</f>
        <v>0</v>
      </c>
      <c r="BJ203" s="19" t="s">
        <v>79</v>
      </c>
      <c r="BK203" s="206">
        <f>ROUND(I203*H203,2)</f>
        <v>0</v>
      </c>
      <c r="BL203" s="19" t="s">
        <v>246</v>
      </c>
      <c r="BM203" s="205" t="s">
        <v>4481</v>
      </c>
    </row>
    <row r="204" spans="1:65" s="2" customFormat="1" ht="11.25">
      <c r="A204" s="36"/>
      <c r="B204" s="37"/>
      <c r="C204" s="38"/>
      <c r="D204" s="207" t="s">
        <v>248</v>
      </c>
      <c r="E204" s="38"/>
      <c r="F204" s="208" t="s">
        <v>4482</v>
      </c>
      <c r="G204" s="38"/>
      <c r="H204" s="38"/>
      <c r="I204" s="117"/>
      <c r="J204" s="38"/>
      <c r="K204" s="38"/>
      <c r="L204" s="41"/>
      <c r="M204" s="209"/>
      <c r="N204" s="210"/>
      <c r="O204" s="66"/>
      <c r="P204" s="66"/>
      <c r="Q204" s="66"/>
      <c r="R204" s="66"/>
      <c r="S204" s="66"/>
      <c r="T204" s="67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T204" s="19" t="s">
        <v>248</v>
      </c>
      <c r="AU204" s="19" t="s">
        <v>81</v>
      </c>
    </row>
    <row r="205" spans="1:65" s="13" customFormat="1" ht="11.25">
      <c r="B205" s="211"/>
      <c r="C205" s="212"/>
      <c r="D205" s="207" t="s">
        <v>250</v>
      </c>
      <c r="E205" s="213" t="s">
        <v>19</v>
      </c>
      <c r="F205" s="214" t="s">
        <v>4483</v>
      </c>
      <c r="G205" s="212"/>
      <c r="H205" s="215">
        <v>1</v>
      </c>
      <c r="I205" s="216"/>
      <c r="J205" s="212"/>
      <c r="K205" s="212"/>
      <c r="L205" s="217"/>
      <c r="M205" s="218"/>
      <c r="N205" s="219"/>
      <c r="O205" s="219"/>
      <c r="P205" s="219"/>
      <c r="Q205" s="219"/>
      <c r="R205" s="219"/>
      <c r="S205" s="219"/>
      <c r="T205" s="220"/>
      <c r="AT205" s="221" t="s">
        <v>250</v>
      </c>
      <c r="AU205" s="221" t="s">
        <v>81</v>
      </c>
      <c r="AV205" s="13" t="s">
        <v>81</v>
      </c>
      <c r="AW205" s="13" t="s">
        <v>33</v>
      </c>
      <c r="AX205" s="13" t="s">
        <v>72</v>
      </c>
      <c r="AY205" s="221" t="s">
        <v>239</v>
      </c>
    </row>
    <row r="206" spans="1:65" s="2" customFormat="1" ht="16.5" customHeight="1">
      <c r="A206" s="36"/>
      <c r="B206" s="37"/>
      <c r="C206" s="240" t="s">
        <v>484</v>
      </c>
      <c r="D206" s="240" t="s">
        <v>653</v>
      </c>
      <c r="E206" s="241" t="s">
        <v>4484</v>
      </c>
      <c r="F206" s="242" t="s">
        <v>4485</v>
      </c>
      <c r="G206" s="243" t="s">
        <v>285</v>
      </c>
      <c r="H206" s="244">
        <v>1</v>
      </c>
      <c r="I206" s="245"/>
      <c r="J206" s="246">
        <f>ROUND(I206*H206,2)</f>
        <v>0</v>
      </c>
      <c r="K206" s="242" t="s">
        <v>19</v>
      </c>
      <c r="L206" s="247"/>
      <c r="M206" s="248" t="s">
        <v>19</v>
      </c>
      <c r="N206" s="249" t="s">
        <v>43</v>
      </c>
      <c r="O206" s="66"/>
      <c r="P206" s="203">
        <f>O206*H206</f>
        <v>0</v>
      </c>
      <c r="Q206" s="203">
        <v>1.8E-3</v>
      </c>
      <c r="R206" s="203">
        <f>Q206*H206</f>
        <v>1.8E-3</v>
      </c>
      <c r="S206" s="203">
        <v>0</v>
      </c>
      <c r="T206" s="204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205" t="s">
        <v>314</v>
      </c>
      <c r="AT206" s="205" t="s">
        <v>653</v>
      </c>
      <c r="AU206" s="205" t="s">
        <v>81</v>
      </c>
      <c r="AY206" s="19" t="s">
        <v>239</v>
      </c>
      <c r="BE206" s="206">
        <f>IF(N206="základní",J206,0)</f>
        <v>0</v>
      </c>
      <c r="BF206" s="206">
        <f>IF(N206="snížená",J206,0)</f>
        <v>0</v>
      </c>
      <c r="BG206" s="206">
        <f>IF(N206="zákl. přenesená",J206,0)</f>
        <v>0</v>
      </c>
      <c r="BH206" s="206">
        <f>IF(N206="sníž. přenesená",J206,0)</f>
        <v>0</v>
      </c>
      <c r="BI206" s="206">
        <f>IF(N206="nulová",J206,0)</f>
        <v>0</v>
      </c>
      <c r="BJ206" s="19" t="s">
        <v>79</v>
      </c>
      <c r="BK206" s="206">
        <f>ROUND(I206*H206,2)</f>
        <v>0</v>
      </c>
      <c r="BL206" s="19" t="s">
        <v>246</v>
      </c>
      <c r="BM206" s="205" t="s">
        <v>4486</v>
      </c>
    </row>
    <row r="207" spans="1:65" s="2" customFormat="1" ht="11.25">
      <c r="A207" s="36"/>
      <c r="B207" s="37"/>
      <c r="C207" s="38"/>
      <c r="D207" s="207" t="s">
        <v>248</v>
      </c>
      <c r="E207" s="38"/>
      <c r="F207" s="208" t="s">
        <v>4485</v>
      </c>
      <c r="G207" s="38"/>
      <c r="H207" s="38"/>
      <c r="I207" s="117"/>
      <c r="J207" s="38"/>
      <c r="K207" s="38"/>
      <c r="L207" s="41"/>
      <c r="M207" s="209"/>
      <c r="N207" s="210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248</v>
      </c>
      <c r="AU207" s="19" t="s">
        <v>81</v>
      </c>
    </row>
    <row r="208" spans="1:65" s="13" customFormat="1" ht="11.25">
      <c r="B208" s="211"/>
      <c r="C208" s="212"/>
      <c r="D208" s="207" t="s">
        <v>250</v>
      </c>
      <c r="E208" s="213" t="s">
        <v>19</v>
      </c>
      <c r="F208" s="214" t="s">
        <v>4483</v>
      </c>
      <c r="G208" s="212"/>
      <c r="H208" s="215">
        <v>1</v>
      </c>
      <c r="I208" s="216"/>
      <c r="J208" s="212"/>
      <c r="K208" s="212"/>
      <c r="L208" s="217"/>
      <c r="M208" s="218"/>
      <c r="N208" s="219"/>
      <c r="O208" s="219"/>
      <c r="P208" s="219"/>
      <c r="Q208" s="219"/>
      <c r="R208" s="219"/>
      <c r="S208" s="219"/>
      <c r="T208" s="220"/>
      <c r="AT208" s="221" t="s">
        <v>250</v>
      </c>
      <c r="AU208" s="221" t="s">
        <v>81</v>
      </c>
      <c r="AV208" s="13" t="s">
        <v>81</v>
      </c>
      <c r="AW208" s="13" t="s">
        <v>33</v>
      </c>
      <c r="AX208" s="13" t="s">
        <v>72</v>
      </c>
      <c r="AY208" s="221" t="s">
        <v>239</v>
      </c>
    </row>
    <row r="209" spans="1:65" s="2" customFormat="1" ht="16.5" customHeight="1">
      <c r="A209" s="36"/>
      <c r="B209" s="37"/>
      <c r="C209" s="194" t="s">
        <v>490</v>
      </c>
      <c r="D209" s="194" t="s">
        <v>241</v>
      </c>
      <c r="E209" s="195" t="s">
        <v>1987</v>
      </c>
      <c r="F209" s="196" t="s">
        <v>1988</v>
      </c>
      <c r="G209" s="197" t="s">
        <v>285</v>
      </c>
      <c r="H209" s="198">
        <v>1</v>
      </c>
      <c r="I209" s="199"/>
      <c r="J209" s="200">
        <f>ROUND(I209*H209,2)</f>
        <v>0</v>
      </c>
      <c r="K209" s="196" t="s">
        <v>245</v>
      </c>
      <c r="L209" s="41"/>
      <c r="M209" s="201" t="s">
        <v>19</v>
      </c>
      <c r="N209" s="202" t="s">
        <v>43</v>
      </c>
      <c r="O209" s="66"/>
      <c r="P209" s="203">
        <f>O209*H209</f>
        <v>0</v>
      </c>
      <c r="Q209" s="203">
        <v>9.1800000000000007E-3</v>
      </c>
      <c r="R209" s="203">
        <f>Q209*H209</f>
        <v>9.1800000000000007E-3</v>
      </c>
      <c r="S209" s="203">
        <v>0</v>
      </c>
      <c r="T209" s="204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205" t="s">
        <v>246</v>
      </c>
      <c r="AT209" s="205" t="s">
        <v>241</v>
      </c>
      <c r="AU209" s="205" t="s">
        <v>81</v>
      </c>
      <c r="AY209" s="19" t="s">
        <v>239</v>
      </c>
      <c r="BE209" s="206">
        <f>IF(N209="základní",J209,0)</f>
        <v>0</v>
      </c>
      <c r="BF209" s="206">
        <f>IF(N209="snížená",J209,0)</f>
        <v>0</v>
      </c>
      <c r="BG209" s="206">
        <f>IF(N209="zákl. přenesená",J209,0)</f>
        <v>0</v>
      </c>
      <c r="BH209" s="206">
        <f>IF(N209="sníž. přenesená",J209,0)</f>
        <v>0</v>
      </c>
      <c r="BI209" s="206">
        <f>IF(N209="nulová",J209,0)</f>
        <v>0</v>
      </c>
      <c r="BJ209" s="19" t="s">
        <v>79</v>
      </c>
      <c r="BK209" s="206">
        <f>ROUND(I209*H209,2)</f>
        <v>0</v>
      </c>
      <c r="BL209" s="19" t="s">
        <v>246</v>
      </c>
      <c r="BM209" s="205" t="s">
        <v>4487</v>
      </c>
    </row>
    <row r="210" spans="1:65" s="2" customFormat="1" ht="11.25">
      <c r="A210" s="36"/>
      <c r="B210" s="37"/>
      <c r="C210" s="38"/>
      <c r="D210" s="207" t="s">
        <v>248</v>
      </c>
      <c r="E210" s="38"/>
      <c r="F210" s="208" t="s">
        <v>1988</v>
      </c>
      <c r="G210" s="38"/>
      <c r="H210" s="38"/>
      <c r="I210" s="117"/>
      <c r="J210" s="38"/>
      <c r="K210" s="38"/>
      <c r="L210" s="41"/>
      <c r="M210" s="209"/>
      <c r="N210" s="210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248</v>
      </c>
      <c r="AU210" s="19" t="s">
        <v>81</v>
      </c>
    </row>
    <row r="211" spans="1:65" s="2" customFormat="1" ht="19.5">
      <c r="A211" s="36"/>
      <c r="B211" s="37"/>
      <c r="C211" s="38"/>
      <c r="D211" s="207" t="s">
        <v>275</v>
      </c>
      <c r="E211" s="38"/>
      <c r="F211" s="225" t="s">
        <v>4488</v>
      </c>
      <c r="G211" s="38"/>
      <c r="H211" s="38"/>
      <c r="I211" s="117"/>
      <c r="J211" s="38"/>
      <c r="K211" s="38"/>
      <c r="L211" s="41"/>
      <c r="M211" s="209"/>
      <c r="N211" s="210"/>
      <c r="O211" s="66"/>
      <c r="P211" s="66"/>
      <c r="Q211" s="66"/>
      <c r="R211" s="66"/>
      <c r="S211" s="66"/>
      <c r="T211" s="67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T211" s="19" t="s">
        <v>275</v>
      </c>
      <c r="AU211" s="19" t="s">
        <v>81</v>
      </c>
    </row>
    <row r="212" spans="1:65" s="13" customFormat="1" ht="11.25">
      <c r="B212" s="211"/>
      <c r="C212" s="212"/>
      <c r="D212" s="207" t="s">
        <v>250</v>
      </c>
      <c r="E212" s="213" t="s">
        <v>19</v>
      </c>
      <c r="F212" s="214" t="s">
        <v>4489</v>
      </c>
      <c r="G212" s="212"/>
      <c r="H212" s="215">
        <v>1</v>
      </c>
      <c r="I212" s="216"/>
      <c r="J212" s="212"/>
      <c r="K212" s="212"/>
      <c r="L212" s="217"/>
      <c r="M212" s="218"/>
      <c r="N212" s="219"/>
      <c r="O212" s="219"/>
      <c r="P212" s="219"/>
      <c r="Q212" s="219"/>
      <c r="R212" s="219"/>
      <c r="S212" s="219"/>
      <c r="T212" s="220"/>
      <c r="AT212" s="221" t="s">
        <v>250</v>
      </c>
      <c r="AU212" s="221" t="s">
        <v>81</v>
      </c>
      <c r="AV212" s="13" t="s">
        <v>81</v>
      </c>
      <c r="AW212" s="13" t="s">
        <v>33</v>
      </c>
      <c r="AX212" s="13" t="s">
        <v>72</v>
      </c>
      <c r="AY212" s="221" t="s">
        <v>239</v>
      </c>
    </row>
    <row r="213" spans="1:65" s="2" customFormat="1" ht="16.5" customHeight="1">
      <c r="A213" s="36"/>
      <c r="B213" s="37"/>
      <c r="C213" s="240" t="s">
        <v>497</v>
      </c>
      <c r="D213" s="240" t="s">
        <v>653</v>
      </c>
      <c r="E213" s="241" t="s">
        <v>4490</v>
      </c>
      <c r="F213" s="242" t="s">
        <v>4491</v>
      </c>
      <c r="G213" s="243" t="s">
        <v>285</v>
      </c>
      <c r="H213" s="244">
        <v>1</v>
      </c>
      <c r="I213" s="245"/>
      <c r="J213" s="246">
        <f>ROUND(I213*H213,2)</f>
        <v>0</v>
      </c>
      <c r="K213" s="242" t="s">
        <v>19</v>
      </c>
      <c r="L213" s="247"/>
      <c r="M213" s="248" t="s">
        <v>19</v>
      </c>
      <c r="N213" s="249" t="s">
        <v>43</v>
      </c>
      <c r="O213" s="66"/>
      <c r="P213" s="203">
        <f>O213*H213</f>
        <v>0</v>
      </c>
      <c r="Q213" s="203">
        <v>6.8000000000000005E-2</v>
      </c>
      <c r="R213" s="203">
        <f>Q213*H213</f>
        <v>6.8000000000000005E-2</v>
      </c>
      <c r="S213" s="203">
        <v>0</v>
      </c>
      <c r="T213" s="204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205" t="s">
        <v>314</v>
      </c>
      <c r="AT213" s="205" t="s">
        <v>653</v>
      </c>
      <c r="AU213" s="205" t="s">
        <v>81</v>
      </c>
      <c r="AY213" s="19" t="s">
        <v>239</v>
      </c>
      <c r="BE213" s="206">
        <f>IF(N213="základní",J213,0)</f>
        <v>0</v>
      </c>
      <c r="BF213" s="206">
        <f>IF(N213="snížená",J213,0)</f>
        <v>0</v>
      </c>
      <c r="BG213" s="206">
        <f>IF(N213="zákl. přenesená",J213,0)</f>
        <v>0</v>
      </c>
      <c r="BH213" s="206">
        <f>IF(N213="sníž. přenesená",J213,0)</f>
        <v>0</v>
      </c>
      <c r="BI213" s="206">
        <f>IF(N213="nulová",J213,0)</f>
        <v>0</v>
      </c>
      <c r="BJ213" s="19" t="s">
        <v>79</v>
      </c>
      <c r="BK213" s="206">
        <f>ROUND(I213*H213,2)</f>
        <v>0</v>
      </c>
      <c r="BL213" s="19" t="s">
        <v>246</v>
      </c>
      <c r="BM213" s="205" t="s">
        <v>4492</v>
      </c>
    </row>
    <row r="214" spans="1:65" s="2" customFormat="1" ht="29.25">
      <c r="A214" s="36"/>
      <c r="B214" s="37"/>
      <c r="C214" s="38"/>
      <c r="D214" s="207" t="s">
        <v>248</v>
      </c>
      <c r="E214" s="38"/>
      <c r="F214" s="208" t="s">
        <v>4493</v>
      </c>
      <c r="G214" s="38"/>
      <c r="H214" s="38"/>
      <c r="I214" s="117"/>
      <c r="J214" s="38"/>
      <c r="K214" s="38"/>
      <c r="L214" s="41"/>
      <c r="M214" s="209"/>
      <c r="N214" s="210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248</v>
      </c>
      <c r="AU214" s="19" t="s">
        <v>81</v>
      </c>
    </row>
    <row r="215" spans="1:65" s="13" customFormat="1" ht="11.25">
      <c r="B215" s="211"/>
      <c r="C215" s="212"/>
      <c r="D215" s="207" t="s">
        <v>250</v>
      </c>
      <c r="E215" s="213" t="s">
        <v>19</v>
      </c>
      <c r="F215" s="214" t="s">
        <v>4489</v>
      </c>
      <c r="G215" s="212"/>
      <c r="H215" s="215">
        <v>1</v>
      </c>
      <c r="I215" s="216"/>
      <c r="J215" s="212"/>
      <c r="K215" s="212"/>
      <c r="L215" s="217"/>
      <c r="M215" s="218"/>
      <c r="N215" s="219"/>
      <c r="O215" s="219"/>
      <c r="P215" s="219"/>
      <c r="Q215" s="219"/>
      <c r="R215" s="219"/>
      <c r="S215" s="219"/>
      <c r="T215" s="220"/>
      <c r="AT215" s="221" t="s">
        <v>250</v>
      </c>
      <c r="AU215" s="221" t="s">
        <v>81</v>
      </c>
      <c r="AV215" s="13" t="s">
        <v>81</v>
      </c>
      <c r="AW215" s="13" t="s">
        <v>33</v>
      </c>
      <c r="AX215" s="13" t="s">
        <v>72</v>
      </c>
      <c r="AY215" s="221" t="s">
        <v>239</v>
      </c>
    </row>
    <row r="216" spans="1:65" s="2" customFormat="1" ht="16.5" customHeight="1">
      <c r="A216" s="36"/>
      <c r="B216" s="37"/>
      <c r="C216" s="194" t="s">
        <v>503</v>
      </c>
      <c r="D216" s="194" t="s">
        <v>241</v>
      </c>
      <c r="E216" s="195" t="s">
        <v>1987</v>
      </c>
      <c r="F216" s="196" t="s">
        <v>1988</v>
      </c>
      <c r="G216" s="197" t="s">
        <v>285</v>
      </c>
      <c r="H216" s="198">
        <v>2</v>
      </c>
      <c r="I216" s="199"/>
      <c r="J216" s="200">
        <f>ROUND(I216*H216,2)</f>
        <v>0</v>
      </c>
      <c r="K216" s="196" t="s">
        <v>245</v>
      </c>
      <c r="L216" s="41"/>
      <c r="M216" s="201" t="s">
        <v>19</v>
      </c>
      <c r="N216" s="202" t="s">
        <v>43</v>
      </c>
      <c r="O216" s="66"/>
      <c r="P216" s="203">
        <f>O216*H216</f>
        <v>0</v>
      </c>
      <c r="Q216" s="203">
        <v>9.1800000000000007E-3</v>
      </c>
      <c r="R216" s="203">
        <f>Q216*H216</f>
        <v>1.8360000000000001E-2</v>
      </c>
      <c r="S216" s="203">
        <v>0</v>
      </c>
      <c r="T216" s="204">
        <f>S216*H216</f>
        <v>0</v>
      </c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R216" s="205" t="s">
        <v>246</v>
      </c>
      <c r="AT216" s="205" t="s">
        <v>241</v>
      </c>
      <c r="AU216" s="205" t="s">
        <v>81</v>
      </c>
      <c r="AY216" s="19" t="s">
        <v>239</v>
      </c>
      <c r="BE216" s="206">
        <f>IF(N216="základní",J216,0)</f>
        <v>0</v>
      </c>
      <c r="BF216" s="206">
        <f>IF(N216="snížená",J216,0)</f>
        <v>0</v>
      </c>
      <c r="BG216" s="206">
        <f>IF(N216="zákl. přenesená",J216,0)</f>
        <v>0</v>
      </c>
      <c r="BH216" s="206">
        <f>IF(N216="sníž. přenesená",J216,0)</f>
        <v>0</v>
      </c>
      <c r="BI216" s="206">
        <f>IF(N216="nulová",J216,0)</f>
        <v>0</v>
      </c>
      <c r="BJ216" s="19" t="s">
        <v>79</v>
      </c>
      <c r="BK216" s="206">
        <f>ROUND(I216*H216,2)</f>
        <v>0</v>
      </c>
      <c r="BL216" s="19" t="s">
        <v>246</v>
      </c>
      <c r="BM216" s="205" t="s">
        <v>4494</v>
      </c>
    </row>
    <row r="217" spans="1:65" s="2" customFormat="1" ht="11.25">
      <c r="A217" s="36"/>
      <c r="B217" s="37"/>
      <c r="C217" s="38"/>
      <c r="D217" s="207" t="s">
        <v>248</v>
      </c>
      <c r="E217" s="38"/>
      <c r="F217" s="208" t="s">
        <v>1988</v>
      </c>
      <c r="G217" s="38"/>
      <c r="H217" s="38"/>
      <c r="I217" s="117"/>
      <c r="J217" s="38"/>
      <c r="K217" s="38"/>
      <c r="L217" s="41"/>
      <c r="M217" s="209"/>
      <c r="N217" s="210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248</v>
      </c>
      <c r="AU217" s="19" t="s">
        <v>81</v>
      </c>
    </row>
    <row r="218" spans="1:65" s="2" customFormat="1" ht="19.5">
      <c r="A218" s="36"/>
      <c r="B218" s="37"/>
      <c r="C218" s="38"/>
      <c r="D218" s="207" t="s">
        <v>275</v>
      </c>
      <c r="E218" s="38"/>
      <c r="F218" s="225" t="s">
        <v>4488</v>
      </c>
      <c r="G218" s="38"/>
      <c r="H218" s="38"/>
      <c r="I218" s="117"/>
      <c r="J218" s="38"/>
      <c r="K218" s="38"/>
      <c r="L218" s="41"/>
      <c r="M218" s="209"/>
      <c r="N218" s="210"/>
      <c r="O218" s="66"/>
      <c r="P218" s="66"/>
      <c r="Q218" s="66"/>
      <c r="R218" s="66"/>
      <c r="S218" s="66"/>
      <c r="T218" s="67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T218" s="19" t="s">
        <v>275</v>
      </c>
      <c r="AU218" s="19" t="s">
        <v>81</v>
      </c>
    </row>
    <row r="219" spans="1:65" s="13" customFormat="1" ht="11.25">
      <c r="B219" s="211"/>
      <c r="C219" s="212"/>
      <c r="D219" s="207" t="s">
        <v>250</v>
      </c>
      <c r="E219" s="213" t="s">
        <v>19</v>
      </c>
      <c r="F219" s="214" t="s">
        <v>4495</v>
      </c>
      <c r="G219" s="212"/>
      <c r="H219" s="215">
        <v>2</v>
      </c>
      <c r="I219" s="216"/>
      <c r="J219" s="212"/>
      <c r="K219" s="212"/>
      <c r="L219" s="217"/>
      <c r="M219" s="218"/>
      <c r="N219" s="219"/>
      <c r="O219" s="219"/>
      <c r="P219" s="219"/>
      <c r="Q219" s="219"/>
      <c r="R219" s="219"/>
      <c r="S219" s="219"/>
      <c r="T219" s="220"/>
      <c r="AT219" s="221" t="s">
        <v>250</v>
      </c>
      <c r="AU219" s="221" t="s">
        <v>81</v>
      </c>
      <c r="AV219" s="13" t="s">
        <v>81</v>
      </c>
      <c r="AW219" s="13" t="s">
        <v>33</v>
      </c>
      <c r="AX219" s="13" t="s">
        <v>72</v>
      </c>
      <c r="AY219" s="221" t="s">
        <v>239</v>
      </c>
    </row>
    <row r="220" spans="1:65" s="2" customFormat="1" ht="16.5" customHeight="1">
      <c r="A220" s="36"/>
      <c r="B220" s="37"/>
      <c r="C220" s="240" t="s">
        <v>510</v>
      </c>
      <c r="D220" s="240" t="s">
        <v>653</v>
      </c>
      <c r="E220" s="241" t="s">
        <v>4496</v>
      </c>
      <c r="F220" s="242" t="s">
        <v>4497</v>
      </c>
      <c r="G220" s="243" t="s">
        <v>285</v>
      </c>
      <c r="H220" s="244">
        <v>1</v>
      </c>
      <c r="I220" s="245"/>
      <c r="J220" s="246">
        <f>ROUND(I220*H220,2)</f>
        <v>0</v>
      </c>
      <c r="K220" s="242" t="s">
        <v>19</v>
      </c>
      <c r="L220" s="247"/>
      <c r="M220" s="248" t="s">
        <v>19</v>
      </c>
      <c r="N220" s="249" t="s">
        <v>43</v>
      </c>
      <c r="O220" s="66"/>
      <c r="P220" s="203">
        <f>O220*H220</f>
        <v>0</v>
      </c>
      <c r="Q220" s="203">
        <v>0.185</v>
      </c>
      <c r="R220" s="203">
        <f>Q220*H220</f>
        <v>0.185</v>
      </c>
      <c r="S220" s="203">
        <v>0</v>
      </c>
      <c r="T220" s="204">
        <f>S220*H220</f>
        <v>0</v>
      </c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R220" s="205" t="s">
        <v>314</v>
      </c>
      <c r="AT220" s="205" t="s">
        <v>653</v>
      </c>
      <c r="AU220" s="205" t="s">
        <v>81</v>
      </c>
      <c r="AY220" s="19" t="s">
        <v>239</v>
      </c>
      <c r="BE220" s="206">
        <f>IF(N220="základní",J220,0)</f>
        <v>0</v>
      </c>
      <c r="BF220" s="206">
        <f>IF(N220="snížená",J220,0)</f>
        <v>0</v>
      </c>
      <c r="BG220" s="206">
        <f>IF(N220="zákl. přenesená",J220,0)</f>
        <v>0</v>
      </c>
      <c r="BH220" s="206">
        <f>IF(N220="sníž. přenesená",J220,0)</f>
        <v>0</v>
      </c>
      <c r="BI220" s="206">
        <f>IF(N220="nulová",J220,0)</f>
        <v>0</v>
      </c>
      <c r="BJ220" s="19" t="s">
        <v>79</v>
      </c>
      <c r="BK220" s="206">
        <f>ROUND(I220*H220,2)</f>
        <v>0</v>
      </c>
      <c r="BL220" s="19" t="s">
        <v>246</v>
      </c>
      <c r="BM220" s="205" t="s">
        <v>4498</v>
      </c>
    </row>
    <row r="221" spans="1:65" s="2" customFormat="1" ht="11.25">
      <c r="A221" s="36"/>
      <c r="B221" s="37"/>
      <c r="C221" s="38"/>
      <c r="D221" s="207" t="s">
        <v>248</v>
      </c>
      <c r="E221" s="38"/>
      <c r="F221" s="208" t="s">
        <v>4497</v>
      </c>
      <c r="G221" s="38"/>
      <c r="H221" s="38"/>
      <c r="I221" s="117"/>
      <c r="J221" s="38"/>
      <c r="K221" s="38"/>
      <c r="L221" s="41"/>
      <c r="M221" s="209"/>
      <c r="N221" s="210"/>
      <c r="O221" s="66"/>
      <c r="P221" s="66"/>
      <c r="Q221" s="66"/>
      <c r="R221" s="66"/>
      <c r="S221" s="66"/>
      <c r="T221" s="67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T221" s="19" t="s">
        <v>248</v>
      </c>
      <c r="AU221" s="19" t="s">
        <v>81</v>
      </c>
    </row>
    <row r="222" spans="1:65" s="13" customFormat="1" ht="11.25">
      <c r="B222" s="211"/>
      <c r="C222" s="212"/>
      <c r="D222" s="207" t="s">
        <v>250</v>
      </c>
      <c r="E222" s="213" t="s">
        <v>19</v>
      </c>
      <c r="F222" s="214" t="s">
        <v>4499</v>
      </c>
      <c r="G222" s="212"/>
      <c r="H222" s="215">
        <v>1</v>
      </c>
      <c r="I222" s="216"/>
      <c r="J222" s="212"/>
      <c r="K222" s="212"/>
      <c r="L222" s="217"/>
      <c r="M222" s="218"/>
      <c r="N222" s="219"/>
      <c r="O222" s="219"/>
      <c r="P222" s="219"/>
      <c r="Q222" s="219"/>
      <c r="R222" s="219"/>
      <c r="S222" s="219"/>
      <c r="T222" s="220"/>
      <c r="AT222" s="221" t="s">
        <v>250</v>
      </c>
      <c r="AU222" s="221" t="s">
        <v>81</v>
      </c>
      <c r="AV222" s="13" t="s">
        <v>81</v>
      </c>
      <c r="AW222" s="13" t="s">
        <v>33</v>
      </c>
      <c r="AX222" s="13" t="s">
        <v>72</v>
      </c>
      <c r="AY222" s="221" t="s">
        <v>239</v>
      </c>
    </row>
    <row r="223" spans="1:65" s="2" customFormat="1" ht="16.5" customHeight="1">
      <c r="A223" s="36"/>
      <c r="B223" s="37"/>
      <c r="C223" s="194" t="s">
        <v>518</v>
      </c>
      <c r="D223" s="194" t="s">
        <v>241</v>
      </c>
      <c r="E223" s="195" t="s">
        <v>2003</v>
      </c>
      <c r="F223" s="196" t="s">
        <v>2004</v>
      </c>
      <c r="G223" s="197" t="s">
        <v>285</v>
      </c>
      <c r="H223" s="198">
        <v>1</v>
      </c>
      <c r="I223" s="199"/>
      <c r="J223" s="200">
        <f>ROUND(I223*H223,2)</f>
        <v>0</v>
      </c>
      <c r="K223" s="196" t="s">
        <v>245</v>
      </c>
      <c r="L223" s="41"/>
      <c r="M223" s="201" t="s">
        <v>19</v>
      </c>
      <c r="N223" s="202" t="s">
        <v>43</v>
      </c>
      <c r="O223" s="66"/>
      <c r="P223" s="203">
        <f>O223*H223</f>
        <v>0</v>
      </c>
      <c r="Q223" s="203">
        <v>1.1469999999999999E-2</v>
      </c>
      <c r="R223" s="203">
        <f>Q223*H223</f>
        <v>1.1469999999999999E-2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246</v>
      </c>
      <c r="AT223" s="205" t="s">
        <v>241</v>
      </c>
      <c r="AU223" s="205" t="s">
        <v>81</v>
      </c>
      <c r="AY223" s="19" t="s">
        <v>239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246</v>
      </c>
      <c r="BM223" s="205" t="s">
        <v>4500</v>
      </c>
    </row>
    <row r="224" spans="1:65" s="2" customFormat="1" ht="11.25">
      <c r="A224" s="36"/>
      <c r="B224" s="37"/>
      <c r="C224" s="38"/>
      <c r="D224" s="207" t="s">
        <v>248</v>
      </c>
      <c r="E224" s="38"/>
      <c r="F224" s="208" t="s">
        <v>2004</v>
      </c>
      <c r="G224" s="38"/>
      <c r="H224" s="38"/>
      <c r="I224" s="117"/>
      <c r="J224" s="38"/>
      <c r="K224" s="38"/>
      <c r="L224" s="41"/>
      <c r="M224" s="209"/>
      <c r="N224" s="210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248</v>
      </c>
      <c r="AU224" s="19" t="s">
        <v>81</v>
      </c>
    </row>
    <row r="225" spans="1:65" s="2" customFormat="1" ht="19.5">
      <c r="A225" s="36"/>
      <c r="B225" s="37"/>
      <c r="C225" s="38"/>
      <c r="D225" s="207" t="s">
        <v>275</v>
      </c>
      <c r="E225" s="38"/>
      <c r="F225" s="225" t="s">
        <v>4488</v>
      </c>
      <c r="G225" s="38"/>
      <c r="H225" s="38"/>
      <c r="I225" s="117"/>
      <c r="J225" s="38"/>
      <c r="K225" s="38"/>
      <c r="L225" s="41"/>
      <c r="M225" s="209"/>
      <c r="N225" s="210"/>
      <c r="O225" s="66"/>
      <c r="P225" s="66"/>
      <c r="Q225" s="66"/>
      <c r="R225" s="66"/>
      <c r="S225" s="66"/>
      <c r="T225" s="67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T225" s="19" t="s">
        <v>275</v>
      </c>
      <c r="AU225" s="19" t="s">
        <v>81</v>
      </c>
    </row>
    <row r="226" spans="1:65" s="13" customFormat="1" ht="11.25">
      <c r="B226" s="211"/>
      <c r="C226" s="212"/>
      <c r="D226" s="207" t="s">
        <v>250</v>
      </c>
      <c r="E226" s="213" t="s">
        <v>19</v>
      </c>
      <c r="F226" s="214" t="s">
        <v>4501</v>
      </c>
      <c r="G226" s="212"/>
      <c r="H226" s="215">
        <v>1</v>
      </c>
      <c r="I226" s="216"/>
      <c r="J226" s="212"/>
      <c r="K226" s="212"/>
      <c r="L226" s="217"/>
      <c r="M226" s="218"/>
      <c r="N226" s="219"/>
      <c r="O226" s="219"/>
      <c r="P226" s="219"/>
      <c r="Q226" s="219"/>
      <c r="R226" s="219"/>
      <c r="S226" s="219"/>
      <c r="T226" s="220"/>
      <c r="AT226" s="221" t="s">
        <v>250</v>
      </c>
      <c r="AU226" s="221" t="s">
        <v>81</v>
      </c>
      <c r="AV226" s="13" t="s">
        <v>81</v>
      </c>
      <c r="AW226" s="13" t="s">
        <v>33</v>
      </c>
      <c r="AX226" s="13" t="s">
        <v>72</v>
      </c>
      <c r="AY226" s="221" t="s">
        <v>239</v>
      </c>
    </row>
    <row r="227" spans="1:65" s="2" customFormat="1" ht="16.5" customHeight="1">
      <c r="A227" s="36"/>
      <c r="B227" s="37"/>
      <c r="C227" s="240" t="s">
        <v>524</v>
      </c>
      <c r="D227" s="240" t="s">
        <v>653</v>
      </c>
      <c r="E227" s="241" t="s">
        <v>4502</v>
      </c>
      <c r="F227" s="242" t="s">
        <v>4503</v>
      </c>
      <c r="G227" s="243" t="s">
        <v>285</v>
      </c>
      <c r="H227" s="244">
        <v>1</v>
      </c>
      <c r="I227" s="245"/>
      <c r="J227" s="246">
        <f>ROUND(I227*H227,2)</f>
        <v>0</v>
      </c>
      <c r="K227" s="242" t="s">
        <v>19</v>
      </c>
      <c r="L227" s="247"/>
      <c r="M227" s="248" t="s">
        <v>19</v>
      </c>
      <c r="N227" s="249" t="s">
        <v>43</v>
      </c>
      <c r="O227" s="66"/>
      <c r="P227" s="203">
        <f>O227*H227</f>
        <v>0</v>
      </c>
      <c r="Q227" s="203">
        <v>0.44900000000000001</v>
      </c>
      <c r="R227" s="203">
        <f>Q227*H227</f>
        <v>0.44900000000000001</v>
      </c>
      <c r="S227" s="203">
        <v>0</v>
      </c>
      <c r="T227" s="204">
        <f>S227*H227</f>
        <v>0</v>
      </c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R227" s="205" t="s">
        <v>314</v>
      </c>
      <c r="AT227" s="205" t="s">
        <v>653</v>
      </c>
      <c r="AU227" s="205" t="s">
        <v>81</v>
      </c>
      <c r="AY227" s="19" t="s">
        <v>239</v>
      </c>
      <c r="BE227" s="206">
        <f>IF(N227="základní",J227,0)</f>
        <v>0</v>
      </c>
      <c r="BF227" s="206">
        <f>IF(N227="snížená",J227,0)</f>
        <v>0</v>
      </c>
      <c r="BG227" s="206">
        <f>IF(N227="zákl. přenesená",J227,0)</f>
        <v>0</v>
      </c>
      <c r="BH227" s="206">
        <f>IF(N227="sníž. přenesená",J227,0)</f>
        <v>0</v>
      </c>
      <c r="BI227" s="206">
        <f>IF(N227="nulová",J227,0)</f>
        <v>0</v>
      </c>
      <c r="BJ227" s="19" t="s">
        <v>79</v>
      </c>
      <c r="BK227" s="206">
        <f>ROUND(I227*H227,2)</f>
        <v>0</v>
      </c>
      <c r="BL227" s="19" t="s">
        <v>246</v>
      </c>
      <c r="BM227" s="205" t="s">
        <v>4504</v>
      </c>
    </row>
    <row r="228" spans="1:65" s="2" customFormat="1" ht="11.25">
      <c r="A228" s="36"/>
      <c r="B228" s="37"/>
      <c r="C228" s="38"/>
      <c r="D228" s="207" t="s">
        <v>248</v>
      </c>
      <c r="E228" s="38"/>
      <c r="F228" s="208" t="s">
        <v>4503</v>
      </c>
      <c r="G228" s="38"/>
      <c r="H228" s="38"/>
      <c r="I228" s="117"/>
      <c r="J228" s="38"/>
      <c r="K228" s="38"/>
      <c r="L228" s="41"/>
      <c r="M228" s="209"/>
      <c r="N228" s="210"/>
      <c r="O228" s="66"/>
      <c r="P228" s="66"/>
      <c r="Q228" s="66"/>
      <c r="R228" s="66"/>
      <c r="S228" s="66"/>
      <c r="T228" s="67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T228" s="19" t="s">
        <v>248</v>
      </c>
      <c r="AU228" s="19" t="s">
        <v>81</v>
      </c>
    </row>
    <row r="229" spans="1:65" s="13" customFormat="1" ht="11.25">
      <c r="B229" s="211"/>
      <c r="C229" s="212"/>
      <c r="D229" s="207" t="s">
        <v>250</v>
      </c>
      <c r="E229" s="213" t="s">
        <v>19</v>
      </c>
      <c r="F229" s="214" t="s">
        <v>4505</v>
      </c>
      <c r="G229" s="212"/>
      <c r="H229" s="215">
        <v>1</v>
      </c>
      <c r="I229" s="216"/>
      <c r="J229" s="212"/>
      <c r="K229" s="212"/>
      <c r="L229" s="217"/>
      <c r="M229" s="218"/>
      <c r="N229" s="219"/>
      <c r="O229" s="219"/>
      <c r="P229" s="219"/>
      <c r="Q229" s="219"/>
      <c r="R229" s="219"/>
      <c r="S229" s="219"/>
      <c r="T229" s="220"/>
      <c r="AT229" s="221" t="s">
        <v>250</v>
      </c>
      <c r="AU229" s="221" t="s">
        <v>81</v>
      </c>
      <c r="AV229" s="13" t="s">
        <v>81</v>
      </c>
      <c r="AW229" s="13" t="s">
        <v>33</v>
      </c>
      <c r="AX229" s="13" t="s">
        <v>72</v>
      </c>
      <c r="AY229" s="221" t="s">
        <v>239</v>
      </c>
    </row>
    <row r="230" spans="1:65" s="2" customFormat="1" ht="16.5" customHeight="1">
      <c r="A230" s="36"/>
      <c r="B230" s="37"/>
      <c r="C230" s="194" t="s">
        <v>530</v>
      </c>
      <c r="D230" s="194" t="s">
        <v>241</v>
      </c>
      <c r="E230" s="195" t="s">
        <v>2010</v>
      </c>
      <c r="F230" s="196" t="s">
        <v>2011</v>
      </c>
      <c r="G230" s="197" t="s">
        <v>285</v>
      </c>
      <c r="H230" s="198">
        <v>1</v>
      </c>
      <c r="I230" s="199"/>
      <c r="J230" s="200">
        <f>ROUND(I230*H230,2)</f>
        <v>0</v>
      </c>
      <c r="K230" s="196" t="s">
        <v>245</v>
      </c>
      <c r="L230" s="41"/>
      <c r="M230" s="201" t="s">
        <v>19</v>
      </c>
      <c r="N230" s="202" t="s">
        <v>43</v>
      </c>
      <c r="O230" s="66"/>
      <c r="P230" s="203">
        <f>O230*H230</f>
        <v>0</v>
      </c>
      <c r="Q230" s="203">
        <v>2.7529999999999999E-2</v>
      </c>
      <c r="R230" s="203">
        <f>Q230*H230</f>
        <v>2.7529999999999999E-2</v>
      </c>
      <c r="S230" s="203">
        <v>0</v>
      </c>
      <c r="T230" s="204">
        <f>S230*H230</f>
        <v>0</v>
      </c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R230" s="205" t="s">
        <v>246</v>
      </c>
      <c r="AT230" s="205" t="s">
        <v>241</v>
      </c>
      <c r="AU230" s="205" t="s">
        <v>81</v>
      </c>
      <c r="AY230" s="19" t="s">
        <v>239</v>
      </c>
      <c r="BE230" s="206">
        <f>IF(N230="základní",J230,0)</f>
        <v>0</v>
      </c>
      <c r="BF230" s="206">
        <f>IF(N230="snížená",J230,0)</f>
        <v>0</v>
      </c>
      <c r="BG230" s="206">
        <f>IF(N230="zákl. přenesená",J230,0)</f>
        <v>0</v>
      </c>
      <c r="BH230" s="206">
        <f>IF(N230="sníž. přenesená",J230,0)</f>
        <v>0</v>
      </c>
      <c r="BI230" s="206">
        <f>IF(N230="nulová",J230,0)</f>
        <v>0</v>
      </c>
      <c r="BJ230" s="19" t="s">
        <v>79</v>
      </c>
      <c r="BK230" s="206">
        <f>ROUND(I230*H230,2)</f>
        <v>0</v>
      </c>
      <c r="BL230" s="19" t="s">
        <v>246</v>
      </c>
      <c r="BM230" s="205" t="s">
        <v>4506</v>
      </c>
    </row>
    <row r="231" spans="1:65" s="2" customFormat="1" ht="11.25">
      <c r="A231" s="36"/>
      <c r="B231" s="37"/>
      <c r="C231" s="38"/>
      <c r="D231" s="207" t="s">
        <v>248</v>
      </c>
      <c r="E231" s="38"/>
      <c r="F231" s="208" t="s">
        <v>2011</v>
      </c>
      <c r="G231" s="38"/>
      <c r="H231" s="38"/>
      <c r="I231" s="117"/>
      <c r="J231" s="38"/>
      <c r="K231" s="38"/>
      <c r="L231" s="41"/>
      <c r="M231" s="209"/>
      <c r="N231" s="210"/>
      <c r="O231" s="66"/>
      <c r="P231" s="66"/>
      <c r="Q231" s="66"/>
      <c r="R231" s="66"/>
      <c r="S231" s="66"/>
      <c r="T231" s="67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T231" s="19" t="s">
        <v>248</v>
      </c>
      <c r="AU231" s="19" t="s">
        <v>81</v>
      </c>
    </row>
    <row r="232" spans="1:65" s="2" customFormat="1" ht="19.5">
      <c r="A232" s="36"/>
      <c r="B232" s="37"/>
      <c r="C232" s="38"/>
      <c r="D232" s="207" t="s">
        <v>275</v>
      </c>
      <c r="E232" s="38"/>
      <c r="F232" s="225" t="s">
        <v>4488</v>
      </c>
      <c r="G232" s="38"/>
      <c r="H232" s="38"/>
      <c r="I232" s="117"/>
      <c r="J232" s="38"/>
      <c r="K232" s="38"/>
      <c r="L232" s="41"/>
      <c r="M232" s="209"/>
      <c r="N232" s="210"/>
      <c r="O232" s="66"/>
      <c r="P232" s="66"/>
      <c r="Q232" s="66"/>
      <c r="R232" s="66"/>
      <c r="S232" s="66"/>
      <c r="T232" s="67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T232" s="19" t="s">
        <v>275</v>
      </c>
      <c r="AU232" s="19" t="s">
        <v>81</v>
      </c>
    </row>
    <row r="233" spans="1:65" s="13" customFormat="1" ht="11.25">
      <c r="B233" s="211"/>
      <c r="C233" s="212"/>
      <c r="D233" s="207" t="s">
        <v>250</v>
      </c>
      <c r="E233" s="213" t="s">
        <v>19</v>
      </c>
      <c r="F233" s="214" t="s">
        <v>4501</v>
      </c>
      <c r="G233" s="212"/>
      <c r="H233" s="215">
        <v>1</v>
      </c>
      <c r="I233" s="216"/>
      <c r="J233" s="212"/>
      <c r="K233" s="212"/>
      <c r="L233" s="217"/>
      <c r="M233" s="218"/>
      <c r="N233" s="219"/>
      <c r="O233" s="219"/>
      <c r="P233" s="219"/>
      <c r="Q233" s="219"/>
      <c r="R233" s="219"/>
      <c r="S233" s="219"/>
      <c r="T233" s="220"/>
      <c r="AT233" s="221" t="s">
        <v>250</v>
      </c>
      <c r="AU233" s="221" t="s">
        <v>81</v>
      </c>
      <c r="AV233" s="13" t="s">
        <v>81</v>
      </c>
      <c r="AW233" s="13" t="s">
        <v>33</v>
      </c>
      <c r="AX233" s="13" t="s">
        <v>72</v>
      </c>
      <c r="AY233" s="221" t="s">
        <v>239</v>
      </c>
    </row>
    <row r="234" spans="1:65" s="2" customFormat="1" ht="16.5" customHeight="1">
      <c r="A234" s="36"/>
      <c r="B234" s="37"/>
      <c r="C234" s="240" t="s">
        <v>536</v>
      </c>
      <c r="D234" s="240" t="s">
        <v>653</v>
      </c>
      <c r="E234" s="241" t="s">
        <v>4507</v>
      </c>
      <c r="F234" s="242" t="s">
        <v>4508</v>
      </c>
      <c r="G234" s="243" t="s">
        <v>285</v>
      </c>
      <c r="H234" s="244">
        <v>1</v>
      </c>
      <c r="I234" s="245"/>
      <c r="J234" s="246">
        <f>ROUND(I234*H234,2)</f>
        <v>0</v>
      </c>
      <c r="K234" s="242" t="s">
        <v>19</v>
      </c>
      <c r="L234" s="247"/>
      <c r="M234" s="248" t="s">
        <v>19</v>
      </c>
      <c r="N234" s="249" t="s">
        <v>43</v>
      </c>
      <c r="O234" s="66"/>
      <c r="P234" s="203">
        <f>O234*H234</f>
        <v>0</v>
      </c>
      <c r="Q234" s="203">
        <v>1.6</v>
      </c>
      <c r="R234" s="203">
        <f>Q234*H234</f>
        <v>1.6</v>
      </c>
      <c r="S234" s="203">
        <v>0</v>
      </c>
      <c r="T234" s="204">
        <f>S234*H234</f>
        <v>0</v>
      </c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R234" s="205" t="s">
        <v>314</v>
      </c>
      <c r="AT234" s="205" t="s">
        <v>653</v>
      </c>
      <c r="AU234" s="205" t="s">
        <v>81</v>
      </c>
      <c r="AY234" s="19" t="s">
        <v>239</v>
      </c>
      <c r="BE234" s="206">
        <f>IF(N234="základní",J234,0)</f>
        <v>0</v>
      </c>
      <c r="BF234" s="206">
        <f>IF(N234="snížená",J234,0)</f>
        <v>0</v>
      </c>
      <c r="BG234" s="206">
        <f>IF(N234="zákl. přenesená",J234,0)</f>
        <v>0</v>
      </c>
      <c r="BH234" s="206">
        <f>IF(N234="sníž. přenesená",J234,0)</f>
        <v>0</v>
      </c>
      <c r="BI234" s="206">
        <f>IF(N234="nulová",J234,0)</f>
        <v>0</v>
      </c>
      <c r="BJ234" s="19" t="s">
        <v>79</v>
      </c>
      <c r="BK234" s="206">
        <f>ROUND(I234*H234,2)</f>
        <v>0</v>
      </c>
      <c r="BL234" s="19" t="s">
        <v>246</v>
      </c>
      <c r="BM234" s="205" t="s">
        <v>4509</v>
      </c>
    </row>
    <row r="235" spans="1:65" s="2" customFormat="1" ht="11.25">
      <c r="A235" s="36"/>
      <c r="B235" s="37"/>
      <c r="C235" s="38"/>
      <c r="D235" s="207" t="s">
        <v>248</v>
      </c>
      <c r="E235" s="38"/>
      <c r="F235" s="208" t="s">
        <v>4508</v>
      </c>
      <c r="G235" s="38"/>
      <c r="H235" s="38"/>
      <c r="I235" s="117"/>
      <c r="J235" s="38"/>
      <c r="K235" s="38"/>
      <c r="L235" s="41"/>
      <c r="M235" s="209"/>
      <c r="N235" s="210"/>
      <c r="O235" s="66"/>
      <c r="P235" s="66"/>
      <c r="Q235" s="66"/>
      <c r="R235" s="66"/>
      <c r="S235" s="66"/>
      <c r="T235" s="67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T235" s="19" t="s">
        <v>248</v>
      </c>
      <c r="AU235" s="19" t="s">
        <v>81</v>
      </c>
    </row>
    <row r="236" spans="1:65" s="13" customFormat="1" ht="11.25">
      <c r="B236" s="211"/>
      <c r="C236" s="212"/>
      <c r="D236" s="207" t="s">
        <v>250</v>
      </c>
      <c r="E236" s="213" t="s">
        <v>19</v>
      </c>
      <c r="F236" s="214" t="s">
        <v>4510</v>
      </c>
      <c r="G236" s="212"/>
      <c r="H236" s="215">
        <v>1</v>
      </c>
      <c r="I236" s="216"/>
      <c r="J236" s="212"/>
      <c r="K236" s="212"/>
      <c r="L236" s="217"/>
      <c r="M236" s="218"/>
      <c r="N236" s="219"/>
      <c r="O236" s="219"/>
      <c r="P236" s="219"/>
      <c r="Q236" s="219"/>
      <c r="R236" s="219"/>
      <c r="S236" s="219"/>
      <c r="T236" s="220"/>
      <c r="AT236" s="221" t="s">
        <v>250</v>
      </c>
      <c r="AU236" s="221" t="s">
        <v>81</v>
      </c>
      <c r="AV236" s="13" t="s">
        <v>81</v>
      </c>
      <c r="AW236" s="13" t="s">
        <v>33</v>
      </c>
      <c r="AX236" s="13" t="s">
        <v>72</v>
      </c>
      <c r="AY236" s="221" t="s">
        <v>239</v>
      </c>
    </row>
    <row r="237" spans="1:65" s="2" customFormat="1" ht="16.5" customHeight="1">
      <c r="A237" s="36"/>
      <c r="B237" s="37"/>
      <c r="C237" s="194" t="s">
        <v>543</v>
      </c>
      <c r="D237" s="194" t="s">
        <v>241</v>
      </c>
      <c r="E237" s="195" t="s">
        <v>4511</v>
      </c>
      <c r="F237" s="196" t="s">
        <v>4512</v>
      </c>
      <c r="G237" s="197" t="s">
        <v>244</v>
      </c>
      <c r="H237" s="198">
        <v>1</v>
      </c>
      <c r="I237" s="199"/>
      <c r="J237" s="200">
        <f>ROUND(I237*H237,2)</f>
        <v>0</v>
      </c>
      <c r="K237" s="196" t="s">
        <v>19</v>
      </c>
      <c r="L237" s="41"/>
      <c r="M237" s="201" t="s">
        <v>19</v>
      </c>
      <c r="N237" s="202" t="s">
        <v>43</v>
      </c>
      <c r="O237" s="66"/>
      <c r="P237" s="203">
        <f>O237*H237</f>
        <v>0</v>
      </c>
      <c r="Q237" s="203">
        <v>0</v>
      </c>
      <c r="R237" s="203">
        <f>Q237*H237</f>
        <v>0</v>
      </c>
      <c r="S237" s="203">
        <v>0</v>
      </c>
      <c r="T237" s="204">
        <f>S237*H237</f>
        <v>0</v>
      </c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R237" s="205" t="s">
        <v>246</v>
      </c>
      <c r="AT237" s="205" t="s">
        <v>241</v>
      </c>
      <c r="AU237" s="205" t="s">
        <v>81</v>
      </c>
      <c r="AY237" s="19" t="s">
        <v>239</v>
      </c>
      <c r="BE237" s="206">
        <f>IF(N237="základní",J237,0)</f>
        <v>0</v>
      </c>
      <c r="BF237" s="206">
        <f>IF(N237="snížená",J237,0)</f>
        <v>0</v>
      </c>
      <c r="BG237" s="206">
        <f>IF(N237="zákl. přenesená",J237,0)</f>
        <v>0</v>
      </c>
      <c r="BH237" s="206">
        <f>IF(N237="sníž. přenesená",J237,0)</f>
        <v>0</v>
      </c>
      <c r="BI237" s="206">
        <f>IF(N237="nulová",J237,0)</f>
        <v>0</v>
      </c>
      <c r="BJ237" s="19" t="s">
        <v>79</v>
      </c>
      <c r="BK237" s="206">
        <f>ROUND(I237*H237,2)</f>
        <v>0</v>
      </c>
      <c r="BL237" s="19" t="s">
        <v>246</v>
      </c>
      <c r="BM237" s="205" t="s">
        <v>4513</v>
      </c>
    </row>
    <row r="238" spans="1:65" s="2" customFormat="1" ht="11.25">
      <c r="A238" s="36"/>
      <c r="B238" s="37"/>
      <c r="C238" s="38"/>
      <c r="D238" s="207" t="s">
        <v>248</v>
      </c>
      <c r="E238" s="38"/>
      <c r="F238" s="208" t="s">
        <v>4512</v>
      </c>
      <c r="G238" s="38"/>
      <c r="H238" s="38"/>
      <c r="I238" s="117"/>
      <c r="J238" s="38"/>
      <c r="K238" s="38"/>
      <c r="L238" s="41"/>
      <c r="M238" s="209"/>
      <c r="N238" s="210"/>
      <c r="O238" s="66"/>
      <c r="P238" s="66"/>
      <c r="Q238" s="66"/>
      <c r="R238" s="66"/>
      <c r="S238" s="66"/>
      <c r="T238" s="67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T238" s="19" t="s">
        <v>248</v>
      </c>
      <c r="AU238" s="19" t="s">
        <v>81</v>
      </c>
    </row>
    <row r="239" spans="1:65" s="13" customFormat="1" ht="11.25">
      <c r="B239" s="211"/>
      <c r="C239" s="212"/>
      <c r="D239" s="207" t="s">
        <v>250</v>
      </c>
      <c r="E239" s="213" t="s">
        <v>19</v>
      </c>
      <c r="F239" s="214" t="s">
        <v>4514</v>
      </c>
      <c r="G239" s="212"/>
      <c r="H239" s="215">
        <v>1</v>
      </c>
      <c r="I239" s="216"/>
      <c r="J239" s="212"/>
      <c r="K239" s="212"/>
      <c r="L239" s="217"/>
      <c r="M239" s="218"/>
      <c r="N239" s="219"/>
      <c r="O239" s="219"/>
      <c r="P239" s="219"/>
      <c r="Q239" s="219"/>
      <c r="R239" s="219"/>
      <c r="S239" s="219"/>
      <c r="T239" s="220"/>
      <c r="AT239" s="221" t="s">
        <v>250</v>
      </c>
      <c r="AU239" s="221" t="s">
        <v>81</v>
      </c>
      <c r="AV239" s="13" t="s">
        <v>81</v>
      </c>
      <c r="AW239" s="13" t="s">
        <v>33</v>
      </c>
      <c r="AX239" s="13" t="s">
        <v>72</v>
      </c>
      <c r="AY239" s="221" t="s">
        <v>239</v>
      </c>
    </row>
    <row r="240" spans="1:65" s="2" customFormat="1" ht="16.5" customHeight="1">
      <c r="A240" s="36"/>
      <c r="B240" s="37"/>
      <c r="C240" s="194" t="s">
        <v>549</v>
      </c>
      <c r="D240" s="194" t="s">
        <v>241</v>
      </c>
      <c r="E240" s="195" t="s">
        <v>4515</v>
      </c>
      <c r="F240" s="196" t="s">
        <v>2018</v>
      </c>
      <c r="G240" s="197" t="s">
        <v>285</v>
      </c>
      <c r="H240" s="198">
        <v>1</v>
      </c>
      <c r="I240" s="199"/>
      <c r="J240" s="200">
        <f>ROUND(I240*H240,2)</f>
        <v>0</v>
      </c>
      <c r="K240" s="196" t="s">
        <v>245</v>
      </c>
      <c r="L240" s="41"/>
      <c r="M240" s="201" t="s">
        <v>19</v>
      </c>
      <c r="N240" s="202" t="s">
        <v>43</v>
      </c>
      <c r="O240" s="66"/>
      <c r="P240" s="203">
        <f>O240*H240</f>
        <v>0</v>
      </c>
      <c r="Q240" s="203">
        <v>7.0200000000000002E-3</v>
      </c>
      <c r="R240" s="203">
        <f>Q240*H240</f>
        <v>7.0200000000000002E-3</v>
      </c>
      <c r="S240" s="203">
        <v>0</v>
      </c>
      <c r="T240" s="204">
        <f>S240*H240</f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205" t="s">
        <v>246</v>
      </c>
      <c r="AT240" s="205" t="s">
        <v>241</v>
      </c>
      <c r="AU240" s="205" t="s">
        <v>81</v>
      </c>
      <c r="AY240" s="19" t="s">
        <v>239</v>
      </c>
      <c r="BE240" s="206">
        <f>IF(N240="základní",J240,0)</f>
        <v>0</v>
      </c>
      <c r="BF240" s="206">
        <f>IF(N240="snížená",J240,0)</f>
        <v>0</v>
      </c>
      <c r="BG240" s="206">
        <f>IF(N240="zákl. přenesená",J240,0)</f>
        <v>0</v>
      </c>
      <c r="BH240" s="206">
        <f>IF(N240="sníž. přenesená",J240,0)</f>
        <v>0</v>
      </c>
      <c r="BI240" s="206">
        <f>IF(N240="nulová",J240,0)</f>
        <v>0</v>
      </c>
      <c r="BJ240" s="19" t="s">
        <v>79</v>
      </c>
      <c r="BK240" s="206">
        <f>ROUND(I240*H240,2)</f>
        <v>0</v>
      </c>
      <c r="BL240" s="19" t="s">
        <v>246</v>
      </c>
      <c r="BM240" s="205" t="s">
        <v>4516</v>
      </c>
    </row>
    <row r="241" spans="1:65" s="2" customFormat="1" ht="11.25">
      <c r="A241" s="36"/>
      <c r="B241" s="37"/>
      <c r="C241" s="38"/>
      <c r="D241" s="207" t="s">
        <v>248</v>
      </c>
      <c r="E241" s="38"/>
      <c r="F241" s="208" t="s">
        <v>2020</v>
      </c>
      <c r="G241" s="38"/>
      <c r="H241" s="38"/>
      <c r="I241" s="117"/>
      <c r="J241" s="38"/>
      <c r="K241" s="38"/>
      <c r="L241" s="41"/>
      <c r="M241" s="209"/>
      <c r="N241" s="210"/>
      <c r="O241" s="66"/>
      <c r="P241" s="66"/>
      <c r="Q241" s="66"/>
      <c r="R241" s="66"/>
      <c r="S241" s="66"/>
      <c r="T241" s="67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T241" s="19" t="s">
        <v>248</v>
      </c>
      <c r="AU241" s="19" t="s">
        <v>81</v>
      </c>
    </row>
    <row r="242" spans="1:65" s="13" customFormat="1" ht="11.25">
      <c r="B242" s="211"/>
      <c r="C242" s="212"/>
      <c r="D242" s="207" t="s">
        <v>250</v>
      </c>
      <c r="E242" s="213" t="s">
        <v>19</v>
      </c>
      <c r="F242" s="214" t="s">
        <v>4517</v>
      </c>
      <c r="G242" s="212"/>
      <c r="H242" s="215">
        <v>1</v>
      </c>
      <c r="I242" s="216"/>
      <c r="J242" s="212"/>
      <c r="K242" s="212"/>
      <c r="L242" s="217"/>
      <c r="M242" s="218"/>
      <c r="N242" s="219"/>
      <c r="O242" s="219"/>
      <c r="P242" s="219"/>
      <c r="Q242" s="219"/>
      <c r="R242" s="219"/>
      <c r="S242" s="219"/>
      <c r="T242" s="220"/>
      <c r="AT242" s="221" t="s">
        <v>250</v>
      </c>
      <c r="AU242" s="221" t="s">
        <v>81</v>
      </c>
      <c r="AV242" s="13" t="s">
        <v>81</v>
      </c>
      <c r="AW242" s="13" t="s">
        <v>33</v>
      </c>
      <c r="AX242" s="13" t="s">
        <v>72</v>
      </c>
      <c r="AY242" s="221" t="s">
        <v>239</v>
      </c>
    </row>
    <row r="243" spans="1:65" s="2" customFormat="1" ht="16.5" customHeight="1">
      <c r="A243" s="36"/>
      <c r="B243" s="37"/>
      <c r="C243" s="240" t="s">
        <v>558</v>
      </c>
      <c r="D243" s="240" t="s">
        <v>653</v>
      </c>
      <c r="E243" s="241" t="s">
        <v>4518</v>
      </c>
      <c r="F243" s="242" t="s">
        <v>4519</v>
      </c>
      <c r="G243" s="243" t="s">
        <v>285</v>
      </c>
      <c r="H243" s="244">
        <v>1</v>
      </c>
      <c r="I243" s="245"/>
      <c r="J243" s="246">
        <f>ROUND(I243*H243,2)</f>
        <v>0</v>
      </c>
      <c r="K243" s="242" t="s">
        <v>19</v>
      </c>
      <c r="L243" s="247"/>
      <c r="M243" s="248" t="s">
        <v>19</v>
      </c>
      <c r="N243" s="249" t="s">
        <v>43</v>
      </c>
      <c r="O243" s="66"/>
      <c r="P243" s="203">
        <f>O243*H243</f>
        <v>0</v>
      </c>
      <c r="Q243" s="203">
        <v>0.10199999999999999</v>
      </c>
      <c r="R243" s="203">
        <f>Q243*H243</f>
        <v>0.10199999999999999</v>
      </c>
      <c r="S243" s="203">
        <v>0</v>
      </c>
      <c r="T243" s="204">
        <f>S243*H243</f>
        <v>0</v>
      </c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R243" s="205" t="s">
        <v>314</v>
      </c>
      <c r="AT243" s="205" t="s">
        <v>653</v>
      </c>
      <c r="AU243" s="205" t="s">
        <v>81</v>
      </c>
      <c r="AY243" s="19" t="s">
        <v>239</v>
      </c>
      <c r="BE243" s="206">
        <f>IF(N243="základní",J243,0)</f>
        <v>0</v>
      </c>
      <c r="BF243" s="206">
        <f>IF(N243="snížená",J243,0)</f>
        <v>0</v>
      </c>
      <c r="BG243" s="206">
        <f>IF(N243="zákl. přenesená",J243,0)</f>
        <v>0</v>
      </c>
      <c r="BH243" s="206">
        <f>IF(N243="sníž. přenesená",J243,0)</f>
        <v>0</v>
      </c>
      <c r="BI243" s="206">
        <f>IF(N243="nulová",J243,0)</f>
        <v>0</v>
      </c>
      <c r="BJ243" s="19" t="s">
        <v>79</v>
      </c>
      <c r="BK243" s="206">
        <f>ROUND(I243*H243,2)</f>
        <v>0</v>
      </c>
      <c r="BL243" s="19" t="s">
        <v>246</v>
      </c>
      <c r="BM243" s="205" t="s">
        <v>4520</v>
      </c>
    </row>
    <row r="244" spans="1:65" s="2" customFormat="1" ht="11.25">
      <c r="A244" s="36"/>
      <c r="B244" s="37"/>
      <c r="C244" s="38"/>
      <c r="D244" s="207" t="s">
        <v>248</v>
      </c>
      <c r="E244" s="38"/>
      <c r="F244" s="208" t="s">
        <v>4519</v>
      </c>
      <c r="G244" s="38"/>
      <c r="H244" s="38"/>
      <c r="I244" s="117"/>
      <c r="J244" s="38"/>
      <c r="K244" s="38"/>
      <c r="L244" s="41"/>
      <c r="M244" s="209"/>
      <c r="N244" s="210"/>
      <c r="O244" s="66"/>
      <c r="P244" s="66"/>
      <c r="Q244" s="66"/>
      <c r="R244" s="66"/>
      <c r="S244" s="66"/>
      <c r="T244" s="67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T244" s="19" t="s">
        <v>248</v>
      </c>
      <c r="AU244" s="19" t="s">
        <v>81</v>
      </c>
    </row>
    <row r="245" spans="1:65" s="13" customFormat="1" ht="11.25">
      <c r="B245" s="211"/>
      <c r="C245" s="212"/>
      <c r="D245" s="207" t="s">
        <v>250</v>
      </c>
      <c r="E245" s="213" t="s">
        <v>19</v>
      </c>
      <c r="F245" s="214" t="s">
        <v>4521</v>
      </c>
      <c r="G245" s="212"/>
      <c r="H245" s="215">
        <v>1</v>
      </c>
      <c r="I245" s="216"/>
      <c r="J245" s="212"/>
      <c r="K245" s="212"/>
      <c r="L245" s="217"/>
      <c r="M245" s="218"/>
      <c r="N245" s="219"/>
      <c r="O245" s="219"/>
      <c r="P245" s="219"/>
      <c r="Q245" s="219"/>
      <c r="R245" s="219"/>
      <c r="S245" s="219"/>
      <c r="T245" s="220"/>
      <c r="AT245" s="221" t="s">
        <v>250</v>
      </c>
      <c r="AU245" s="221" t="s">
        <v>81</v>
      </c>
      <c r="AV245" s="13" t="s">
        <v>81</v>
      </c>
      <c r="AW245" s="13" t="s">
        <v>33</v>
      </c>
      <c r="AX245" s="13" t="s">
        <v>72</v>
      </c>
      <c r="AY245" s="221" t="s">
        <v>239</v>
      </c>
    </row>
    <row r="246" spans="1:65" s="2" customFormat="1" ht="16.5" customHeight="1">
      <c r="A246" s="36"/>
      <c r="B246" s="37"/>
      <c r="C246" s="194" t="s">
        <v>566</v>
      </c>
      <c r="D246" s="194" t="s">
        <v>241</v>
      </c>
      <c r="E246" s="195" t="s">
        <v>3413</v>
      </c>
      <c r="F246" s="196" t="s">
        <v>3414</v>
      </c>
      <c r="G246" s="197" t="s">
        <v>254</v>
      </c>
      <c r="H246" s="198">
        <v>8.09</v>
      </c>
      <c r="I246" s="199"/>
      <c r="J246" s="200">
        <f>ROUND(I246*H246,2)</f>
        <v>0</v>
      </c>
      <c r="K246" s="196" t="s">
        <v>245</v>
      </c>
      <c r="L246" s="41"/>
      <c r="M246" s="201" t="s">
        <v>19</v>
      </c>
      <c r="N246" s="202" t="s">
        <v>43</v>
      </c>
      <c r="O246" s="66"/>
      <c r="P246" s="203">
        <f>O246*H246</f>
        <v>0</v>
      </c>
      <c r="Q246" s="203">
        <v>2.2563399999999998</v>
      </c>
      <c r="R246" s="203">
        <f>Q246*H246</f>
        <v>18.253790599999999</v>
      </c>
      <c r="S246" s="203">
        <v>0</v>
      </c>
      <c r="T246" s="204">
        <f>S246*H246</f>
        <v>0</v>
      </c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R246" s="205" t="s">
        <v>246</v>
      </c>
      <c r="AT246" s="205" t="s">
        <v>241</v>
      </c>
      <c r="AU246" s="205" t="s">
        <v>81</v>
      </c>
      <c r="AY246" s="19" t="s">
        <v>239</v>
      </c>
      <c r="BE246" s="206">
        <f>IF(N246="základní",J246,0)</f>
        <v>0</v>
      </c>
      <c r="BF246" s="206">
        <f>IF(N246="snížená",J246,0)</f>
        <v>0</v>
      </c>
      <c r="BG246" s="206">
        <f>IF(N246="zákl. přenesená",J246,0)</f>
        <v>0</v>
      </c>
      <c r="BH246" s="206">
        <f>IF(N246="sníž. přenesená",J246,0)</f>
        <v>0</v>
      </c>
      <c r="BI246" s="206">
        <f>IF(N246="nulová",J246,0)</f>
        <v>0</v>
      </c>
      <c r="BJ246" s="19" t="s">
        <v>79</v>
      </c>
      <c r="BK246" s="206">
        <f>ROUND(I246*H246,2)</f>
        <v>0</v>
      </c>
      <c r="BL246" s="19" t="s">
        <v>246</v>
      </c>
      <c r="BM246" s="205" t="s">
        <v>4522</v>
      </c>
    </row>
    <row r="247" spans="1:65" s="2" customFormat="1" ht="11.25">
      <c r="A247" s="36"/>
      <c r="B247" s="37"/>
      <c r="C247" s="38"/>
      <c r="D247" s="207" t="s">
        <v>248</v>
      </c>
      <c r="E247" s="38"/>
      <c r="F247" s="208" t="s">
        <v>3416</v>
      </c>
      <c r="G247" s="38"/>
      <c r="H247" s="38"/>
      <c r="I247" s="117"/>
      <c r="J247" s="38"/>
      <c r="K247" s="38"/>
      <c r="L247" s="41"/>
      <c r="M247" s="209"/>
      <c r="N247" s="210"/>
      <c r="O247" s="66"/>
      <c r="P247" s="66"/>
      <c r="Q247" s="66"/>
      <c r="R247" s="66"/>
      <c r="S247" s="66"/>
      <c r="T247" s="67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T247" s="19" t="s">
        <v>248</v>
      </c>
      <c r="AU247" s="19" t="s">
        <v>81</v>
      </c>
    </row>
    <row r="248" spans="1:65" s="14" customFormat="1" ht="11.25">
      <c r="B248" s="230"/>
      <c r="C248" s="231"/>
      <c r="D248" s="207" t="s">
        <v>250</v>
      </c>
      <c r="E248" s="232" t="s">
        <v>19</v>
      </c>
      <c r="F248" s="233" t="s">
        <v>4523</v>
      </c>
      <c r="G248" s="231"/>
      <c r="H248" s="232" t="s">
        <v>19</v>
      </c>
      <c r="I248" s="234"/>
      <c r="J248" s="231"/>
      <c r="K248" s="231"/>
      <c r="L248" s="235"/>
      <c r="M248" s="236"/>
      <c r="N248" s="237"/>
      <c r="O248" s="237"/>
      <c r="P248" s="237"/>
      <c r="Q248" s="237"/>
      <c r="R248" s="237"/>
      <c r="S248" s="237"/>
      <c r="T248" s="238"/>
      <c r="AT248" s="239" t="s">
        <v>250</v>
      </c>
      <c r="AU248" s="239" t="s">
        <v>81</v>
      </c>
      <c r="AV248" s="14" t="s">
        <v>79</v>
      </c>
      <c r="AW248" s="14" t="s">
        <v>33</v>
      </c>
      <c r="AX248" s="14" t="s">
        <v>72</v>
      </c>
      <c r="AY248" s="239" t="s">
        <v>239</v>
      </c>
    </row>
    <row r="249" spans="1:65" s="13" customFormat="1" ht="11.25">
      <c r="B249" s="211"/>
      <c r="C249" s="212"/>
      <c r="D249" s="207" t="s">
        <v>250</v>
      </c>
      <c r="E249" s="213" t="s">
        <v>19</v>
      </c>
      <c r="F249" s="214" t="s">
        <v>4524</v>
      </c>
      <c r="G249" s="212"/>
      <c r="H249" s="215">
        <v>8.09</v>
      </c>
      <c r="I249" s="216"/>
      <c r="J249" s="212"/>
      <c r="K249" s="212"/>
      <c r="L249" s="217"/>
      <c r="M249" s="218"/>
      <c r="N249" s="219"/>
      <c r="O249" s="219"/>
      <c r="P249" s="219"/>
      <c r="Q249" s="219"/>
      <c r="R249" s="219"/>
      <c r="S249" s="219"/>
      <c r="T249" s="220"/>
      <c r="AT249" s="221" t="s">
        <v>250</v>
      </c>
      <c r="AU249" s="221" t="s">
        <v>81</v>
      </c>
      <c r="AV249" s="13" t="s">
        <v>81</v>
      </c>
      <c r="AW249" s="13" t="s">
        <v>33</v>
      </c>
      <c r="AX249" s="13" t="s">
        <v>72</v>
      </c>
      <c r="AY249" s="221" t="s">
        <v>239</v>
      </c>
    </row>
    <row r="250" spans="1:65" s="12" customFormat="1" ht="22.9" customHeight="1">
      <c r="B250" s="178"/>
      <c r="C250" s="179"/>
      <c r="D250" s="180" t="s">
        <v>71</v>
      </c>
      <c r="E250" s="192" t="s">
        <v>319</v>
      </c>
      <c r="F250" s="192" t="s">
        <v>432</v>
      </c>
      <c r="G250" s="179"/>
      <c r="H250" s="179"/>
      <c r="I250" s="182"/>
      <c r="J250" s="193">
        <f>BK250</f>
        <v>0</v>
      </c>
      <c r="K250" s="179"/>
      <c r="L250" s="184"/>
      <c r="M250" s="185"/>
      <c r="N250" s="186"/>
      <c r="O250" s="186"/>
      <c r="P250" s="187">
        <f>SUM(P251:P253)</f>
        <v>0</v>
      </c>
      <c r="Q250" s="186"/>
      <c r="R250" s="187">
        <f>SUM(R251:R253)</f>
        <v>7.7999999999999999E-4</v>
      </c>
      <c r="S250" s="186"/>
      <c r="T250" s="188">
        <f>SUM(T251:T253)</f>
        <v>3.15E-2</v>
      </c>
      <c r="AR250" s="189" t="s">
        <v>79</v>
      </c>
      <c r="AT250" s="190" t="s">
        <v>71</v>
      </c>
      <c r="AU250" s="190" t="s">
        <v>79</v>
      </c>
      <c r="AY250" s="189" t="s">
        <v>239</v>
      </c>
      <c r="BK250" s="191">
        <f>SUM(BK251:BK253)</f>
        <v>0</v>
      </c>
    </row>
    <row r="251" spans="1:65" s="2" customFormat="1" ht="16.5" customHeight="1">
      <c r="A251" s="36"/>
      <c r="B251" s="37"/>
      <c r="C251" s="194" t="s">
        <v>571</v>
      </c>
      <c r="D251" s="194" t="s">
        <v>241</v>
      </c>
      <c r="E251" s="195" t="s">
        <v>4525</v>
      </c>
      <c r="F251" s="196" t="s">
        <v>4526</v>
      </c>
      <c r="G251" s="197" t="s">
        <v>285</v>
      </c>
      <c r="H251" s="198">
        <v>1</v>
      </c>
      <c r="I251" s="199"/>
      <c r="J251" s="200">
        <f>ROUND(I251*H251,2)</f>
        <v>0</v>
      </c>
      <c r="K251" s="196" t="s">
        <v>19</v>
      </c>
      <c r="L251" s="41"/>
      <c r="M251" s="201" t="s">
        <v>19</v>
      </c>
      <c r="N251" s="202" t="s">
        <v>43</v>
      </c>
      <c r="O251" s="66"/>
      <c r="P251" s="203">
        <f>O251*H251</f>
        <v>0</v>
      </c>
      <c r="Q251" s="203">
        <v>7.7999999999999999E-4</v>
      </c>
      <c r="R251" s="203">
        <f>Q251*H251</f>
        <v>7.7999999999999999E-4</v>
      </c>
      <c r="S251" s="203">
        <v>3.15E-2</v>
      </c>
      <c r="T251" s="204">
        <f>S251*H251</f>
        <v>3.15E-2</v>
      </c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R251" s="205" t="s">
        <v>246</v>
      </c>
      <c r="AT251" s="205" t="s">
        <v>241</v>
      </c>
      <c r="AU251" s="205" t="s">
        <v>81</v>
      </c>
      <c r="AY251" s="19" t="s">
        <v>239</v>
      </c>
      <c r="BE251" s="206">
        <f>IF(N251="základní",J251,0)</f>
        <v>0</v>
      </c>
      <c r="BF251" s="206">
        <f>IF(N251="snížená",J251,0)</f>
        <v>0</v>
      </c>
      <c r="BG251" s="206">
        <f>IF(N251="zákl. přenesená",J251,0)</f>
        <v>0</v>
      </c>
      <c r="BH251" s="206">
        <f>IF(N251="sníž. přenesená",J251,0)</f>
        <v>0</v>
      </c>
      <c r="BI251" s="206">
        <f>IF(N251="nulová",J251,0)</f>
        <v>0</v>
      </c>
      <c r="BJ251" s="19" t="s">
        <v>79</v>
      </c>
      <c r="BK251" s="206">
        <f>ROUND(I251*H251,2)</f>
        <v>0</v>
      </c>
      <c r="BL251" s="19" t="s">
        <v>246</v>
      </c>
      <c r="BM251" s="205" t="s">
        <v>4527</v>
      </c>
    </row>
    <row r="252" spans="1:65" s="2" customFormat="1" ht="19.5">
      <c r="A252" s="36"/>
      <c r="B252" s="37"/>
      <c r="C252" s="38"/>
      <c r="D252" s="207" t="s">
        <v>248</v>
      </c>
      <c r="E252" s="38"/>
      <c r="F252" s="208" t="s">
        <v>4528</v>
      </c>
      <c r="G252" s="38"/>
      <c r="H252" s="38"/>
      <c r="I252" s="117"/>
      <c r="J252" s="38"/>
      <c r="K252" s="38"/>
      <c r="L252" s="41"/>
      <c r="M252" s="209"/>
      <c r="N252" s="210"/>
      <c r="O252" s="66"/>
      <c r="P252" s="66"/>
      <c r="Q252" s="66"/>
      <c r="R252" s="66"/>
      <c r="S252" s="66"/>
      <c r="T252" s="67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T252" s="19" t="s">
        <v>248</v>
      </c>
      <c r="AU252" s="19" t="s">
        <v>81</v>
      </c>
    </row>
    <row r="253" spans="1:65" s="13" customFormat="1" ht="11.25">
      <c r="B253" s="211"/>
      <c r="C253" s="212"/>
      <c r="D253" s="207" t="s">
        <v>250</v>
      </c>
      <c r="E253" s="213" t="s">
        <v>19</v>
      </c>
      <c r="F253" s="214" t="s">
        <v>4529</v>
      </c>
      <c r="G253" s="212"/>
      <c r="H253" s="215">
        <v>1</v>
      </c>
      <c r="I253" s="216"/>
      <c r="J253" s="212"/>
      <c r="K253" s="212"/>
      <c r="L253" s="217"/>
      <c r="M253" s="218"/>
      <c r="N253" s="219"/>
      <c r="O253" s="219"/>
      <c r="P253" s="219"/>
      <c r="Q253" s="219"/>
      <c r="R253" s="219"/>
      <c r="S253" s="219"/>
      <c r="T253" s="220"/>
      <c r="AT253" s="221" t="s">
        <v>250</v>
      </c>
      <c r="AU253" s="221" t="s">
        <v>81</v>
      </c>
      <c r="AV253" s="13" t="s">
        <v>81</v>
      </c>
      <c r="AW253" s="13" t="s">
        <v>33</v>
      </c>
      <c r="AX253" s="13" t="s">
        <v>72</v>
      </c>
      <c r="AY253" s="221" t="s">
        <v>239</v>
      </c>
    </row>
    <row r="254" spans="1:65" s="12" customFormat="1" ht="22.9" customHeight="1">
      <c r="B254" s="178"/>
      <c r="C254" s="179"/>
      <c r="D254" s="180" t="s">
        <v>71</v>
      </c>
      <c r="E254" s="192" t="s">
        <v>556</v>
      </c>
      <c r="F254" s="192" t="s">
        <v>557</v>
      </c>
      <c r="G254" s="179"/>
      <c r="H254" s="179"/>
      <c r="I254" s="182"/>
      <c r="J254" s="193">
        <f>BK254</f>
        <v>0</v>
      </c>
      <c r="K254" s="179"/>
      <c r="L254" s="184"/>
      <c r="M254" s="185"/>
      <c r="N254" s="186"/>
      <c r="O254" s="186"/>
      <c r="P254" s="187">
        <f>SUM(P255:P265)</f>
        <v>0</v>
      </c>
      <c r="Q254" s="186"/>
      <c r="R254" s="187">
        <f>SUM(R255:R265)</f>
        <v>0</v>
      </c>
      <c r="S254" s="186"/>
      <c r="T254" s="188">
        <f>SUM(T255:T265)</f>
        <v>0</v>
      </c>
      <c r="AR254" s="189" t="s">
        <v>79</v>
      </c>
      <c r="AT254" s="190" t="s">
        <v>71</v>
      </c>
      <c r="AU254" s="190" t="s">
        <v>79</v>
      </c>
      <c r="AY254" s="189" t="s">
        <v>239</v>
      </c>
      <c r="BK254" s="191">
        <f>SUM(BK255:BK265)</f>
        <v>0</v>
      </c>
    </row>
    <row r="255" spans="1:65" s="2" customFormat="1" ht="16.5" customHeight="1">
      <c r="A255" s="36"/>
      <c r="B255" s="37"/>
      <c r="C255" s="194" t="s">
        <v>575</v>
      </c>
      <c r="D255" s="194" t="s">
        <v>241</v>
      </c>
      <c r="E255" s="195" t="s">
        <v>4530</v>
      </c>
      <c r="F255" s="196" t="s">
        <v>4531</v>
      </c>
      <c r="G255" s="197" t="s">
        <v>265</v>
      </c>
      <c r="H255" s="198">
        <v>3.2000000000000001E-2</v>
      </c>
      <c r="I255" s="199"/>
      <c r="J255" s="200">
        <f>ROUND(I255*H255,2)</f>
        <v>0</v>
      </c>
      <c r="K255" s="196" t="s">
        <v>245</v>
      </c>
      <c r="L255" s="41"/>
      <c r="M255" s="201" t="s">
        <v>19</v>
      </c>
      <c r="N255" s="202" t="s">
        <v>43</v>
      </c>
      <c r="O255" s="66"/>
      <c r="P255" s="203">
        <f>O255*H255</f>
        <v>0</v>
      </c>
      <c r="Q255" s="203">
        <v>0</v>
      </c>
      <c r="R255" s="203">
        <f>Q255*H255</f>
        <v>0</v>
      </c>
      <c r="S255" s="203">
        <v>0</v>
      </c>
      <c r="T255" s="204">
        <f>S255*H255</f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205" t="s">
        <v>246</v>
      </c>
      <c r="AT255" s="205" t="s">
        <v>241</v>
      </c>
      <c r="AU255" s="205" t="s">
        <v>81</v>
      </c>
      <c r="AY255" s="19" t="s">
        <v>239</v>
      </c>
      <c r="BE255" s="206">
        <f>IF(N255="základní",J255,0)</f>
        <v>0</v>
      </c>
      <c r="BF255" s="206">
        <f>IF(N255="snížená",J255,0)</f>
        <v>0</v>
      </c>
      <c r="BG255" s="206">
        <f>IF(N255="zákl. přenesená",J255,0)</f>
        <v>0</v>
      </c>
      <c r="BH255" s="206">
        <f>IF(N255="sníž. přenesená",J255,0)</f>
        <v>0</v>
      </c>
      <c r="BI255" s="206">
        <f>IF(N255="nulová",J255,0)</f>
        <v>0</v>
      </c>
      <c r="BJ255" s="19" t="s">
        <v>79</v>
      </c>
      <c r="BK255" s="206">
        <f>ROUND(I255*H255,2)</f>
        <v>0</v>
      </c>
      <c r="BL255" s="19" t="s">
        <v>246</v>
      </c>
      <c r="BM255" s="205" t="s">
        <v>4532</v>
      </c>
    </row>
    <row r="256" spans="1:65" s="2" customFormat="1" ht="19.5">
      <c r="A256" s="36"/>
      <c r="B256" s="37"/>
      <c r="C256" s="38"/>
      <c r="D256" s="207" t="s">
        <v>248</v>
      </c>
      <c r="E256" s="38"/>
      <c r="F256" s="208" t="s">
        <v>4533</v>
      </c>
      <c r="G256" s="38"/>
      <c r="H256" s="38"/>
      <c r="I256" s="117"/>
      <c r="J256" s="38"/>
      <c r="K256" s="38"/>
      <c r="L256" s="41"/>
      <c r="M256" s="209"/>
      <c r="N256" s="210"/>
      <c r="O256" s="66"/>
      <c r="P256" s="66"/>
      <c r="Q256" s="66"/>
      <c r="R256" s="66"/>
      <c r="S256" s="66"/>
      <c r="T256" s="67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T256" s="19" t="s">
        <v>248</v>
      </c>
      <c r="AU256" s="19" t="s">
        <v>81</v>
      </c>
    </row>
    <row r="257" spans="1:65" s="2" customFormat="1" ht="16.5" customHeight="1">
      <c r="A257" s="36"/>
      <c r="B257" s="37"/>
      <c r="C257" s="194" t="s">
        <v>581</v>
      </c>
      <c r="D257" s="194" t="s">
        <v>241</v>
      </c>
      <c r="E257" s="195" t="s">
        <v>588</v>
      </c>
      <c r="F257" s="196" t="s">
        <v>589</v>
      </c>
      <c r="G257" s="197" t="s">
        <v>265</v>
      </c>
      <c r="H257" s="198">
        <v>3.2000000000000001E-2</v>
      </c>
      <c r="I257" s="199"/>
      <c r="J257" s="200">
        <f>ROUND(I257*H257,2)</f>
        <v>0</v>
      </c>
      <c r="K257" s="196" t="s">
        <v>245</v>
      </c>
      <c r="L257" s="41"/>
      <c r="M257" s="201" t="s">
        <v>19</v>
      </c>
      <c r="N257" s="202" t="s">
        <v>43</v>
      </c>
      <c r="O257" s="66"/>
      <c r="P257" s="203">
        <f>O257*H257</f>
        <v>0</v>
      </c>
      <c r="Q257" s="203">
        <v>0</v>
      </c>
      <c r="R257" s="203">
        <f>Q257*H257</f>
        <v>0</v>
      </c>
      <c r="S257" s="203">
        <v>0</v>
      </c>
      <c r="T257" s="204">
        <f>S257*H257</f>
        <v>0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R257" s="205" t="s">
        <v>246</v>
      </c>
      <c r="AT257" s="205" t="s">
        <v>241</v>
      </c>
      <c r="AU257" s="205" t="s">
        <v>81</v>
      </c>
      <c r="AY257" s="19" t="s">
        <v>239</v>
      </c>
      <c r="BE257" s="206">
        <f>IF(N257="základní",J257,0)</f>
        <v>0</v>
      </c>
      <c r="BF257" s="206">
        <f>IF(N257="snížená",J257,0)</f>
        <v>0</v>
      </c>
      <c r="BG257" s="206">
        <f>IF(N257="zákl. přenesená",J257,0)</f>
        <v>0</v>
      </c>
      <c r="BH257" s="206">
        <f>IF(N257="sníž. přenesená",J257,0)</f>
        <v>0</v>
      </c>
      <c r="BI257" s="206">
        <f>IF(N257="nulová",J257,0)</f>
        <v>0</v>
      </c>
      <c r="BJ257" s="19" t="s">
        <v>79</v>
      </c>
      <c r="BK257" s="206">
        <f>ROUND(I257*H257,2)</f>
        <v>0</v>
      </c>
      <c r="BL257" s="19" t="s">
        <v>246</v>
      </c>
      <c r="BM257" s="205" t="s">
        <v>4534</v>
      </c>
    </row>
    <row r="258" spans="1:65" s="2" customFormat="1" ht="11.25">
      <c r="A258" s="36"/>
      <c r="B258" s="37"/>
      <c r="C258" s="38"/>
      <c r="D258" s="207" t="s">
        <v>248</v>
      </c>
      <c r="E258" s="38"/>
      <c r="F258" s="208" t="s">
        <v>591</v>
      </c>
      <c r="G258" s="38"/>
      <c r="H258" s="38"/>
      <c r="I258" s="117"/>
      <c r="J258" s="38"/>
      <c r="K258" s="38"/>
      <c r="L258" s="41"/>
      <c r="M258" s="209"/>
      <c r="N258" s="210"/>
      <c r="O258" s="66"/>
      <c r="P258" s="66"/>
      <c r="Q258" s="66"/>
      <c r="R258" s="66"/>
      <c r="S258" s="66"/>
      <c r="T258" s="67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T258" s="19" t="s">
        <v>248</v>
      </c>
      <c r="AU258" s="19" t="s">
        <v>81</v>
      </c>
    </row>
    <row r="259" spans="1:65" s="13" customFormat="1" ht="11.25">
      <c r="B259" s="211"/>
      <c r="C259" s="212"/>
      <c r="D259" s="207" t="s">
        <v>250</v>
      </c>
      <c r="E259" s="213" t="s">
        <v>19</v>
      </c>
      <c r="F259" s="214" t="s">
        <v>4535</v>
      </c>
      <c r="G259" s="212"/>
      <c r="H259" s="215">
        <v>3.2000000000000001E-2</v>
      </c>
      <c r="I259" s="216"/>
      <c r="J259" s="212"/>
      <c r="K259" s="212"/>
      <c r="L259" s="217"/>
      <c r="M259" s="218"/>
      <c r="N259" s="219"/>
      <c r="O259" s="219"/>
      <c r="P259" s="219"/>
      <c r="Q259" s="219"/>
      <c r="R259" s="219"/>
      <c r="S259" s="219"/>
      <c r="T259" s="220"/>
      <c r="AT259" s="221" t="s">
        <v>250</v>
      </c>
      <c r="AU259" s="221" t="s">
        <v>81</v>
      </c>
      <c r="AV259" s="13" t="s">
        <v>81</v>
      </c>
      <c r="AW259" s="13" t="s">
        <v>33</v>
      </c>
      <c r="AX259" s="13" t="s">
        <v>72</v>
      </c>
      <c r="AY259" s="221" t="s">
        <v>239</v>
      </c>
    </row>
    <row r="260" spans="1:65" s="2" customFormat="1" ht="16.5" customHeight="1">
      <c r="A260" s="36"/>
      <c r="B260" s="37"/>
      <c r="C260" s="194" t="s">
        <v>587</v>
      </c>
      <c r="D260" s="194" t="s">
        <v>241</v>
      </c>
      <c r="E260" s="195" t="s">
        <v>597</v>
      </c>
      <c r="F260" s="196" t="s">
        <v>598</v>
      </c>
      <c r="G260" s="197" t="s">
        <v>265</v>
      </c>
      <c r="H260" s="198">
        <v>0.76800000000000002</v>
      </c>
      <c r="I260" s="199"/>
      <c r="J260" s="200">
        <f>ROUND(I260*H260,2)</f>
        <v>0</v>
      </c>
      <c r="K260" s="196" t="s">
        <v>245</v>
      </c>
      <c r="L260" s="41"/>
      <c r="M260" s="201" t="s">
        <v>19</v>
      </c>
      <c r="N260" s="202" t="s">
        <v>43</v>
      </c>
      <c r="O260" s="66"/>
      <c r="P260" s="203">
        <f>O260*H260</f>
        <v>0</v>
      </c>
      <c r="Q260" s="203">
        <v>0</v>
      </c>
      <c r="R260" s="203">
        <f>Q260*H260</f>
        <v>0</v>
      </c>
      <c r="S260" s="203">
        <v>0</v>
      </c>
      <c r="T260" s="204">
        <f>S260*H260</f>
        <v>0</v>
      </c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R260" s="205" t="s">
        <v>246</v>
      </c>
      <c r="AT260" s="205" t="s">
        <v>241</v>
      </c>
      <c r="AU260" s="205" t="s">
        <v>81</v>
      </c>
      <c r="AY260" s="19" t="s">
        <v>239</v>
      </c>
      <c r="BE260" s="206">
        <f>IF(N260="základní",J260,0)</f>
        <v>0</v>
      </c>
      <c r="BF260" s="206">
        <f>IF(N260="snížená",J260,0)</f>
        <v>0</v>
      </c>
      <c r="BG260" s="206">
        <f>IF(N260="zákl. přenesená",J260,0)</f>
        <v>0</v>
      </c>
      <c r="BH260" s="206">
        <f>IF(N260="sníž. přenesená",J260,0)</f>
        <v>0</v>
      </c>
      <c r="BI260" s="206">
        <f>IF(N260="nulová",J260,0)</f>
        <v>0</v>
      </c>
      <c r="BJ260" s="19" t="s">
        <v>79</v>
      </c>
      <c r="BK260" s="206">
        <f>ROUND(I260*H260,2)</f>
        <v>0</v>
      </c>
      <c r="BL260" s="19" t="s">
        <v>246</v>
      </c>
      <c r="BM260" s="205" t="s">
        <v>4536</v>
      </c>
    </row>
    <row r="261" spans="1:65" s="2" customFormat="1" ht="11.25">
      <c r="A261" s="36"/>
      <c r="B261" s="37"/>
      <c r="C261" s="38"/>
      <c r="D261" s="207" t="s">
        <v>248</v>
      </c>
      <c r="E261" s="38"/>
      <c r="F261" s="208" t="s">
        <v>600</v>
      </c>
      <c r="G261" s="38"/>
      <c r="H261" s="38"/>
      <c r="I261" s="117"/>
      <c r="J261" s="38"/>
      <c r="K261" s="38"/>
      <c r="L261" s="41"/>
      <c r="M261" s="209"/>
      <c r="N261" s="210"/>
      <c r="O261" s="66"/>
      <c r="P261" s="66"/>
      <c r="Q261" s="66"/>
      <c r="R261" s="66"/>
      <c r="S261" s="66"/>
      <c r="T261" s="67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T261" s="19" t="s">
        <v>248</v>
      </c>
      <c r="AU261" s="19" t="s">
        <v>81</v>
      </c>
    </row>
    <row r="262" spans="1:65" s="13" customFormat="1" ht="11.25">
      <c r="B262" s="211"/>
      <c r="C262" s="212"/>
      <c r="D262" s="207" t="s">
        <v>250</v>
      </c>
      <c r="E262" s="213" t="s">
        <v>19</v>
      </c>
      <c r="F262" s="214" t="s">
        <v>4535</v>
      </c>
      <c r="G262" s="212"/>
      <c r="H262" s="215">
        <v>3.2000000000000001E-2</v>
      </c>
      <c r="I262" s="216"/>
      <c r="J262" s="212"/>
      <c r="K262" s="212"/>
      <c r="L262" s="217"/>
      <c r="M262" s="218"/>
      <c r="N262" s="219"/>
      <c r="O262" s="219"/>
      <c r="P262" s="219"/>
      <c r="Q262" s="219"/>
      <c r="R262" s="219"/>
      <c r="S262" s="219"/>
      <c r="T262" s="220"/>
      <c r="AT262" s="221" t="s">
        <v>250</v>
      </c>
      <c r="AU262" s="221" t="s">
        <v>81</v>
      </c>
      <c r="AV262" s="13" t="s">
        <v>81</v>
      </c>
      <c r="AW262" s="13" t="s">
        <v>33</v>
      </c>
      <c r="AX262" s="13" t="s">
        <v>72</v>
      </c>
      <c r="AY262" s="221" t="s">
        <v>239</v>
      </c>
    </row>
    <row r="263" spans="1:65" s="13" customFormat="1" ht="11.25">
      <c r="B263" s="211"/>
      <c r="C263" s="212"/>
      <c r="D263" s="207" t="s">
        <v>250</v>
      </c>
      <c r="E263" s="212"/>
      <c r="F263" s="214" t="s">
        <v>4537</v>
      </c>
      <c r="G263" s="212"/>
      <c r="H263" s="215">
        <v>0.76800000000000002</v>
      </c>
      <c r="I263" s="216"/>
      <c r="J263" s="212"/>
      <c r="K263" s="212"/>
      <c r="L263" s="217"/>
      <c r="M263" s="218"/>
      <c r="N263" s="219"/>
      <c r="O263" s="219"/>
      <c r="P263" s="219"/>
      <c r="Q263" s="219"/>
      <c r="R263" s="219"/>
      <c r="S263" s="219"/>
      <c r="T263" s="220"/>
      <c r="AT263" s="221" t="s">
        <v>250</v>
      </c>
      <c r="AU263" s="221" t="s">
        <v>81</v>
      </c>
      <c r="AV263" s="13" t="s">
        <v>81</v>
      </c>
      <c r="AW263" s="13" t="s">
        <v>4</v>
      </c>
      <c r="AX263" s="13" t="s">
        <v>79</v>
      </c>
      <c r="AY263" s="221" t="s">
        <v>239</v>
      </c>
    </row>
    <row r="264" spans="1:65" s="2" customFormat="1" ht="16.5" customHeight="1">
      <c r="A264" s="36"/>
      <c r="B264" s="37"/>
      <c r="C264" s="194" t="s">
        <v>596</v>
      </c>
      <c r="D264" s="194" t="s">
        <v>241</v>
      </c>
      <c r="E264" s="195" t="s">
        <v>4538</v>
      </c>
      <c r="F264" s="196" t="s">
        <v>4539</v>
      </c>
      <c r="G264" s="197" t="s">
        <v>265</v>
      </c>
      <c r="H264" s="198">
        <v>3.2000000000000001E-2</v>
      </c>
      <c r="I264" s="199"/>
      <c r="J264" s="200">
        <f>ROUND(I264*H264,2)</f>
        <v>0</v>
      </c>
      <c r="K264" s="196" t="s">
        <v>245</v>
      </c>
      <c r="L264" s="41"/>
      <c r="M264" s="201" t="s">
        <v>19</v>
      </c>
      <c r="N264" s="202" t="s">
        <v>43</v>
      </c>
      <c r="O264" s="66"/>
      <c r="P264" s="203">
        <f>O264*H264</f>
        <v>0</v>
      </c>
      <c r="Q264" s="203">
        <v>0</v>
      </c>
      <c r="R264" s="203">
        <f>Q264*H264</f>
        <v>0</v>
      </c>
      <c r="S264" s="203">
        <v>0</v>
      </c>
      <c r="T264" s="204">
        <f>S264*H264</f>
        <v>0</v>
      </c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R264" s="205" t="s">
        <v>246</v>
      </c>
      <c r="AT264" s="205" t="s">
        <v>241</v>
      </c>
      <c r="AU264" s="205" t="s">
        <v>81</v>
      </c>
      <c r="AY264" s="19" t="s">
        <v>239</v>
      </c>
      <c r="BE264" s="206">
        <f>IF(N264="základní",J264,0)</f>
        <v>0</v>
      </c>
      <c r="BF264" s="206">
        <f>IF(N264="snížená",J264,0)</f>
        <v>0</v>
      </c>
      <c r="BG264" s="206">
        <f>IF(N264="zákl. přenesená",J264,0)</f>
        <v>0</v>
      </c>
      <c r="BH264" s="206">
        <f>IF(N264="sníž. přenesená",J264,0)</f>
        <v>0</v>
      </c>
      <c r="BI264" s="206">
        <f>IF(N264="nulová",J264,0)</f>
        <v>0</v>
      </c>
      <c r="BJ264" s="19" t="s">
        <v>79</v>
      </c>
      <c r="BK264" s="206">
        <f>ROUND(I264*H264,2)</f>
        <v>0</v>
      </c>
      <c r="BL264" s="19" t="s">
        <v>246</v>
      </c>
      <c r="BM264" s="205" t="s">
        <v>4540</v>
      </c>
    </row>
    <row r="265" spans="1:65" s="2" customFormat="1" ht="11.25">
      <c r="A265" s="36"/>
      <c r="B265" s="37"/>
      <c r="C265" s="38"/>
      <c r="D265" s="207" t="s">
        <v>248</v>
      </c>
      <c r="E265" s="38"/>
      <c r="F265" s="208" t="s">
        <v>4541</v>
      </c>
      <c r="G265" s="38"/>
      <c r="H265" s="38"/>
      <c r="I265" s="117"/>
      <c r="J265" s="38"/>
      <c r="K265" s="38"/>
      <c r="L265" s="41"/>
      <c r="M265" s="209"/>
      <c r="N265" s="210"/>
      <c r="O265" s="66"/>
      <c r="P265" s="66"/>
      <c r="Q265" s="66"/>
      <c r="R265" s="66"/>
      <c r="S265" s="66"/>
      <c r="T265" s="67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T265" s="19" t="s">
        <v>248</v>
      </c>
      <c r="AU265" s="19" t="s">
        <v>81</v>
      </c>
    </row>
    <row r="266" spans="1:65" s="12" customFormat="1" ht="22.9" customHeight="1">
      <c r="B266" s="178"/>
      <c r="C266" s="179"/>
      <c r="D266" s="180" t="s">
        <v>71</v>
      </c>
      <c r="E266" s="192" t="s">
        <v>338</v>
      </c>
      <c r="F266" s="192" t="s">
        <v>339</v>
      </c>
      <c r="G266" s="179"/>
      <c r="H266" s="179"/>
      <c r="I266" s="182"/>
      <c r="J266" s="193">
        <f>BK266</f>
        <v>0</v>
      </c>
      <c r="K266" s="179"/>
      <c r="L266" s="184"/>
      <c r="M266" s="185"/>
      <c r="N266" s="186"/>
      <c r="O266" s="186"/>
      <c r="P266" s="187">
        <f>SUM(P267:P268)</f>
        <v>0</v>
      </c>
      <c r="Q266" s="186"/>
      <c r="R266" s="187">
        <f>SUM(R267:R268)</f>
        <v>0</v>
      </c>
      <c r="S266" s="186"/>
      <c r="T266" s="188">
        <f>SUM(T267:T268)</f>
        <v>0</v>
      </c>
      <c r="AR266" s="189" t="s">
        <v>79</v>
      </c>
      <c r="AT266" s="190" t="s">
        <v>71</v>
      </c>
      <c r="AU266" s="190" t="s">
        <v>79</v>
      </c>
      <c r="AY266" s="189" t="s">
        <v>239</v>
      </c>
      <c r="BK266" s="191">
        <f>SUM(BK267:BK268)</f>
        <v>0</v>
      </c>
    </row>
    <row r="267" spans="1:65" s="2" customFormat="1" ht="16.5" customHeight="1">
      <c r="A267" s="36"/>
      <c r="B267" s="37"/>
      <c r="C267" s="194" t="s">
        <v>602</v>
      </c>
      <c r="D267" s="194" t="s">
        <v>241</v>
      </c>
      <c r="E267" s="195" t="s">
        <v>3448</v>
      </c>
      <c r="F267" s="196" t="s">
        <v>3449</v>
      </c>
      <c r="G267" s="197" t="s">
        <v>265</v>
      </c>
      <c r="H267" s="198">
        <v>74.155000000000001</v>
      </c>
      <c r="I267" s="199"/>
      <c r="J267" s="200">
        <f>ROUND(I267*H267,2)</f>
        <v>0</v>
      </c>
      <c r="K267" s="196" t="s">
        <v>245</v>
      </c>
      <c r="L267" s="41"/>
      <c r="M267" s="201" t="s">
        <v>19</v>
      </c>
      <c r="N267" s="202" t="s">
        <v>43</v>
      </c>
      <c r="O267" s="66"/>
      <c r="P267" s="203">
        <f>O267*H267</f>
        <v>0</v>
      </c>
      <c r="Q267" s="203">
        <v>0</v>
      </c>
      <c r="R267" s="203">
        <f>Q267*H267</f>
        <v>0</v>
      </c>
      <c r="S267" s="203">
        <v>0</v>
      </c>
      <c r="T267" s="204">
        <f>S267*H267</f>
        <v>0</v>
      </c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R267" s="205" t="s">
        <v>246</v>
      </c>
      <c r="AT267" s="205" t="s">
        <v>241</v>
      </c>
      <c r="AU267" s="205" t="s">
        <v>81</v>
      </c>
      <c r="AY267" s="19" t="s">
        <v>239</v>
      </c>
      <c r="BE267" s="206">
        <f>IF(N267="základní",J267,0)</f>
        <v>0</v>
      </c>
      <c r="BF267" s="206">
        <f>IF(N267="snížená",J267,0)</f>
        <v>0</v>
      </c>
      <c r="BG267" s="206">
        <f>IF(N267="zákl. přenesená",J267,0)</f>
        <v>0</v>
      </c>
      <c r="BH267" s="206">
        <f>IF(N267="sníž. přenesená",J267,0)</f>
        <v>0</v>
      </c>
      <c r="BI267" s="206">
        <f>IF(N267="nulová",J267,0)</f>
        <v>0</v>
      </c>
      <c r="BJ267" s="19" t="s">
        <v>79</v>
      </c>
      <c r="BK267" s="206">
        <f>ROUND(I267*H267,2)</f>
        <v>0</v>
      </c>
      <c r="BL267" s="19" t="s">
        <v>246</v>
      </c>
      <c r="BM267" s="205" t="s">
        <v>4542</v>
      </c>
    </row>
    <row r="268" spans="1:65" s="2" customFormat="1" ht="11.25">
      <c r="A268" s="36"/>
      <c r="B268" s="37"/>
      <c r="C268" s="38"/>
      <c r="D268" s="207" t="s">
        <v>248</v>
      </c>
      <c r="E268" s="38"/>
      <c r="F268" s="208" t="s">
        <v>3451</v>
      </c>
      <c r="G268" s="38"/>
      <c r="H268" s="38"/>
      <c r="I268" s="117"/>
      <c r="J268" s="38"/>
      <c r="K268" s="38"/>
      <c r="L268" s="41"/>
      <c r="M268" s="226"/>
      <c r="N268" s="227"/>
      <c r="O268" s="228"/>
      <c r="P268" s="228"/>
      <c r="Q268" s="228"/>
      <c r="R268" s="228"/>
      <c r="S268" s="228"/>
      <c r="T268" s="229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T268" s="19" t="s">
        <v>248</v>
      </c>
      <c r="AU268" s="19" t="s">
        <v>81</v>
      </c>
    </row>
    <row r="269" spans="1:65" s="2" customFormat="1" ht="6.95" customHeight="1">
      <c r="A269" s="36"/>
      <c r="B269" s="49"/>
      <c r="C269" s="50"/>
      <c r="D269" s="50"/>
      <c r="E269" s="50"/>
      <c r="F269" s="50"/>
      <c r="G269" s="50"/>
      <c r="H269" s="50"/>
      <c r="I269" s="144"/>
      <c r="J269" s="50"/>
      <c r="K269" s="50"/>
      <c r="L269" s="41"/>
      <c r="M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</row>
  </sheetData>
  <sheetProtection algorithmName="SHA-512" hashValue="VkCzPdC9sYITGYM+P8GgS+g81J9fgBfKzd3F3FtEFpvc3z+14hai39gHINRe2gv32HHMwbcD8vBqbp1SxTzAIw==" saltValue="UDRd3ubtMT6MrisTnvELbZsJcL7zzkILBU7onHEjePCzavU+cSlL2dZvBykvX5h85iiHU2Ro46V6RnnrioeaOQ==" spinCount="100000" sheet="1" objects="1" scenarios="1" formatColumns="0" formatRows="0" autoFilter="0"/>
  <autoFilter ref="C87:K268" xr:uid="{00000000-0009-0000-0000-000022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2:BM394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209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4543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tr">
        <f>IF('Rekapitulace stavby'!AN19="","",'Rekapitulace stavby'!AN19)</f>
        <v/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tr">
        <f>IF('Rekapitulace stavby'!E20="","",'Rekapitulace stavby'!E20)</f>
        <v xml:space="preserve"> </v>
      </c>
      <c r="F24" s="36"/>
      <c r="G24" s="36"/>
      <c r="H24" s="36"/>
      <c r="I24" s="119" t="s">
        <v>28</v>
      </c>
      <c r="J24" s="105" t="str">
        <f>IF('Rekapitulace stavby'!AN20="","",'Rekapitulace stavby'!AN20)</f>
        <v/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21"/>
      <c r="B27" s="122"/>
      <c r="C27" s="121"/>
      <c r="D27" s="121"/>
      <c r="E27" s="403" t="s">
        <v>19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ROUND(J85,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ROUND((SUM(BE85:BE393)),  2)</f>
        <v>0</v>
      </c>
      <c r="G33" s="36"/>
      <c r="H33" s="36"/>
      <c r="I33" s="133">
        <v>0.21</v>
      </c>
      <c r="J33" s="132">
        <f>ROUND(((SUM(BE85:BE393))*I33),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ROUND((SUM(BF85:BF393)),  2)</f>
        <v>0</v>
      </c>
      <c r="G34" s="36"/>
      <c r="H34" s="36"/>
      <c r="I34" s="133">
        <v>0.15</v>
      </c>
      <c r="J34" s="132">
        <f>ROUND(((SUM(BF85:BF393))*I34),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ROUND((SUM(BG85:BG393)),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ROUND((SUM(BH85:BH393)),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ROUND((SUM(BI85:BI393)),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DIO - Dopravně inženýrské opatření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 xml:space="preserve"> 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J85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222</v>
      </c>
      <c r="E60" s="156"/>
      <c r="F60" s="156"/>
      <c r="G60" s="156"/>
      <c r="H60" s="156"/>
      <c r="I60" s="157"/>
      <c r="J60" s="158">
        <f>J86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347</v>
      </c>
      <c r="E61" s="162"/>
      <c r="F61" s="162"/>
      <c r="G61" s="162"/>
      <c r="H61" s="162"/>
      <c r="I61" s="163"/>
      <c r="J61" s="164">
        <f>J87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270</v>
      </c>
      <c r="E62" s="162"/>
      <c r="F62" s="162"/>
      <c r="G62" s="162"/>
      <c r="H62" s="162"/>
      <c r="I62" s="163"/>
      <c r="J62" s="164">
        <f>J353</f>
        <v>0</v>
      </c>
      <c r="K62" s="99"/>
      <c r="L62" s="165"/>
    </row>
    <row r="63" spans="1:47" s="9" customFormat="1" ht="24.95" customHeight="1">
      <c r="B63" s="153"/>
      <c r="C63" s="154"/>
      <c r="D63" s="155" t="s">
        <v>349</v>
      </c>
      <c r="E63" s="156"/>
      <c r="F63" s="156"/>
      <c r="G63" s="156"/>
      <c r="H63" s="156"/>
      <c r="I63" s="157"/>
      <c r="J63" s="158">
        <f>J356</f>
        <v>0</v>
      </c>
      <c r="K63" s="154"/>
      <c r="L63" s="159"/>
    </row>
    <row r="64" spans="1:47" s="10" customFormat="1" ht="19.899999999999999" customHeight="1">
      <c r="B64" s="160"/>
      <c r="C64" s="99"/>
      <c r="D64" s="161" t="s">
        <v>4544</v>
      </c>
      <c r="E64" s="162"/>
      <c r="F64" s="162"/>
      <c r="G64" s="162"/>
      <c r="H64" s="162"/>
      <c r="I64" s="163"/>
      <c r="J64" s="164">
        <f>J357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1589</v>
      </c>
      <c r="E65" s="162"/>
      <c r="F65" s="162"/>
      <c r="G65" s="162"/>
      <c r="H65" s="162"/>
      <c r="I65" s="163"/>
      <c r="J65" s="164">
        <f>J389</f>
        <v>0</v>
      </c>
      <c r="K65" s="99"/>
      <c r="L65" s="165"/>
    </row>
    <row r="66" spans="1:31" s="2" customFormat="1" ht="21.7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31" s="2" customFormat="1" ht="6.95" customHeight="1">
      <c r="A67" s="36"/>
      <c r="B67" s="49"/>
      <c r="C67" s="50"/>
      <c r="D67" s="50"/>
      <c r="E67" s="50"/>
      <c r="F67" s="50"/>
      <c r="G67" s="50"/>
      <c r="H67" s="50"/>
      <c r="I67" s="144"/>
      <c r="J67" s="50"/>
      <c r="K67" s="50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71" spans="1:31" s="2" customFormat="1" ht="6.95" customHeight="1">
      <c r="A71" s="36"/>
      <c r="B71" s="51"/>
      <c r="C71" s="52"/>
      <c r="D71" s="52"/>
      <c r="E71" s="52"/>
      <c r="F71" s="52"/>
      <c r="G71" s="52"/>
      <c r="H71" s="52"/>
      <c r="I71" s="147"/>
      <c r="J71" s="52"/>
      <c r="K71" s="52"/>
      <c r="L71" s="118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</row>
    <row r="72" spans="1:31" s="2" customFormat="1" ht="24.95" customHeight="1">
      <c r="A72" s="36"/>
      <c r="B72" s="37"/>
      <c r="C72" s="25" t="s">
        <v>224</v>
      </c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6.95" customHeight="1">
      <c r="A73" s="36"/>
      <c r="B73" s="37"/>
      <c r="C73" s="38"/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12" customHeight="1">
      <c r="A74" s="36"/>
      <c r="B74" s="37"/>
      <c r="C74" s="31" t="s">
        <v>16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6.5" customHeight="1">
      <c r="A75" s="36"/>
      <c r="B75" s="37"/>
      <c r="C75" s="38"/>
      <c r="D75" s="38"/>
      <c r="E75" s="404" t="str">
        <f>E7</f>
        <v>Horoměřická S 071 - most, Praha 6, č. akce 999615</v>
      </c>
      <c r="F75" s="405"/>
      <c r="G75" s="405"/>
      <c r="H75" s="405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214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378" t="str">
        <f>E9</f>
        <v>DIO - Dopravně inženýrské opatření</v>
      </c>
      <c r="F77" s="406"/>
      <c r="G77" s="406"/>
      <c r="H77" s="406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6.95" customHeight="1">
      <c r="A78" s="36"/>
      <c r="B78" s="37"/>
      <c r="C78" s="38"/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2" customHeight="1">
      <c r="A79" s="36"/>
      <c r="B79" s="37"/>
      <c r="C79" s="31" t="s">
        <v>21</v>
      </c>
      <c r="D79" s="38"/>
      <c r="E79" s="38"/>
      <c r="F79" s="29" t="str">
        <f>F12</f>
        <v>ul. Horoměřická / Pod Habrovkou</v>
      </c>
      <c r="G79" s="38"/>
      <c r="H79" s="38"/>
      <c r="I79" s="119" t="s">
        <v>23</v>
      </c>
      <c r="J79" s="61" t="str">
        <f>IF(J12="","",J12)</f>
        <v>12. 6. 2020</v>
      </c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25.7" customHeight="1">
      <c r="A81" s="36"/>
      <c r="B81" s="37"/>
      <c r="C81" s="31" t="s">
        <v>25</v>
      </c>
      <c r="D81" s="38"/>
      <c r="E81" s="38"/>
      <c r="F81" s="29" t="str">
        <f>E15</f>
        <v>TSK hl.m. Prahy, a.s.</v>
      </c>
      <c r="G81" s="38"/>
      <c r="H81" s="38"/>
      <c r="I81" s="119" t="s">
        <v>31</v>
      </c>
      <c r="J81" s="34" t="str">
        <f>E21</f>
        <v>AGA Letiště, spol. s r.o.</v>
      </c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5.2" customHeight="1">
      <c r="A82" s="36"/>
      <c r="B82" s="37"/>
      <c r="C82" s="31" t="s">
        <v>29</v>
      </c>
      <c r="D82" s="38"/>
      <c r="E82" s="38"/>
      <c r="F82" s="29" t="str">
        <f>IF(E18="","",E18)</f>
        <v>Vyplň údaj</v>
      </c>
      <c r="G82" s="38"/>
      <c r="H82" s="38"/>
      <c r="I82" s="119" t="s">
        <v>34</v>
      </c>
      <c r="J82" s="34" t="str">
        <f>E24</f>
        <v xml:space="preserve"> </v>
      </c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0.35" customHeight="1">
      <c r="A83" s="36"/>
      <c r="B83" s="37"/>
      <c r="C83" s="38"/>
      <c r="D83" s="38"/>
      <c r="E83" s="38"/>
      <c r="F83" s="38"/>
      <c r="G83" s="38"/>
      <c r="H83" s="38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11" customFormat="1" ht="29.25" customHeight="1">
      <c r="A84" s="166"/>
      <c r="B84" s="167"/>
      <c r="C84" s="168" t="s">
        <v>225</v>
      </c>
      <c r="D84" s="169" t="s">
        <v>57</v>
      </c>
      <c r="E84" s="169" t="s">
        <v>53</v>
      </c>
      <c r="F84" s="169" t="s">
        <v>54</v>
      </c>
      <c r="G84" s="169" t="s">
        <v>226</v>
      </c>
      <c r="H84" s="169" t="s">
        <v>227</v>
      </c>
      <c r="I84" s="170" t="s">
        <v>228</v>
      </c>
      <c r="J84" s="169" t="s">
        <v>220</v>
      </c>
      <c r="K84" s="171" t="s">
        <v>229</v>
      </c>
      <c r="L84" s="172"/>
      <c r="M84" s="70" t="s">
        <v>19</v>
      </c>
      <c r="N84" s="71" t="s">
        <v>42</v>
      </c>
      <c r="O84" s="71" t="s">
        <v>230</v>
      </c>
      <c r="P84" s="71" t="s">
        <v>231</v>
      </c>
      <c r="Q84" s="71" t="s">
        <v>232</v>
      </c>
      <c r="R84" s="71" t="s">
        <v>233</v>
      </c>
      <c r="S84" s="71" t="s">
        <v>234</v>
      </c>
      <c r="T84" s="72" t="s">
        <v>235</v>
      </c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</row>
    <row r="85" spans="1:65" s="2" customFormat="1" ht="22.9" customHeight="1">
      <c r="A85" s="36"/>
      <c r="B85" s="37"/>
      <c r="C85" s="77" t="s">
        <v>236</v>
      </c>
      <c r="D85" s="38"/>
      <c r="E85" s="38"/>
      <c r="F85" s="38"/>
      <c r="G85" s="38"/>
      <c r="H85" s="38"/>
      <c r="I85" s="117"/>
      <c r="J85" s="173">
        <f>BK85</f>
        <v>0</v>
      </c>
      <c r="K85" s="38"/>
      <c r="L85" s="41"/>
      <c r="M85" s="73"/>
      <c r="N85" s="174"/>
      <c r="O85" s="74"/>
      <c r="P85" s="175">
        <f>P86+P356</f>
        <v>0</v>
      </c>
      <c r="Q85" s="74"/>
      <c r="R85" s="175">
        <f>R86+R356</f>
        <v>7.2802879599999999</v>
      </c>
      <c r="S85" s="74"/>
      <c r="T85" s="176">
        <f>T86+T356</f>
        <v>0</v>
      </c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T85" s="19" t="s">
        <v>71</v>
      </c>
      <c r="AU85" s="19" t="s">
        <v>221</v>
      </c>
      <c r="BK85" s="177">
        <f>BK86+BK356</f>
        <v>0</v>
      </c>
    </row>
    <row r="86" spans="1:65" s="12" customFormat="1" ht="25.9" customHeight="1">
      <c r="B86" s="178"/>
      <c r="C86" s="179"/>
      <c r="D86" s="180" t="s">
        <v>71</v>
      </c>
      <c r="E86" s="181" t="s">
        <v>237</v>
      </c>
      <c r="F86" s="181" t="s">
        <v>238</v>
      </c>
      <c r="G86" s="179"/>
      <c r="H86" s="179"/>
      <c r="I86" s="182"/>
      <c r="J86" s="183">
        <f>BK86</f>
        <v>0</v>
      </c>
      <c r="K86" s="179"/>
      <c r="L86" s="184"/>
      <c r="M86" s="185"/>
      <c r="N86" s="186"/>
      <c r="O86" s="186"/>
      <c r="P86" s="187">
        <f>P87+P353</f>
        <v>0</v>
      </c>
      <c r="Q86" s="186"/>
      <c r="R86" s="187">
        <f>R87+R353</f>
        <v>6.7434599999999998</v>
      </c>
      <c r="S86" s="186"/>
      <c r="T86" s="188">
        <f>T87+T353</f>
        <v>0</v>
      </c>
      <c r="AR86" s="189" t="s">
        <v>79</v>
      </c>
      <c r="AT86" s="190" t="s">
        <v>71</v>
      </c>
      <c r="AU86" s="190" t="s">
        <v>72</v>
      </c>
      <c r="AY86" s="189" t="s">
        <v>239</v>
      </c>
      <c r="BK86" s="191">
        <f>BK87+BK353</f>
        <v>0</v>
      </c>
    </row>
    <row r="87" spans="1:65" s="12" customFormat="1" ht="22.9" customHeight="1">
      <c r="B87" s="178"/>
      <c r="C87" s="179"/>
      <c r="D87" s="180" t="s">
        <v>71</v>
      </c>
      <c r="E87" s="192" t="s">
        <v>319</v>
      </c>
      <c r="F87" s="192" t="s">
        <v>432</v>
      </c>
      <c r="G87" s="179"/>
      <c r="H87" s="179"/>
      <c r="I87" s="182"/>
      <c r="J87" s="193">
        <f>BK87</f>
        <v>0</v>
      </c>
      <c r="K87" s="179"/>
      <c r="L87" s="184"/>
      <c r="M87" s="185"/>
      <c r="N87" s="186"/>
      <c r="O87" s="186"/>
      <c r="P87" s="187">
        <f>SUM(P88:P352)</f>
        <v>0</v>
      </c>
      <c r="Q87" s="186"/>
      <c r="R87" s="187">
        <f>SUM(R88:R352)</f>
        <v>6.7434599999999998</v>
      </c>
      <c r="S87" s="186"/>
      <c r="T87" s="188">
        <f>SUM(T88:T352)</f>
        <v>0</v>
      </c>
      <c r="AR87" s="189" t="s">
        <v>79</v>
      </c>
      <c r="AT87" s="190" t="s">
        <v>71</v>
      </c>
      <c r="AU87" s="190" t="s">
        <v>79</v>
      </c>
      <c r="AY87" s="189" t="s">
        <v>239</v>
      </c>
      <c r="BK87" s="191">
        <f>SUM(BK88:BK352)</f>
        <v>0</v>
      </c>
    </row>
    <row r="88" spans="1:65" s="2" customFormat="1" ht="16.5" customHeight="1">
      <c r="A88" s="36"/>
      <c r="B88" s="37"/>
      <c r="C88" s="194" t="s">
        <v>79</v>
      </c>
      <c r="D88" s="194" t="s">
        <v>241</v>
      </c>
      <c r="E88" s="195" t="s">
        <v>4545</v>
      </c>
      <c r="F88" s="196" t="s">
        <v>4546</v>
      </c>
      <c r="G88" s="197" t="s">
        <v>285</v>
      </c>
      <c r="H88" s="198">
        <v>17</v>
      </c>
      <c r="I88" s="199"/>
      <c r="J88" s="200">
        <f>ROUND(I88*H88,2)</f>
        <v>0</v>
      </c>
      <c r="K88" s="196" t="s">
        <v>19</v>
      </c>
      <c r="L88" s="41"/>
      <c r="M88" s="201" t="s">
        <v>19</v>
      </c>
      <c r="N88" s="202" t="s">
        <v>43</v>
      </c>
      <c r="O88" s="66"/>
      <c r="P88" s="203">
        <f>O88*H88</f>
        <v>0</v>
      </c>
      <c r="Q88" s="203">
        <v>0</v>
      </c>
      <c r="R88" s="203">
        <f>Q88*H88</f>
        <v>0</v>
      </c>
      <c r="S88" s="203">
        <v>0</v>
      </c>
      <c r="T88" s="204">
        <f>S88*H88</f>
        <v>0</v>
      </c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R88" s="205" t="s">
        <v>246</v>
      </c>
      <c r="AT88" s="205" t="s">
        <v>241</v>
      </c>
      <c r="AU88" s="205" t="s">
        <v>81</v>
      </c>
      <c r="AY88" s="19" t="s">
        <v>239</v>
      </c>
      <c r="BE88" s="206">
        <f>IF(N88="základní",J88,0)</f>
        <v>0</v>
      </c>
      <c r="BF88" s="206">
        <f>IF(N88="snížená",J88,0)</f>
        <v>0</v>
      </c>
      <c r="BG88" s="206">
        <f>IF(N88="zákl. přenesená",J88,0)</f>
        <v>0</v>
      </c>
      <c r="BH88" s="206">
        <f>IF(N88="sníž. přenesená",J88,0)</f>
        <v>0</v>
      </c>
      <c r="BI88" s="206">
        <f>IF(N88="nulová",J88,0)</f>
        <v>0</v>
      </c>
      <c r="BJ88" s="19" t="s">
        <v>79</v>
      </c>
      <c r="BK88" s="206">
        <f>ROUND(I88*H88,2)</f>
        <v>0</v>
      </c>
      <c r="BL88" s="19" t="s">
        <v>246</v>
      </c>
      <c r="BM88" s="205" t="s">
        <v>4547</v>
      </c>
    </row>
    <row r="89" spans="1:65" s="2" customFormat="1" ht="11.25">
      <c r="A89" s="36"/>
      <c r="B89" s="37"/>
      <c r="C89" s="38"/>
      <c r="D89" s="207" t="s">
        <v>248</v>
      </c>
      <c r="E89" s="38"/>
      <c r="F89" s="208" t="s">
        <v>4548</v>
      </c>
      <c r="G89" s="38"/>
      <c r="H89" s="38"/>
      <c r="I89" s="117"/>
      <c r="J89" s="38"/>
      <c r="K89" s="38"/>
      <c r="L89" s="41"/>
      <c r="M89" s="209"/>
      <c r="N89" s="210"/>
      <c r="O89" s="66"/>
      <c r="P89" s="66"/>
      <c r="Q89" s="66"/>
      <c r="R89" s="66"/>
      <c r="S89" s="66"/>
      <c r="T89" s="67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T89" s="19" t="s">
        <v>248</v>
      </c>
      <c r="AU89" s="19" t="s">
        <v>81</v>
      </c>
    </row>
    <row r="90" spans="1:65" s="13" customFormat="1" ht="11.25">
      <c r="B90" s="211"/>
      <c r="C90" s="212"/>
      <c r="D90" s="207" t="s">
        <v>250</v>
      </c>
      <c r="E90" s="213" t="s">
        <v>19</v>
      </c>
      <c r="F90" s="214" t="s">
        <v>4549</v>
      </c>
      <c r="G90" s="212"/>
      <c r="H90" s="215">
        <v>9</v>
      </c>
      <c r="I90" s="216"/>
      <c r="J90" s="212"/>
      <c r="K90" s="212"/>
      <c r="L90" s="217"/>
      <c r="M90" s="218"/>
      <c r="N90" s="219"/>
      <c r="O90" s="219"/>
      <c r="P90" s="219"/>
      <c r="Q90" s="219"/>
      <c r="R90" s="219"/>
      <c r="S90" s="219"/>
      <c r="T90" s="220"/>
      <c r="AT90" s="221" t="s">
        <v>250</v>
      </c>
      <c r="AU90" s="221" t="s">
        <v>81</v>
      </c>
      <c r="AV90" s="13" t="s">
        <v>81</v>
      </c>
      <c r="AW90" s="13" t="s">
        <v>33</v>
      </c>
      <c r="AX90" s="13" t="s">
        <v>72</v>
      </c>
      <c r="AY90" s="221" t="s">
        <v>239</v>
      </c>
    </row>
    <row r="91" spans="1:65" s="13" customFormat="1" ht="11.25">
      <c r="B91" s="211"/>
      <c r="C91" s="212"/>
      <c r="D91" s="207" t="s">
        <v>250</v>
      </c>
      <c r="E91" s="213" t="s">
        <v>19</v>
      </c>
      <c r="F91" s="214" t="s">
        <v>4550</v>
      </c>
      <c r="G91" s="212"/>
      <c r="H91" s="215">
        <v>4</v>
      </c>
      <c r="I91" s="216"/>
      <c r="J91" s="212"/>
      <c r="K91" s="212"/>
      <c r="L91" s="217"/>
      <c r="M91" s="218"/>
      <c r="N91" s="219"/>
      <c r="O91" s="219"/>
      <c r="P91" s="219"/>
      <c r="Q91" s="219"/>
      <c r="R91" s="219"/>
      <c r="S91" s="219"/>
      <c r="T91" s="220"/>
      <c r="AT91" s="221" t="s">
        <v>250</v>
      </c>
      <c r="AU91" s="221" t="s">
        <v>81</v>
      </c>
      <c r="AV91" s="13" t="s">
        <v>81</v>
      </c>
      <c r="AW91" s="13" t="s">
        <v>33</v>
      </c>
      <c r="AX91" s="13" t="s">
        <v>72</v>
      </c>
      <c r="AY91" s="221" t="s">
        <v>239</v>
      </c>
    </row>
    <row r="92" spans="1:65" s="13" customFormat="1" ht="11.25">
      <c r="B92" s="211"/>
      <c r="C92" s="212"/>
      <c r="D92" s="207" t="s">
        <v>250</v>
      </c>
      <c r="E92" s="213" t="s">
        <v>19</v>
      </c>
      <c r="F92" s="214" t="s">
        <v>4551</v>
      </c>
      <c r="G92" s="212"/>
      <c r="H92" s="215">
        <v>2</v>
      </c>
      <c r="I92" s="216"/>
      <c r="J92" s="212"/>
      <c r="K92" s="212"/>
      <c r="L92" s="217"/>
      <c r="M92" s="218"/>
      <c r="N92" s="219"/>
      <c r="O92" s="219"/>
      <c r="P92" s="219"/>
      <c r="Q92" s="219"/>
      <c r="R92" s="219"/>
      <c r="S92" s="219"/>
      <c r="T92" s="220"/>
      <c r="AT92" s="221" t="s">
        <v>250</v>
      </c>
      <c r="AU92" s="221" t="s">
        <v>81</v>
      </c>
      <c r="AV92" s="13" t="s">
        <v>81</v>
      </c>
      <c r="AW92" s="13" t="s">
        <v>33</v>
      </c>
      <c r="AX92" s="13" t="s">
        <v>72</v>
      </c>
      <c r="AY92" s="221" t="s">
        <v>239</v>
      </c>
    </row>
    <row r="93" spans="1:65" s="13" customFormat="1" ht="11.25">
      <c r="B93" s="211"/>
      <c r="C93" s="212"/>
      <c r="D93" s="207" t="s">
        <v>250</v>
      </c>
      <c r="E93" s="213" t="s">
        <v>19</v>
      </c>
      <c r="F93" s="214" t="s">
        <v>4552</v>
      </c>
      <c r="G93" s="212"/>
      <c r="H93" s="215">
        <v>1</v>
      </c>
      <c r="I93" s="216"/>
      <c r="J93" s="212"/>
      <c r="K93" s="212"/>
      <c r="L93" s="217"/>
      <c r="M93" s="218"/>
      <c r="N93" s="219"/>
      <c r="O93" s="219"/>
      <c r="P93" s="219"/>
      <c r="Q93" s="219"/>
      <c r="R93" s="219"/>
      <c r="S93" s="219"/>
      <c r="T93" s="220"/>
      <c r="AT93" s="221" t="s">
        <v>250</v>
      </c>
      <c r="AU93" s="221" t="s">
        <v>81</v>
      </c>
      <c r="AV93" s="13" t="s">
        <v>81</v>
      </c>
      <c r="AW93" s="13" t="s">
        <v>33</v>
      </c>
      <c r="AX93" s="13" t="s">
        <v>72</v>
      </c>
      <c r="AY93" s="221" t="s">
        <v>239</v>
      </c>
    </row>
    <row r="94" spans="1:65" s="13" customFormat="1" ht="11.25">
      <c r="B94" s="211"/>
      <c r="C94" s="212"/>
      <c r="D94" s="207" t="s">
        <v>250</v>
      </c>
      <c r="E94" s="213" t="s">
        <v>19</v>
      </c>
      <c r="F94" s="214" t="s">
        <v>4553</v>
      </c>
      <c r="G94" s="212"/>
      <c r="H94" s="215">
        <v>1</v>
      </c>
      <c r="I94" s="216"/>
      <c r="J94" s="212"/>
      <c r="K94" s="212"/>
      <c r="L94" s="217"/>
      <c r="M94" s="218"/>
      <c r="N94" s="219"/>
      <c r="O94" s="219"/>
      <c r="P94" s="219"/>
      <c r="Q94" s="219"/>
      <c r="R94" s="219"/>
      <c r="S94" s="219"/>
      <c r="T94" s="220"/>
      <c r="AT94" s="221" t="s">
        <v>250</v>
      </c>
      <c r="AU94" s="221" t="s">
        <v>81</v>
      </c>
      <c r="AV94" s="13" t="s">
        <v>81</v>
      </c>
      <c r="AW94" s="13" t="s">
        <v>33</v>
      </c>
      <c r="AX94" s="13" t="s">
        <v>72</v>
      </c>
      <c r="AY94" s="221" t="s">
        <v>239</v>
      </c>
    </row>
    <row r="95" spans="1:65" s="2" customFormat="1" ht="16.5" customHeight="1">
      <c r="A95" s="36"/>
      <c r="B95" s="37"/>
      <c r="C95" s="194" t="s">
        <v>81</v>
      </c>
      <c r="D95" s="194" t="s">
        <v>241</v>
      </c>
      <c r="E95" s="195" t="s">
        <v>4554</v>
      </c>
      <c r="F95" s="196" t="s">
        <v>4555</v>
      </c>
      <c r="G95" s="197" t="s">
        <v>285</v>
      </c>
      <c r="H95" s="198">
        <v>13</v>
      </c>
      <c r="I95" s="199"/>
      <c r="J95" s="200">
        <f>ROUND(I95*H95,2)</f>
        <v>0</v>
      </c>
      <c r="K95" s="196" t="s">
        <v>19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0</v>
      </c>
      <c r="R95" s="203">
        <f>Q95*H95</f>
        <v>0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246</v>
      </c>
      <c r="AT95" s="205" t="s">
        <v>241</v>
      </c>
      <c r="AU95" s="205" t="s">
        <v>81</v>
      </c>
      <c r="AY95" s="19" t="s">
        <v>239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246</v>
      </c>
      <c r="BM95" s="205" t="s">
        <v>4556</v>
      </c>
    </row>
    <row r="96" spans="1:65" s="2" customFormat="1" ht="11.25">
      <c r="A96" s="36"/>
      <c r="B96" s="37"/>
      <c r="C96" s="38"/>
      <c r="D96" s="207" t="s">
        <v>248</v>
      </c>
      <c r="E96" s="38"/>
      <c r="F96" s="208" t="s">
        <v>4557</v>
      </c>
      <c r="G96" s="38"/>
      <c r="H96" s="38"/>
      <c r="I96" s="117"/>
      <c r="J96" s="38"/>
      <c r="K96" s="38"/>
      <c r="L96" s="41"/>
      <c r="M96" s="209"/>
      <c r="N96" s="210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248</v>
      </c>
      <c r="AU96" s="19" t="s">
        <v>81</v>
      </c>
    </row>
    <row r="97" spans="1:65" s="13" customFormat="1" ht="11.25">
      <c r="B97" s="211"/>
      <c r="C97" s="212"/>
      <c r="D97" s="207" t="s">
        <v>250</v>
      </c>
      <c r="E97" s="213" t="s">
        <v>19</v>
      </c>
      <c r="F97" s="214" t="s">
        <v>4558</v>
      </c>
      <c r="G97" s="212"/>
      <c r="H97" s="215">
        <v>9</v>
      </c>
      <c r="I97" s="216"/>
      <c r="J97" s="212"/>
      <c r="K97" s="212"/>
      <c r="L97" s="217"/>
      <c r="M97" s="218"/>
      <c r="N97" s="219"/>
      <c r="O97" s="219"/>
      <c r="P97" s="219"/>
      <c r="Q97" s="219"/>
      <c r="R97" s="219"/>
      <c r="S97" s="219"/>
      <c r="T97" s="220"/>
      <c r="AT97" s="221" t="s">
        <v>250</v>
      </c>
      <c r="AU97" s="221" t="s">
        <v>81</v>
      </c>
      <c r="AV97" s="13" t="s">
        <v>81</v>
      </c>
      <c r="AW97" s="13" t="s">
        <v>33</v>
      </c>
      <c r="AX97" s="13" t="s">
        <v>72</v>
      </c>
      <c r="AY97" s="221" t="s">
        <v>239</v>
      </c>
    </row>
    <row r="98" spans="1:65" s="13" customFormat="1" ht="11.25">
      <c r="B98" s="211"/>
      <c r="C98" s="212"/>
      <c r="D98" s="207" t="s">
        <v>250</v>
      </c>
      <c r="E98" s="213" t="s">
        <v>19</v>
      </c>
      <c r="F98" s="214" t="s">
        <v>4559</v>
      </c>
      <c r="G98" s="212"/>
      <c r="H98" s="215">
        <v>2</v>
      </c>
      <c r="I98" s="216"/>
      <c r="J98" s="212"/>
      <c r="K98" s="212"/>
      <c r="L98" s="217"/>
      <c r="M98" s="218"/>
      <c r="N98" s="219"/>
      <c r="O98" s="219"/>
      <c r="P98" s="219"/>
      <c r="Q98" s="219"/>
      <c r="R98" s="219"/>
      <c r="S98" s="219"/>
      <c r="T98" s="220"/>
      <c r="AT98" s="221" t="s">
        <v>250</v>
      </c>
      <c r="AU98" s="221" t="s">
        <v>81</v>
      </c>
      <c r="AV98" s="13" t="s">
        <v>81</v>
      </c>
      <c r="AW98" s="13" t="s">
        <v>33</v>
      </c>
      <c r="AX98" s="13" t="s">
        <v>72</v>
      </c>
      <c r="AY98" s="221" t="s">
        <v>239</v>
      </c>
    </row>
    <row r="99" spans="1:65" s="13" customFormat="1" ht="11.25">
      <c r="B99" s="211"/>
      <c r="C99" s="212"/>
      <c r="D99" s="207" t="s">
        <v>250</v>
      </c>
      <c r="E99" s="213" t="s">
        <v>19</v>
      </c>
      <c r="F99" s="214" t="s">
        <v>4560</v>
      </c>
      <c r="G99" s="212"/>
      <c r="H99" s="215">
        <v>2</v>
      </c>
      <c r="I99" s="216"/>
      <c r="J99" s="212"/>
      <c r="K99" s="212"/>
      <c r="L99" s="217"/>
      <c r="M99" s="218"/>
      <c r="N99" s="219"/>
      <c r="O99" s="219"/>
      <c r="P99" s="219"/>
      <c r="Q99" s="219"/>
      <c r="R99" s="219"/>
      <c r="S99" s="219"/>
      <c r="T99" s="220"/>
      <c r="AT99" s="221" t="s">
        <v>250</v>
      </c>
      <c r="AU99" s="221" t="s">
        <v>81</v>
      </c>
      <c r="AV99" s="13" t="s">
        <v>81</v>
      </c>
      <c r="AW99" s="13" t="s">
        <v>33</v>
      </c>
      <c r="AX99" s="13" t="s">
        <v>72</v>
      </c>
      <c r="AY99" s="221" t="s">
        <v>239</v>
      </c>
    </row>
    <row r="100" spans="1:65" s="2" customFormat="1" ht="16.5" customHeight="1">
      <c r="A100" s="36"/>
      <c r="B100" s="37"/>
      <c r="C100" s="194" t="s">
        <v>101</v>
      </c>
      <c r="D100" s="194" t="s">
        <v>241</v>
      </c>
      <c r="E100" s="195" t="s">
        <v>4561</v>
      </c>
      <c r="F100" s="196" t="s">
        <v>4562</v>
      </c>
      <c r="G100" s="197" t="s">
        <v>285</v>
      </c>
      <c r="H100" s="198">
        <v>13</v>
      </c>
      <c r="I100" s="199"/>
      <c r="J100" s="200">
        <f>ROUND(I100*H100,2)</f>
        <v>0</v>
      </c>
      <c r="K100" s="196" t="s">
        <v>245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246</v>
      </c>
      <c r="AT100" s="205" t="s">
        <v>241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246</v>
      </c>
      <c r="BM100" s="205" t="s">
        <v>4563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4564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2" customFormat="1" ht="19.5">
      <c r="A102" s="36"/>
      <c r="B102" s="37"/>
      <c r="C102" s="38"/>
      <c r="D102" s="207" t="s">
        <v>275</v>
      </c>
      <c r="E102" s="38"/>
      <c r="F102" s="225" t="s">
        <v>4565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275</v>
      </c>
      <c r="AU102" s="19" t="s">
        <v>81</v>
      </c>
    </row>
    <row r="103" spans="1:65" s="13" customFormat="1" ht="11.25">
      <c r="B103" s="211"/>
      <c r="C103" s="212"/>
      <c r="D103" s="207" t="s">
        <v>250</v>
      </c>
      <c r="E103" s="213" t="s">
        <v>19</v>
      </c>
      <c r="F103" s="214" t="s">
        <v>4550</v>
      </c>
      <c r="G103" s="212"/>
      <c r="H103" s="215">
        <v>4</v>
      </c>
      <c r="I103" s="216"/>
      <c r="J103" s="212"/>
      <c r="K103" s="212"/>
      <c r="L103" s="217"/>
      <c r="M103" s="218"/>
      <c r="N103" s="219"/>
      <c r="O103" s="219"/>
      <c r="P103" s="219"/>
      <c r="Q103" s="219"/>
      <c r="R103" s="219"/>
      <c r="S103" s="219"/>
      <c r="T103" s="220"/>
      <c r="AT103" s="221" t="s">
        <v>250</v>
      </c>
      <c r="AU103" s="221" t="s">
        <v>81</v>
      </c>
      <c r="AV103" s="13" t="s">
        <v>81</v>
      </c>
      <c r="AW103" s="13" t="s">
        <v>33</v>
      </c>
      <c r="AX103" s="13" t="s">
        <v>72</v>
      </c>
      <c r="AY103" s="221" t="s">
        <v>239</v>
      </c>
    </row>
    <row r="104" spans="1:65" s="13" customFormat="1" ht="11.25">
      <c r="B104" s="211"/>
      <c r="C104" s="212"/>
      <c r="D104" s="207" t="s">
        <v>250</v>
      </c>
      <c r="E104" s="213" t="s">
        <v>19</v>
      </c>
      <c r="F104" s="214" t="s">
        <v>4551</v>
      </c>
      <c r="G104" s="212"/>
      <c r="H104" s="215">
        <v>2</v>
      </c>
      <c r="I104" s="216"/>
      <c r="J104" s="212"/>
      <c r="K104" s="212"/>
      <c r="L104" s="217"/>
      <c r="M104" s="218"/>
      <c r="N104" s="219"/>
      <c r="O104" s="219"/>
      <c r="P104" s="219"/>
      <c r="Q104" s="219"/>
      <c r="R104" s="219"/>
      <c r="S104" s="219"/>
      <c r="T104" s="220"/>
      <c r="AT104" s="221" t="s">
        <v>250</v>
      </c>
      <c r="AU104" s="221" t="s">
        <v>81</v>
      </c>
      <c r="AV104" s="13" t="s">
        <v>81</v>
      </c>
      <c r="AW104" s="13" t="s">
        <v>33</v>
      </c>
      <c r="AX104" s="13" t="s">
        <v>72</v>
      </c>
      <c r="AY104" s="221" t="s">
        <v>239</v>
      </c>
    </row>
    <row r="105" spans="1:65" s="13" customFormat="1" ht="11.25">
      <c r="B105" s="211"/>
      <c r="C105" s="212"/>
      <c r="D105" s="207" t="s">
        <v>250</v>
      </c>
      <c r="E105" s="213" t="s">
        <v>19</v>
      </c>
      <c r="F105" s="214" t="s">
        <v>4552</v>
      </c>
      <c r="G105" s="212"/>
      <c r="H105" s="215">
        <v>1</v>
      </c>
      <c r="I105" s="216"/>
      <c r="J105" s="212"/>
      <c r="K105" s="212"/>
      <c r="L105" s="217"/>
      <c r="M105" s="218"/>
      <c r="N105" s="219"/>
      <c r="O105" s="219"/>
      <c r="P105" s="219"/>
      <c r="Q105" s="219"/>
      <c r="R105" s="219"/>
      <c r="S105" s="219"/>
      <c r="T105" s="220"/>
      <c r="AT105" s="221" t="s">
        <v>250</v>
      </c>
      <c r="AU105" s="221" t="s">
        <v>81</v>
      </c>
      <c r="AV105" s="13" t="s">
        <v>81</v>
      </c>
      <c r="AW105" s="13" t="s">
        <v>33</v>
      </c>
      <c r="AX105" s="13" t="s">
        <v>72</v>
      </c>
      <c r="AY105" s="221" t="s">
        <v>239</v>
      </c>
    </row>
    <row r="106" spans="1:65" s="13" customFormat="1" ht="11.25">
      <c r="B106" s="211"/>
      <c r="C106" s="212"/>
      <c r="D106" s="207" t="s">
        <v>250</v>
      </c>
      <c r="E106" s="213" t="s">
        <v>19</v>
      </c>
      <c r="F106" s="214" t="s">
        <v>4553</v>
      </c>
      <c r="G106" s="212"/>
      <c r="H106" s="215">
        <v>1</v>
      </c>
      <c r="I106" s="216"/>
      <c r="J106" s="212"/>
      <c r="K106" s="212"/>
      <c r="L106" s="217"/>
      <c r="M106" s="218"/>
      <c r="N106" s="219"/>
      <c r="O106" s="219"/>
      <c r="P106" s="219"/>
      <c r="Q106" s="219"/>
      <c r="R106" s="219"/>
      <c r="S106" s="219"/>
      <c r="T106" s="220"/>
      <c r="AT106" s="221" t="s">
        <v>250</v>
      </c>
      <c r="AU106" s="221" t="s">
        <v>81</v>
      </c>
      <c r="AV106" s="13" t="s">
        <v>81</v>
      </c>
      <c r="AW106" s="13" t="s">
        <v>33</v>
      </c>
      <c r="AX106" s="13" t="s">
        <v>72</v>
      </c>
      <c r="AY106" s="221" t="s">
        <v>239</v>
      </c>
    </row>
    <row r="107" spans="1:65" s="14" customFormat="1" ht="11.25">
      <c r="B107" s="230"/>
      <c r="C107" s="231"/>
      <c r="D107" s="207" t="s">
        <v>250</v>
      </c>
      <c r="E107" s="232" t="s">
        <v>19</v>
      </c>
      <c r="F107" s="233" t="s">
        <v>4566</v>
      </c>
      <c r="G107" s="231"/>
      <c r="H107" s="232" t="s">
        <v>19</v>
      </c>
      <c r="I107" s="234"/>
      <c r="J107" s="231"/>
      <c r="K107" s="231"/>
      <c r="L107" s="235"/>
      <c r="M107" s="236"/>
      <c r="N107" s="237"/>
      <c r="O107" s="237"/>
      <c r="P107" s="237"/>
      <c r="Q107" s="237"/>
      <c r="R107" s="237"/>
      <c r="S107" s="237"/>
      <c r="T107" s="238"/>
      <c r="AT107" s="239" t="s">
        <v>250</v>
      </c>
      <c r="AU107" s="239" t="s">
        <v>81</v>
      </c>
      <c r="AV107" s="14" t="s">
        <v>79</v>
      </c>
      <c r="AW107" s="14" t="s">
        <v>33</v>
      </c>
      <c r="AX107" s="14" t="s">
        <v>72</v>
      </c>
      <c r="AY107" s="239" t="s">
        <v>239</v>
      </c>
    </row>
    <row r="108" spans="1:65" s="13" customFormat="1" ht="11.25">
      <c r="B108" s="211"/>
      <c r="C108" s="212"/>
      <c r="D108" s="207" t="s">
        <v>250</v>
      </c>
      <c r="E108" s="213" t="s">
        <v>19</v>
      </c>
      <c r="F108" s="214" t="s">
        <v>4567</v>
      </c>
      <c r="G108" s="212"/>
      <c r="H108" s="215">
        <v>1</v>
      </c>
      <c r="I108" s="216"/>
      <c r="J108" s="212"/>
      <c r="K108" s="212"/>
      <c r="L108" s="217"/>
      <c r="M108" s="218"/>
      <c r="N108" s="219"/>
      <c r="O108" s="219"/>
      <c r="P108" s="219"/>
      <c r="Q108" s="219"/>
      <c r="R108" s="219"/>
      <c r="S108" s="219"/>
      <c r="T108" s="220"/>
      <c r="AT108" s="221" t="s">
        <v>250</v>
      </c>
      <c r="AU108" s="221" t="s">
        <v>81</v>
      </c>
      <c r="AV108" s="13" t="s">
        <v>81</v>
      </c>
      <c r="AW108" s="13" t="s">
        <v>33</v>
      </c>
      <c r="AX108" s="13" t="s">
        <v>72</v>
      </c>
      <c r="AY108" s="221" t="s">
        <v>239</v>
      </c>
    </row>
    <row r="109" spans="1:65" s="13" customFormat="1" ht="11.25">
      <c r="B109" s="211"/>
      <c r="C109" s="212"/>
      <c r="D109" s="207" t="s">
        <v>250</v>
      </c>
      <c r="E109" s="213" t="s">
        <v>19</v>
      </c>
      <c r="F109" s="214" t="s">
        <v>4568</v>
      </c>
      <c r="G109" s="212"/>
      <c r="H109" s="215">
        <v>1</v>
      </c>
      <c r="I109" s="216"/>
      <c r="J109" s="212"/>
      <c r="K109" s="212"/>
      <c r="L109" s="217"/>
      <c r="M109" s="218"/>
      <c r="N109" s="219"/>
      <c r="O109" s="219"/>
      <c r="P109" s="219"/>
      <c r="Q109" s="219"/>
      <c r="R109" s="219"/>
      <c r="S109" s="219"/>
      <c r="T109" s="220"/>
      <c r="AT109" s="221" t="s">
        <v>250</v>
      </c>
      <c r="AU109" s="221" t="s">
        <v>81</v>
      </c>
      <c r="AV109" s="13" t="s">
        <v>81</v>
      </c>
      <c r="AW109" s="13" t="s">
        <v>33</v>
      </c>
      <c r="AX109" s="13" t="s">
        <v>72</v>
      </c>
      <c r="AY109" s="221" t="s">
        <v>239</v>
      </c>
    </row>
    <row r="110" spans="1:65" s="14" customFormat="1" ht="11.25">
      <c r="B110" s="230"/>
      <c r="C110" s="231"/>
      <c r="D110" s="207" t="s">
        <v>250</v>
      </c>
      <c r="E110" s="232" t="s">
        <v>19</v>
      </c>
      <c r="F110" s="233" t="s">
        <v>4569</v>
      </c>
      <c r="G110" s="231"/>
      <c r="H110" s="232" t="s">
        <v>19</v>
      </c>
      <c r="I110" s="234"/>
      <c r="J110" s="231"/>
      <c r="K110" s="231"/>
      <c r="L110" s="235"/>
      <c r="M110" s="236"/>
      <c r="N110" s="237"/>
      <c r="O110" s="237"/>
      <c r="P110" s="237"/>
      <c r="Q110" s="237"/>
      <c r="R110" s="237"/>
      <c r="S110" s="237"/>
      <c r="T110" s="238"/>
      <c r="AT110" s="239" t="s">
        <v>250</v>
      </c>
      <c r="AU110" s="239" t="s">
        <v>81</v>
      </c>
      <c r="AV110" s="14" t="s">
        <v>79</v>
      </c>
      <c r="AW110" s="14" t="s">
        <v>33</v>
      </c>
      <c r="AX110" s="14" t="s">
        <v>72</v>
      </c>
      <c r="AY110" s="239" t="s">
        <v>239</v>
      </c>
    </row>
    <row r="111" spans="1:65" s="13" customFormat="1" ht="11.25">
      <c r="B111" s="211"/>
      <c r="C111" s="212"/>
      <c r="D111" s="207" t="s">
        <v>250</v>
      </c>
      <c r="E111" s="213" t="s">
        <v>19</v>
      </c>
      <c r="F111" s="214" t="s">
        <v>4567</v>
      </c>
      <c r="G111" s="212"/>
      <c r="H111" s="215">
        <v>1</v>
      </c>
      <c r="I111" s="216"/>
      <c r="J111" s="212"/>
      <c r="K111" s="212"/>
      <c r="L111" s="217"/>
      <c r="M111" s="218"/>
      <c r="N111" s="219"/>
      <c r="O111" s="219"/>
      <c r="P111" s="219"/>
      <c r="Q111" s="219"/>
      <c r="R111" s="219"/>
      <c r="S111" s="219"/>
      <c r="T111" s="220"/>
      <c r="AT111" s="221" t="s">
        <v>250</v>
      </c>
      <c r="AU111" s="221" t="s">
        <v>81</v>
      </c>
      <c r="AV111" s="13" t="s">
        <v>81</v>
      </c>
      <c r="AW111" s="13" t="s">
        <v>33</v>
      </c>
      <c r="AX111" s="13" t="s">
        <v>72</v>
      </c>
      <c r="AY111" s="221" t="s">
        <v>239</v>
      </c>
    </row>
    <row r="112" spans="1:65" s="13" customFormat="1" ht="11.25">
      <c r="B112" s="211"/>
      <c r="C112" s="212"/>
      <c r="D112" s="207" t="s">
        <v>250</v>
      </c>
      <c r="E112" s="213" t="s">
        <v>19</v>
      </c>
      <c r="F112" s="214" t="s">
        <v>4568</v>
      </c>
      <c r="G112" s="212"/>
      <c r="H112" s="215">
        <v>1</v>
      </c>
      <c r="I112" s="216"/>
      <c r="J112" s="212"/>
      <c r="K112" s="212"/>
      <c r="L112" s="217"/>
      <c r="M112" s="218"/>
      <c r="N112" s="219"/>
      <c r="O112" s="219"/>
      <c r="P112" s="219"/>
      <c r="Q112" s="219"/>
      <c r="R112" s="219"/>
      <c r="S112" s="219"/>
      <c r="T112" s="220"/>
      <c r="AT112" s="221" t="s">
        <v>250</v>
      </c>
      <c r="AU112" s="221" t="s">
        <v>81</v>
      </c>
      <c r="AV112" s="13" t="s">
        <v>81</v>
      </c>
      <c r="AW112" s="13" t="s">
        <v>33</v>
      </c>
      <c r="AX112" s="13" t="s">
        <v>72</v>
      </c>
      <c r="AY112" s="221" t="s">
        <v>239</v>
      </c>
    </row>
    <row r="113" spans="1:65" s="13" customFormat="1" ht="11.25">
      <c r="B113" s="211"/>
      <c r="C113" s="212"/>
      <c r="D113" s="207" t="s">
        <v>250</v>
      </c>
      <c r="E113" s="213" t="s">
        <v>19</v>
      </c>
      <c r="F113" s="214" t="s">
        <v>4570</v>
      </c>
      <c r="G113" s="212"/>
      <c r="H113" s="215">
        <v>1</v>
      </c>
      <c r="I113" s="216"/>
      <c r="J113" s="212"/>
      <c r="K113" s="212"/>
      <c r="L113" s="217"/>
      <c r="M113" s="218"/>
      <c r="N113" s="219"/>
      <c r="O113" s="219"/>
      <c r="P113" s="219"/>
      <c r="Q113" s="219"/>
      <c r="R113" s="219"/>
      <c r="S113" s="219"/>
      <c r="T113" s="220"/>
      <c r="AT113" s="221" t="s">
        <v>250</v>
      </c>
      <c r="AU113" s="221" t="s">
        <v>81</v>
      </c>
      <c r="AV113" s="13" t="s">
        <v>81</v>
      </c>
      <c r="AW113" s="13" t="s">
        <v>33</v>
      </c>
      <c r="AX113" s="13" t="s">
        <v>72</v>
      </c>
      <c r="AY113" s="221" t="s">
        <v>239</v>
      </c>
    </row>
    <row r="114" spans="1:65" s="2" customFormat="1" ht="16.5" customHeight="1">
      <c r="A114" s="36"/>
      <c r="B114" s="37"/>
      <c r="C114" s="194" t="s">
        <v>246</v>
      </c>
      <c r="D114" s="194" t="s">
        <v>241</v>
      </c>
      <c r="E114" s="195" t="s">
        <v>4571</v>
      </c>
      <c r="F114" s="196" t="s">
        <v>4572</v>
      </c>
      <c r="G114" s="197" t="s">
        <v>285</v>
      </c>
      <c r="H114" s="198">
        <v>2270</v>
      </c>
      <c r="I114" s="199"/>
      <c r="J114" s="200">
        <f>ROUND(I114*H114,2)</f>
        <v>0</v>
      </c>
      <c r="K114" s="196" t="s">
        <v>245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246</v>
      </c>
      <c r="AT114" s="205" t="s">
        <v>241</v>
      </c>
      <c r="AU114" s="205" t="s">
        <v>81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246</v>
      </c>
      <c r="BM114" s="205" t="s">
        <v>4573</v>
      </c>
    </row>
    <row r="115" spans="1:65" s="2" customFormat="1" ht="19.5">
      <c r="A115" s="36"/>
      <c r="B115" s="37"/>
      <c r="C115" s="38"/>
      <c r="D115" s="207" t="s">
        <v>248</v>
      </c>
      <c r="E115" s="38"/>
      <c r="F115" s="208" t="s">
        <v>4574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81</v>
      </c>
    </row>
    <row r="116" spans="1:65" s="13" customFormat="1" ht="11.25">
      <c r="B116" s="211"/>
      <c r="C116" s="212"/>
      <c r="D116" s="207" t="s">
        <v>250</v>
      </c>
      <c r="E116" s="213" t="s">
        <v>19</v>
      </c>
      <c r="F116" s="214" t="s">
        <v>4575</v>
      </c>
      <c r="G116" s="212"/>
      <c r="H116" s="215">
        <v>1100</v>
      </c>
      <c r="I116" s="216"/>
      <c r="J116" s="212"/>
      <c r="K116" s="212"/>
      <c r="L116" s="217"/>
      <c r="M116" s="218"/>
      <c r="N116" s="219"/>
      <c r="O116" s="219"/>
      <c r="P116" s="219"/>
      <c r="Q116" s="219"/>
      <c r="R116" s="219"/>
      <c r="S116" s="219"/>
      <c r="T116" s="220"/>
      <c r="AT116" s="221" t="s">
        <v>250</v>
      </c>
      <c r="AU116" s="221" t="s">
        <v>81</v>
      </c>
      <c r="AV116" s="13" t="s">
        <v>81</v>
      </c>
      <c r="AW116" s="13" t="s">
        <v>33</v>
      </c>
      <c r="AX116" s="13" t="s">
        <v>72</v>
      </c>
      <c r="AY116" s="221" t="s">
        <v>239</v>
      </c>
    </row>
    <row r="117" spans="1:65" s="13" customFormat="1" ht="11.25">
      <c r="B117" s="211"/>
      <c r="C117" s="212"/>
      <c r="D117" s="207" t="s">
        <v>250</v>
      </c>
      <c r="E117" s="213" t="s">
        <v>19</v>
      </c>
      <c r="F117" s="214" t="s">
        <v>4576</v>
      </c>
      <c r="G117" s="212"/>
      <c r="H117" s="215">
        <v>550</v>
      </c>
      <c r="I117" s="216"/>
      <c r="J117" s="212"/>
      <c r="K117" s="212"/>
      <c r="L117" s="217"/>
      <c r="M117" s="218"/>
      <c r="N117" s="219"/>
      <c r="O117" s="219"/>
      <c r="P117" s="219"/>
      <c r="Q117" s="219"/>
      <c r="R117" s="219"/>
      <c r="S117" s="219"/>
      <c r="T117" s="220"/>
      <c r="AT117" s="221" t="s">
        <v>250</v>
      </c>
      <c r="AU117" s="221" t="s">
        <v>81</v>
      </c>
      <c r="AV117" s="13" t="s">
        <v>81</v>
      </c>
      <c r="AW117" s="13" t="s">
        <v>33</v>
      </c>
      <c r="AX117" s="13" t="s">
        <v>72</v>
      </c>
      <c r="AY117" s="221" t="s">
        <v>239</v>
      </c>
    </row>
    <row r="118" spans="1:65" s="13" customFormat="1" ht="11.25">
      <c r="B118" s="211"/>
      <c r="C118" s="212"/>
      <c r="D118" s="207" t="s">
        <v>250</v>
      </c>
      <c r="E118" s="213" t="s">
        <v>19</v>
      </c>
      <c r="F118" s="214" t="s">
        <v>4577</v>
      </c>
      <c r="G118" s="212"/>
      <c r="H118" s="215">
        <v>275</v>
      </c>
      <c r="I118" s="216"/>
      <c r="J118" s="212"/>
      <c r="K118" s="212"/>
      <c r="L118" s="217"/>
      <c r="M118" s="218"/>
      <c r="N118" s="219"/>
      <c r="O118" s="219"/>
      <c r="P118" s="219"/>
      <c r="Q118" s="219"/>
      <c r="R118" s="219"/>
      <c r="S118" s="219"/>
      <c r="T118" s="220"/>
      <c r="AT118" s="221" t="s">
        <v>250</v>
      </c>
      <c r="AU118" s="221" t="s">
        <v>81</v>
      </c>
      <c r="AV118" s="13" t="s">
        <v>81</v>
      </c>
      <c r="AW118" s="13" t="s">
        <v>33</v>
      </c>
      <c r="AX118" s="13" t="s">
        <v>72</v>
      </c>
      <c r="AY118" s="221" t="s">
        <v>239</v>
      </c>
    </row>
    <row r="119" spans="1:65" s="13" customFormat="1" ht="11.25">
      <c r="B119" s="211"/>
      <c r="C119" s="212"/>
      <c r="D119" s="207" t="s">
        <v>250</v>
      </c>
      <c r="E119" s="213" t="s">
        <v>19</v>
      </c>
      <c r="F119" s="214" t="s">
        <v>4578</v>
      </c>
      <c r="G119" s="212"/>
      <c r="H119" s="215">
        <v>275</v>
      </c>
      <c r="I119" s="216"/>
      <c r="J119" s="212"/>
      <c r="K119" s="212"/>
      <c r="L119" s="217"/>
      <c r="M119" s="218"/>
      <c r="N119" s="219"/>
      <c r="O119" s="219"/>
      <c r="P119" s="219"/>
      <c r="Q119" s="219"/>
      <c r="R119" s="219"/>
      <c r="S119" s="219"/>
      <c r="T119" s="220"/>
      <c r="AT119" s="221" t="s">
        <v>250</v>
      </c>
      <c r="AU119" s="221" t="s">
        <v>81</v>
      </c>
      <c r="AV119" s="13" t="s">
        <v>81</v>
      </c>
      <c r="AW119" s="13" t="s">
        <v>33</v>
      </c>
      <c r="AX119" s="13" t="s">
        <v>72</v>
      </c>
      <c r="AY119" s="221" t="s">
        <v>239</v>
      </c>
    </row>
    <row r="120" spans="1:65" s="14" customFormat="1" ht="11.25">
      <c r="B120" s="230"/>
      <c r="C120" s="231"/>
      <c r="D120" s="207" t="s">
        <v>250</v>
      </c>
      <c r="E120" s="232" t="s">
        <v>19</v>
      </c>
      <c r="F120" s="233" t="s">
        <v>4566</v>
      </c>
      <c r="G120" s="231"/>
      <c r="H120" s="232" t="s">
        <v>19</v>
      </c>
      <c r="I120" s="234"/>
      <c r="J120" s="231"/>
      <c r="K120" s="231"/>
      <c r="L120" s="235"/>
      <c r="M120" s="236"/>
      <c r="N120" s="237"/>
      <c r="O120" s="237"/>
      <c r="P120" s="237"/>
      <c r="Q120" s="237"/>
      <c r="R120" s="237"/>
      <c r="S120" s="237"/>
      <c r="T120" s="238"/>
      <c r="AT120" s="239" t="s">
        <v>250</v>
      </c>
      <c r="AU120" s="239" t="s">
        <v>81</v>
      </c>
      <c r="AV120" s="14" t="s">
        <v>79</v>
      </c>
      <c r="AW120" s="14" t="s">
        <v>33</v>
      </c>
      <c r="AX120" s="14" t="s">
        <v>72</v>
      </c>
      <c r="AY120" s="239" t="s">
        <v>239</v>
      </c>
    </row>
    <row r="121" spans="1:65" s="13" customFormat="1" ht="11.25">
      <c r="B121" s="211"/>
      <c r="C121" s="212"/>
      <c r="D121" s="207" t="s">
        <v>250</v>
      </c>
      <c r="E121" s="213" t="s">
        <v>19</v>
      </c>
      <c r="F121" s="214" t="s">
        <v>4579</v>
      </c>
      <c r="G121" s="212"/>
      <c r="H121" s="215">
        <v>14</v>
      </c>
      <c r="I121" s="216"/>
      <c r="J121" s="212"/>
      <c r="K121" s="212"/>
      <c r="L121" s="217"/>
      <c r="M121" s="218"/>
      <c r="N121" s="219"/>
      <c r="O121" s="219"/>
      <c r="P121" s="219"/>
      <c r="Q121" s="219"/>
      <c r="R121" s="219"/>
      <c r="S121" s="219"/>
      <c r="T121" s="220"/>
      <c r="AT121" s="221" t="s">
        <v>250</v>
      </c>
      <c r="AU121" s="221" t="s">
        <v>81</v>
      </c>
      <c r="AV121" s="13" t="s">
        <v>81</v>
      </c>
      <c r="AW121" s="13" t="s">
        <v>33</v>
      </c>
      <c r="AX121" s="13" t="s">
        <v>72</v>
      </c>
      <c r="AY121" s="221" t="s">
        <v>239</v>
      </c>
    </row>
    <row r="122" spans="1:65" s="13" customFormat="1" ht="11.25">
      <c r="B122" s="211"/>
      <c r="C122" s="212"/>
      <c r="D122" s="207" t="s">
        <v>250</v>
      </c>
      <c r="E122" s="213" t="s">
        <v>19</v>
      </c>
      <c r="F122" s="214" t="s">
        <v>4580</v>
      </c>
      <c r="G122" s="212"/>
      <c r="H122" s="215">
        <v>14</v>
      </c>
      <c r="I122" s="216"/>
      <c r="J122" s="212"/>
      <c r="K122" s="212"/>
      <c r="L122" s="217"/>
      <c r="M122" s="218"/>
      <c r="N122" s="219"/>
      <c r="O122" s="219"/>
      <c r="P122" s="219"/>
      <c r="Q122" s="219"/>
      <c r="R122" s="219"/>
      <c r="S122" s="219"/>
      <c r="T122" s="220"/>
      <c r="AT122" s="221" t="s">
        <v>250</v>
      </c>
      <c r="AU122" s="221" t="s">
        <v>81</v>
      </c>
      <c r="AV122" s="13" t="s">
        <v>81</v>
      </c>
      <c r="AW122" s="13" t="s">
        <v>33</v>
      </c>
      <c r="AX122" s="13" t="s">
        <v>72</v>
      </c>
      <c r="AY122" s="221" t="s">
        <v>239</v>
      </c>
    </row>
    <row r="123" spans="1:65" s="14" customFormat="1" ht="11.25">
      <c r="B123" s="230"/>
      <c r="C123" s="231"/>
      <c r="D123" s="207" t="s">
        <v>250</v>
      </c>
      <c r="E123" s="232" t="s">
        <v>19</v>
      </c>
      <c r="F123" s="233" t="s">
        <v>4569</v>
      </c>
      <c r="G123" s="231"/>
      <c r="H123" s="232" t="s">
        <v>19</v>
      </c>
      <c r="I123" s="234"/>
      <c r="J123" s="231"/>
      <c r="K123" s="231"/>
      <c r="L123" s="235"/>
      <c r="M123" s="236"/>
      <c r="N123" s="237"/>
      <c r="O123" s="237"/>
      <c r="P123" s="237"/>
      <c r="Q123" s="237"/>
      <c r="R123" s="237"/>
      <c r="S123" s="237"/>
      <c r="T123" s="238"/>
      <c r="AT123" s="239" t="s">
        <v>250</v>
      </c>
      <c r="AU123" s="239" t="s">
        <v>81</v>
      </c>
      <c r="AV123" s="14" t="s">
        <v>79</v>
      </c>
      <c r="AW123" s="14" t="s">
        <v>33</v>
      </c>
      <c r="AX123" s="14" t="s">
        <v>72</v>
      </c>
      <c r="AY123" s="239" t="s">
        <v>239</v>
      </c>
    </row>
    <row r="124" spans="1:65" s="13" customFormat="1" ht="11.25">
      <c r="B124" s="211"/>
      <c r="C124" s="212"/>
      <c r="D124" s="207" t="s">
        <v>250</v>
      </c>
      <c r="E124" s="213" t="s">
        <v>19</v>
      </c>
      <c r="F124" s="214" t="s">
        <v>4579</v>
      </c>
      <c r="G124" s="212"/>
      <c r="H124" s="215">
        <v>14</v>
      </c>
      <c r="I124" s="216"/>
      <c r="J124" s="212"/>
      <c r="K124" s="212"/>
      <c r="L124" s="217"/>
      <c r="M124" s="218"/>
      <c r="N124" s="219"/>
      <c r="O124" s="219"/>
      <c r="P124" s="219"/>
      <c r="Q124" s="219"/>
      <c r="R124" s="219"/>
      <c r="S124" s="219"/>
      <c r="T124" s="220"/>
      <c r="AT124" s="221" t="s">
        <v>250</v>
      </c>
      <c r="AU124" s="221" t="s">
        <v>81</v>
      </c>
      <c r="AV124" s="13" t="s">
        <v>81</v>
      </c>
      <c r="AW124" s="13" t="s">
        <v>33</v>
      </c>
      <c r="AX124" s="13" t="s">
        <v>72</v>
      </c>
      <c r="AY124" s="221" t="s">
        <v>239</v>
      </c>
    </row>
    <row r="125" spans="1:65" s="13" customFormat="1" ht="11.25">
      <c r="B125" s="211"/>
      <c r="C125" s="212"/>
      <c r="D125" s="207" t="s">
        <v>250</v>
      </c>
      <c r="E125" s="213" t="s">
        <v>19</v>
      </c>
      <c r="F125" s="214" t="s">
        <v>4580</v>
      </c>
      <c r="G125" s="212"/>
      <c r="H125" s="215">
        <v>14</v>
      </c>
      <c r="I125" s="216"/>
      <c r="J125" s="212"/>
      <c r="K125" s="212"/>
      <c r="L125" s="217"/>
      <c r="M125" s="218"/>
      <c r="N125" s="219"/>
      <c r="O125" s="219"/>
      <c r="P125" s="219"/>
      <c r="Q125" s="219"/>
      <c r="R125" s="219"/>
      <c r="S125" s="219"/>
      <c r="T125" s="220"/>
      <c r="AT125" s="221" t="s">
        <v>250</v>
      </c>
      <c r="AU125" s="221" t="s">
        <v>81</v>
      </c>
      <c r="AV125" s="13" t="s">
        <v>81</v>
      </c>
      <c r="AW125" s="13" t="s">
        <v>33</v>
      </c>
      <c r="AX125" s="13" t="s">
        <v>72</v>
      </c>
      <c r="AY125" s="221" t="s">
        <v>239</v>
      </c>
    </row>
    <row r="126" spans="1:65" s="13" customFormat="1" ht="11.25">
      <c r="B126" s="211"/>
      <c r="C126" s="212"/>
      <c r="D126" s="207" t="s">
        <v>250</v>
      </c>
      <c r="E126" s="213" t="s">
        <v>19</v>
      </c>
      <c r="F126" s="214" t="s">
        <v>4581</v>
      </c>
      <c r="G126" s="212"/>
      <c r="H126" s="215">
        <v>14</v>
      </c>
      <c r="I126" s="216"/>
      <c r="J126" s="212"/>
      <c r="K126" s="212"/>
      <c r="L126" s="217"/>
      <c r="M126" s="218"/>
      <c r="N126" s="219"/>
      <c r="O126" s="219"/>
      <c r="P126" s="219"/>
      <c r="Q126" s="219"/>
      <c r="R126" s="219"/>
      <c r="S126" s="219"/>
      <c r="T126" s="220"/>
      <c r="AT126" s="221" t="s">
        <v>250</v>
      </c>
      <c r="AU126" s="221" t="s">
        <v>81</v>
      </c>
      <c r="AV126" s="13" t="s">
        <v>81</v>
      </c>
      <c r="AW126" s="13" t="s">
        <v>33</v>
      </c>
      <c r="AX126" s="13" t="s">
        <v>72</v>
      </c>
      <c r="AY126" s="221" t="s">
        <v>239</v>
      </c>
    </row>
    <row r="127" spans="1:65" s="2" customFormat="1" ht="16.5" customHeight="1">
      <c r="A127" s="36"/>
      <c r="B127" s="37"/>
      <c r="C127" s="194" t="s">
        <v>295</v>
      </c>
      <c r="D127" s="194" t="s">
        <v>241</v>
      </c>
      <c r="E127" s="195" t="s">
        <v>4582</v>
      </c>
      <c r="F127" s="196" t="s">
        <v>4583</v>
      </c>
      <c r="G127" s="197" t="s">
        <v>285</v>
      </c>
      <c r="H127" s="198">
        <v>27</v>
      </c>
      <c r="I127" s="199"/>
      <c r="J127" s="200">
        <f>ROUND(I127*H127,2)</f>
        <v>0</v>
      </c>
      <c r="K127" s="196" t="s">
        <v>245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246</v>
      </c>
      <c r="AT127" s="205" t="s">
        <v>241</v>
      </c>
      <c r="AU127" s="205" t="s">
        <v>81</v>
      </c>
      <c r="AY127" s="19" t="s">
        <v>239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246</v>
      </c>
      <c r="BM127" s="205" t="s">
        <v>4584</v>
      </c>
    </row>
    <row r="128" spans="1:65" s="2" customFormat="1" ht="11.25">
      <c r="A128" s="36"/>
      <c r="B128" s="37"/>
      <c r="C128" s="38"/>
      <c r="D128" s="207" t="s">
        <v>248</v>
      </c>
      <c r="E128" s="38"/>
      <c r="F128" s="208" t="s">
        <v>1451</v>
      </c>
      <c r="G128" s="38"/>
      <c r="H128" s="38"/>
      <c r="I128" s="117"/>
      <c r="J128" s="38"/>
      <c r="K128" s="38"/>
      <c r="L128" s="41"/>
      <c r="M128" s="209"/>
      <c r="N128" s="210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248</v>
      </c>
      <c r="AU128" s="19" t="s">
        <v>81</v>
      </c>
    </row>
    <row r="129" spans="1:65" s="2" customFormat="1" ht="19.5">
      <c r="A129" s="36"/>
      <c r="B129" s="37"/>
      <c r="C129" s="38"/>
      <c r="D129" s="207" t="s">
        <v>275</v>
      </c>
      <c r="E129" s="38"/>
      <c r="F129" s="225" t="s">
        <v>4565</v>
      </c>
      <c r="G129" s="38"/>
      <c r="H129" s="38"/>
      <c r="I129" s="117"/>
      <c r="J129" s="38"/>
      <c r="K129" s="38"/>
      <c r="L129" s="41"/>
      <c r="M129" s="209"/>
      <c r="N129" s="210"/>
      <c r="O129" s="66"/>
      <c r="P129" s="66"/>
      <c r="Q129" s="66"/>
      <c r="R129" s="66"/>
      <c r="S129" s="66"/>
      <c r="T129" s="67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T129" s="19" t="s">
        <v>275</v>
      </c>
      <c r="AU129" s="19" t="s">
        <v>81</v>
      </c>
    </row>
    <row r="130" spans="1:65" s="13" customFormat="1" ht="11.25">
      <c r="B130" s="211"/>
      <c r="C130" s="212"/>
      <c r="D130" s="207" t="s">
        <v>250</v>
      </c>
      <c r="E130" s="213" t="s">
        <v>19</v>
      </c>
      <c r="F130" s="214" t="s">
        <v>4549</v>
      </c>
      <c r="G130" s="212"/>
      <c r="H130" s="215">
        <v>9</v>
      </c>
      <c r="I130" s="216"/>
      <c r="J130" s="212"/>
      <c r="K130" s="212"/>
      <c r="L130" s="217"/>
      <c r="M130" s="218"/>
      <c r="N130" s="219"/>
      <c r="O130" s="219"/>
      <c r="P130" s="219"/>
      <c r="Q130" s="219"/>
      <c r="R130" s="219"/>
      <c r="S130" s="219"/>
      <c r="T130" s="220"/>
      <c r="AT130" s="221" t="s">
        <v>250</v>
      </c>
      <c r="AU130" s="221" t="s">
        <v>81</v>
      </c>
      <c r="AV130" s="13" t="s">
        <v>81</v>
      </c>
      <c r="AW130" s="13" t="s">
        <v>33</v>
      </c>
      <c r="AX130" s="13" t="s">
        <v>72</v>
      </c>
      <c r="AY130" s="221" t="s">
        <v>239</v>
      </c>
    </row>
    <row r="131" spans="1:65" s="13" customFormat="1" ht="11.25">
      <c r="B131" s="211"/>
      <c r="C131" s="212"/>
      <c r="D131" s="207" t="s">
        <v>250</v>
      </c>
      <c r="E131" s="213" t="s">
        <v>19</v>
      </c>
      <c r="F131" s="214" t="s">
        <v>4585</v>
      </c>
      <c r="G131" s="212"/>
      <c r="H131" s="215">
        <v>1</v>
      </c>
      <c r="I131" s="216"/>
      <c r="J131" s="212"/>
      <c r="K131" s="212"/>
      <c r="L131" s="217"/>
      <c r="M131" s="218"/>
      <c r="N131" s="219"/>
      <c r="O131" s="219"/>
      <c r="P131" s="219"/>
      <c r="Q131" s="219"/>
      <c r="R131" s="219"/>
      <c r="S131" s="219"/>
      <c r="T131" s="220"/>
      <c r="AT131" s="221" t="s">
        <v>250</v>
      </c>
      <c r="AU131" s="221" t="s">
        <v>81</v>
      </c>
      <c r="AV131" s="13" t="s">
        <v>81</v>
      </c>
      <c r="AW131" s="13" t="s">
        <v>33</v>
      </c>
      <c r="AX131" s="13" t="s">
        <v>72</v>
      </c>
      <c r="AY131" s="221" t="s">
        <v>239</v>
      </c>
    </row>
    <row r="132" spans="1:65" s="13" customFormat="1" ht="11.25">
      <c r="B132" s="211"/>
      <c r="C132" s="212"/>
      <c r="D132" s="207" t="s">
        <v>250</v>
      </c>
      <c r="E132" s="213" t="s">
        <v>19</v>
      </c>
      <c r="F132" s="214" t="s">
        <v>4586</v>
      </c>
      <c r="G132" s="212"/>
      <c r="H132" s="215">
        <v>4</v>
      </c>
      <c r="I132" s="216"/>
      <c r="J132" s="212"/>
      <c r="K132" s="212"/>
      <c r="L132" s="217"/>
      <c r="M132" s="218"/>
      <c r="N132" s="219"/>
      <c r="O132" s="219"/>
      <c r="P132" s="219"/>
      <c r="Q132" s="219"/>
      <c r="R132" s="219"/>
      <c r="S132" s="219"/>
      <c r="T132" s="220"/>
      <c r="AT132" s="221" t="s">
        <v>250</v>
      </c>
      <c r="AU132" s="221" t="s">
        <v>81</v>
      </c>
      <c r="AV132" s="13" t="s">
        <v>81</v>
      </c>
      <c r="AW132" s="13" t="s">
        <v>33</v>
      </c>
      <c r="AX132" s="13" t="s">
        <v>72</v>
      </c>
      <c r="AY132" s="221" t="s">
        <v>239</v>
      </c>
    </row>
    <row r="133" spans="1:65" s="13" customFormat="1" ht="11.25">
      <c r="B133" s="211"/>
      <c r="C133" s="212"/>
      <c r="D133" s="207" t="s">
        <v>250</v>
      </c>
      <c r="E133" s="213" t="s">
        <v>19</v>
      </c>
      <c r="F133" s="214" t="s">
        <v>4587</v>
      </c>
      <c r="G133" s="212"/>
      <c r="H133" s="215">
        <v>2</v>
      </c>
      <c r="I133" s="216"/>
      <c r="J133" s="212"/>
      <c r="K133" s="212"/>
      <c r="L133" s="217"/>
      <c r="M133" s="218"/>
      <c r="N133" s="219"/>
      <c r="O133" s="219"/>
      <c r="P133" s="219"/>
      <c r="Q133" s="219"/>
      <c r="R133" s="219"/>
      <c r="S133" s="219"/>
      <c r="T133" s="220"/>
      <c r="AT133" s="221" t="s">
        <v>250</v>
      </c>
      <c r="AU133" s="221" t="s">
        <v>81</v>
      </c>
      <c r="AV133" s="13" t="s">
        <v>81</v>
      </c>
      <c r="AW133" s="13" t="s">
        <v>33</v>
      </c>
      <c r="AX133" s="13" t="s">
        <v>72</v>
      </c>
      <c r="AY133" s="221" t="s">
        <v>239</v>
      </c>
    </row>
    <row r="134" spans="1:65" s="13" customFormat="1" ht="11.25">
      <c r="B134" s="211"/>
      <c r="C134" s="212"/>
      <c r="D134" s="207" t="s">
        <v>250</v>
      </c>
      <c r="E134" s="213" t="s">
        <v>19</v>
      </c>
      <c r="F134" s="214" t="s">
        <v>4588</v>
      </c>
      <c r="G134" s="212"/>
      <c r="H134" s="215">
        <v>1</v>
      </c>
      <c r="I134" s="216"/>
      <c r="J134" s="212"/>
      <c r="K134" s="212"/>
      <c r="L134" s="217"/>
      <c r="M134" s="218"/>
      <c r="N134" s="219"/>
      <c r="O134" s="219"/>
      <c r="P134" s="219"/>
      <c r="Q134" s="219"/>
      <c r="R134" s="219"/>
      <c r="S134" s="219"/>
      <c r="T134" s="220"/>
      <c r="AT134" s="221" t="s">
        <v>250</v>
      </c>
      <c r="AU134" s="221" t="s">
        <v>81</v>
      </c>
      <c r="AV134" s="13" t="s">
        <v>81</v>
      </c>
      <c r="AW134" s="13" t="s">
        <v>33</v>
      </c>
      <c r="AX134" s="13" t="s">
        <v>72</v>
      </c>
      <c r="AY134" s="221" t="s">
        <v>239</v>
      </c>
    </row>
    <row r="135" spans="1:65" s="13" customFormat="1" ht="11.25">
      <c r="B135" s="211"/>
      <c r="C135" s="212"/>
      <c r="D135" s="207" t="s">
        <v>250</v>
      </c>
      <c r="E135" s="213" t="s">
        <v>19</v>
      </c>
      <c r="F135" s="214" t="s">
        <v>4589</v>
      </c>
      <c r="G135" s="212"/>
      <c r="H135" s="215">
        <v>1</v>
      </c>
      <c r="I135" s="216"/>
      <c r="J135" s="212"/>
      <c r="K135" s="212"/>
      <c r="L135" s="217"/>
      <c r="M135" s="218"/>
      <c r="N135" s="219"/>
      <c r="O135" s="219"/>
      <c r="P135" s="219"/>
      <c r="Q135" s="219"/>
      <c r="R135" s="219"/>
      <c r="S135" s="219"/>
      <c r="T135" s="220"/>
      <c r="AT135" s="221" t="s">
        <v>250</v>
      </c>
      <c r="AU135" s="221" t="s">
        <v>81</v>
      </c>
      <c r="AV135" s="13" t="s">
        <v>81</v>
      </c>
      <c r="AW135" s="13" t="s">
        <v>33</v>
      </c>
      <c r="AX135" s="13" t="s">
        <v>72</v>
      </c>
      <c r="AY135" s="221" t="s">
        <v>239</v>
      </c>
    </row>
    <row r="136" spans="1:65" s="13" customFormat="1" ht="11.25">
      <c r="B136" s="211"/>
      <c r="C136" s="212"/>
      <c r="D136" s="207" t="s">
        <v>250</v>
      </c>
      <c r="E136" s="213" t="s">
        <v>19</v>
      </c>
      <c r="F136" s="214" t="s">
        <v>4590</v>
      </c>
      <c r="G136" s="212"/>
      <c r="H136" s="215">
        <v>3</v>
      </c>
      <c r="I136" s="216"/>
      <c r="J136" s="212"/>
      <c r="K136" s="212"/>
      <c r="L136" s="217"/>
      <c r="M136" s="218"/>
      <c r="N136" s="219"/>
      <c r="O136" s="219"/>
      <c r="P136" s="219"/>
      <c r="Q136" s="219"/>
      <c r="R136" s="219"/>
      <c r="S136" s="219"/>
      <c r="T136" s="220"/>
      <c r="AT136" s="221" t="s">
        <v>250</v>
      </c>
      <c r="AU136" s="221" t="s">
        <v>81</v>
      </c>
      <c r="AV136" s="13" t="s">
        <v>81</v>
      </c>
      <c r="AW136" s="13" t="s">
        <v>33</v>
      </c>
      <c r="AX136" s="13" t="s">
        <v>72</v>
      </c>
      <c r="AY136" s="221" t="s">
        <v>239</v>
      </c>
    </row>
    <row r="137" spans="1:65" s="14" customFormat="1" ht="11.25">
      <c r="B137" s="230"/>
      <c r="C137" s="231"/>
      <c r="D137" s="207" t="s">
        <v>250</v>
      </c>
      <c r="E137" s="232" t="s">
        <v>19</v>
      </c>
      <c r="F137" s="233" t="s">
        <v>4566</v>
      </c>
      <c r="G137" s="231"/>
      <c r="H137" s="232" t="s">
        <v>19</v>
      </c>
      <c r="I137" s="234"/>
      <c r="J137" s="231"/>
      <c r="K137" s="231"/>
      <c r="L137" s="235"/>
      <c r="M137" s="236"/>
      <c r="N137" s="237"/>
      <c r="O137" s="237"/>
      <c r="P137" s="237"/>
      <c r="Q137" s="237"/>
      <c r="R137" s="237"/>
      <c r="S137" s="237"/>
      <c r="T137" s="238"/>
      <c r="AT137" s="239" t="s">
        <v>250</v>
      </c>
      <c r="AU137" s="239" t="s">
        <v>81</v>
      </c>
      <c r="AV137" s="14" t="s">
        <v>79</v>
      </c>
      <c r="AW137" s="14" t="s">
        <v>33</v>
      </c>
      <c r="AX137" s="14" t="s">
        <v>72</v>
      </c>
      <c r="AY137" s="239" t="s">
        <v>239</v>
      </c>
    </row>
    <row r="138" spans="1:65" s="13" customFormat="1" ht="11.25">
      <c r="B138" s="211"/>
      <c r="C138" s="212"/>
      <c r="D138" s="207" t="s">
        <v>250</v>
      </c>
      <c r="E138" s="213" t="s">
        <v>19</v>
      </c>
      <c r="F138" s="214" t="s">
        <v>4591</v>
      </c>
      <c r="G138" s="212"/>
      <c r="H138" s="215">
        <v>3</v>
      </c>
      <c r="I138" s="216"/>
      <c r="J138" s="212"/>
      <c r="K138" s="212"/>
      <c r="L138" s="217"/>
      <c r="M138" s="218"/>
      <c r="N138" s="219"/>
      <c r="O138" s="219"/>
      <c r="P138" s="219"/>
      <c r="Q138" s="219"/>
      <c r="R138" s="219"/>
      <c r="S138" s="219"/>
      <c r="T138" s="220"/>
      <c r="AT138" s="221" t="s">
        <v>250</v>
      </c>
      <c r="AU138" s="221" t="s">
        <v>81</v>
      </c>
      <c r="AV138" s="13" t="s">
        <v>81</v>
      </c>
      <c r="AW138" s="13" t="s">
        <v>33</v>
      </c>
      <c r="AX138" s="13" t="s">
        <v>72</v>
      </c>
      <c r="AY138" s="221" t="s">
        <v>239</v>
      </c>
    </row>
    <row r="139" spans="1:65" s="13" customFormat="1" ht="11.25">
      <c r="B139" s="211"/>
      <c r="C139" s="212"/>
      <c r="D139" s="207" t="s">
        <v>250</v>
      </c>
      <c r="E139" s="213" t="s">
        <v>19</v>
      </c>
      <c r="F139" s="214" t="s">
        <v>4592</v>
      </c>
      <c r="G139" s="212"/>
      <c r="H139" s="215">
        <v>3</v>
      </c>
      <c r="I139" s="216"/>
      <c r="J139" s="212"/>
      <c r="K139" s="212"/>
      <c r="L139" s="217"/>
      <c r="M139" s="218"/>
      <c r="N139" s="219"/>
      <c r="O139" s="219"/>
      <c r="P139" s="219"/>
      <c r="Q139" s="219"/>
      <c r="R139" s="219"/>
      <c r="S139" s="219"/>
      <c r="T139" s="220"/>
      <c r="AT139" s="221" t="s">
        <v>250</v>
      </c>
      <c r="AU139" s="221" t="s">
        <v>81</v>
      </c>
      <c r="AV139" s="13" t="s">
        <v>81</v>
      </c>
      <c r="AW139" s="13" t="s">
        <v>33</v>
      </c>
      <c r="AX139" s="13" t="s">
        <v>72</v>
      </c>
      <c r="AY139" s="221" t="s">
        <v>239</v>
      </c>
    </row>
    <row r="140" spans="1:65" s="2" customFormat="1" ht="16.5" customHeight="1">
      <c r="A140" s="36"/>
      <c r="B140" s="37"/>
      <c r="C140" s="194" t="s">
        <v>301</v>
      </c>
      <c r="D140" s="194" t="s">
        <v>241</v>
      </c>
      <c r="E140" s="195" t="s">
        <v>4593</v>
      </c>
      <c r="F140" s="196" t="s">
        <v>4594</v>
      </c>
      <c r="G140" s="197" t="s">
        <v>285</v>
      </c>
      <c r="H140" s="198">
        <v>5859</v>
      </c>
      <c r="I140" s="199"/>
      <c r="J140" s="200">
        <f>ROUND(I140*H140,2)</f>
        <v>0</v>
      </c>
      <c r="K140" s="196" t="s">
        <v>245</v>
      </c>
      <c r="L140" s="41"/>
      <c r="M140" s="201" t="s">
        <v>19</v>
      </c>
      <c r="N140" s="202" t="s">
        <v>43</v>
      </c>
      <c r="O140" s="66"/>
      <c r="P140" s="203">
        <f>O140*H140</f>
        <v>0</v>
      </c>
      <c r="Q140" s="203">
        <v>0</v>
      </c>
      <c r="R140" s="203">
        <f>Q140*H140</f>
        <v>0</v>
      </c>
      <c r="S140" s="203">
        <v>0</v>
      </c>
      <c r="T140" s="204">
        <f>S140*H140</f>
        <v>0</v>
      </c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R140" s="205" t="s">
        <v>246</v>
      </c>
      <c r="AT140" s="205" t="s">
        <v>241</v>
      </c>
      <c r="AU140" s="205" t="s">
        <v>81</v>
      </c>
      <c r="AY140" s="19" t="s">
        <v>239</v>
      </c>
      <c r="BE140" s="206">
        <f>IF(N140="základní",J140,0)</f>
        <v>0</v>
      </c>
      <c r="BF140" s="206">
        <f>IF(N140="snížená",J140,0)</f>
        <v>0</v>
      </c>
      <c r="BG140" s="206">
        <f>IF(N140="zákl. přenesená",J140,0)</f>
        <v>0</v>
      </c>
      <c r="BH140" s="206">
        <f>IF(N140="sníž. přenesená",J140,0)</f>
        <v>0</v>
      </c>
      <c r="BI140" s="206">
        <f>IF(N140="nulová",J140,0)</f>
        <v>0</v>
      </c>
      <c r="BJ140" s="19" t="s">
        <v>79</v>
      </c>
      <c r="BK140" s="206">
        <f>ROUND(I140*H140,2)</f>
        <v>0</v>
      </c>
      <c r="BL140" s="19" t="s">
        <v>246</v>
      </c>
      <c r="BM140" s="205" t="s">
        <v>4595</v>
      </c>
    </row>
    <row r="141" spans="1:65" s="2" customFormat="1" ht="19.5">
      <c r="A141" s="36"/>
      <c r="B141" s="37"/>
      <c r="C141" s="38"/>
      <c r="D141" s="207" t="s">
        <v>248</v>
      </c>
      <c r="E141" s="38"/>
      <c r="F141" s="208" t="s">
        <v>4596</v>
      </c>
      <c r="G141" s="38"/>
      <c r="H141" s="38"/>
      <c r="I141" s="117"/>
      <c r="J141" s="38"/>
      <c r="K141" s="38"/>
      <c r="L141" s="41"/>
      <c r="M141" s="209"/>
      <c r="N141" s="210"/>
      <c r="O141" s="66"/>
      <c r="P141" s="66"/>
      <c r="Q141" s="66"/>
      <c r="R141" s="66"/>
      <c r="S141" s="66"/>
      <c r="T141" s="67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T141" s="19" t="s">
        <v>248</v>
      </c>
      <c r="AU141" s="19" t="s">
        <v>81</v>
      </c>
    </row>
    <row r="142" spans="1:65" s="13" customFormat="1" ht="11.25">
      <c r="B142" s="211"/>
      <c r="C142" s="212"/>
      <c r="D142" s="207" t="s">
        <v>250</v>
      </c>
      <c r="E142" s="213" t="s">
        <v>19</v>
      </c>
      <c r="F142" s="214" t="s">
        <v>4597</v>
      </c>
      <c r="G142" s="212"/>
      <c r="H142" s="215">
        <v>2475</v>
      </c>
      <c r="I142" s="216"/>
      <c r="J142" s="212"/>
      <c r="K142" s="212"/>
      <c r="L142" s="217"/>
      <c r="M142" s="218"/>
      <c r="N142" s="219"/>
      <c r="O142" s="219"/>
      <c r="P142" s="219"/>
      <c r="Q142" s="219"/>
      <c r="R142" s="219"/>
      <c r="S142" s="219"/>
      <c r="T142" s="220"/>
      <c r="AT142" s="221" t="s">
        <v>250</v>
      </c>
      <c r="AU142" s="221" t="s">
        <v>81</v>
      </c>
      <c r="AV142" s="13" t="s">
        <v>81</v>
      </c>
      <c r="AW142" s="13" t="s">
        <v>33</v>
      </c>
      <c r="AX142" s="13" t="s">
        <v>72</v>
      </c>
      <c r="AY142" s="221" t="s">
        <v>239</v>
      </c>
    </row>
    <row r="143" spans="1:65" s="13" customFormat="1" ht="11.25">
      <c r="B143" s="211"/>
      <c r="C143" s="212"/>
      <c r="D143" s="207" t="s">
        <v>250</v>
      </c>
      <c r="E143" s="213" t="s">
        <v>19</v>
      </c>
      <c r="F143" s="214" t="s">
        <v>4598</v>
      </c>
      <c r="G143" s="212"/>
      <c r="H143" s="215">
        <v>275</v>
      </c>
      <c r="I143" s="216"/>
      <c r="J143" s="212"/>
      <c r="K143" s="212"/>
      <c r="L143" s="217"/>
      <c r="M143" s="218"/>
      <c r="N143" s="219"/>
      <c r="O143" s="219"/>
      <c r="P143" s="219"/>
      <c r="Q143" s="219"/>
      <c r="R143" s="219"/>
      <c r="S143" s="219"/>
      <c r="T143" s="220"/>
      <c r="AT143" s="221" t="s">
        <v>250</v>
      </c>
      <c r="AU143" s="221" t="s">
        <v>81</v>
      </c>
      <c r="AV143" s="13" t="s">
        <v>81</v>
      </c>
      <c r="AW143" s="13" t="s">
        <v>33</v>
      </c>
      <c r="AX143" s="13" t="s">
        <v>72</v>
      </c>
      <c r="AY143" s="221" t="s">
        <v>239</v>
      </c>
    </row>
    <row r="144" spans="1:65" s="13" customFormat="1" ht="11.25">
      <c r="B144" s="211"/>
      <c r="C144" s="212"/>
      <c r="D144" s="207" t="s">
        <v>250</v>
      </c>
      <c r="E144" s="213" t="s">
        <v>19</v>
      </c>
      <c r="F144" s="214" t="s">
        <v>4599</v>
      </c>
      <c r="G144" s="212"/>
      <c r="H144" s="215">
        <v>1100</v>
      </c>
      <c r="I144" s="216"/>
      <c r="J144" s="212"/>
      <c r="K144" s="212"/>
      <c r="L144" s="217"/>
      <c r="M144" s="218"/>
      <c r="N144" s="219"/>
      <c r="O144" s="219"/>
      <c r="P144" s="219"/>
      <c r="Q144" s="219"/>
      <c r="R144" s="219"/>
      <c r="S144" s="219"/>
      <c r="T144" s="220"/>
      <c r="AT144" s="221" t="s">
        <v>250</v>
      </c>
      <c r="AU144" s="221" t="s">
        <v>81</v>
      </c>
      <c r="AV144" s="13" t="s">
        <v>81</v>
      </c>
      <c r="AW144" s="13" t="s">
        <v>33</v>
      </c>
      <c r="AX144" s="13" t="s">
        <v>72</v>
      </c>
      <c r="AY144" s="221" t="s">
        <v>239</v>
      </c>
    </row>
    <row r="145" spans="1:65" s="13" customFormat="1" ht="11.25">
      <c r="B145" s="211"/>
      <c r="C145" s="212"/>
      <c r="D145" s="207" t="s">
        <v>250</v>
      </c>
      <c r="E145" s="213" t="s">
        <v>19</v>
      </c>
      <c r="F145" s="214" t="s">
        <v>4600</v>
      </c>
      <c r="G145" s="212"/>
      <c r="H145" s="215">
        <v>550</v>
      </c>
      <c r="I145" s="216"/>
      <c r="J145" s="212"/>
      <c r="K145" s="212"/>
      <c r="L145" s="217"/>
      <c r="M145" s="218"/>
      <c r="N145" s="219"/>
      <c r="O145" s="219"/>
      <c r="P145" s="219"/>
      <c r="Q145" s="219"/>
      <c r="R145" s="219"/>
      <c r="S145" s="219"/>
      <c r="T145" s="220"/>
      <c r="AT145" s="221" t="s">
        <v>250</v>
      </c>
      <c r="AU145" s="221" t="s">
        <v>81</v>
      </c>
      <c r="AV145" s="13" t="s">
        <v>81</v>
      </c>
      <c r="AW145" s="13" t="s">
        <v>33</v>
      </c>
      <c r="AX145" s="13" t="s">
        <v>72</v>
      </c>
      <c r="AY145" s="221" t="s">
        <v>239</v>
      </c>
    </row>
    <row r="146" spans="1:65" s="13" customFormat="1" ht="11.25">
      <c r="B146" s="211"/>
      <c r="C146" s="212"/>
      <c r="D146" s="207" t="s">
        <v>250</v>
      </c>
      <c r="E146" s="213" t="s">
        <v>19</v>
      </c>
      <c r="F146" s="214" t="s">
        <v>4601</v>
      </c>
      <c r="G146" s="212"/>
      <c r="H146" s="215">
        <v>275</v>
      </c>
      <c r="I146" s="216"/>
      <c r="J146" s="212"/>
      <c r="K146" s="212"/>
      <c r="L146" s="217"/>
      <c r="M146" s="218"/>
      <c r="N146" s="219"/>
      <c r="O146" s="219"/>
      <c r="P146" s="219"/>
      <c r="Q146" s="219"/>
      <c r="R146" s="219"/>
      <c r="S146" s="219"/>
      <c r="T146" s="220"/>
      <c r="AT146" s="221" t="s">
        <v>250</v>
      </c>
      <c r="AU146" s="221" t="s">
        <v>81</v>
      </c>
      <c r="AV146" s="13" t="s">
        <v>81</v>
      </c>
      <c r="AW146" s="13" t="s">
        <v>33</v>
      </c>
      <c r="AX146" s="13" t="s">
        <v>72</v>
      </c>
      <c r="AY146" s="221" t="s">
        <v>239</v>
      </c>
    </row>
    <row r="147" spans="1:65" s="13" customFormat="1" ht="11.25">
      <c r="B147" s="211"/>
      <c r="C147" s="212"/>
      <c r="D147" s="207" t="s">
        <v>250</v>
      </c>
      <c r="E147" s="213" t="s">
        <v>19</v>
      </c>
      <c r="F147" s="214" t="s">
        <v>4602</v>
      </c>
      <c r="G147" s="212"/>
      <c r="H147" s="215">
        <v>275</v>
      </c>
      <c r="I147" s="216"/>
      <c r="J147" s="212"/>
      <c r="K147" s="212"/>
      <c r="L147" s="217"/>
      <c r="M147" s="218"/>
      <c r="N147" s="219"/>
      <c r="O147" s="219"/>
      <c r="P147" s="219"/>
      <c r="Q147" s="219"/>
      <c r="R147" s="219"/>
      <c r="S147" s="219"/>
      <c r="T147" s="220"/>
      <c r="AT147" s="221" t="s">
        <v>250</v>
      </c>
      <c r="AU147" s="221" t="s">
        <v>81</v>
      </c>
      <c r="AV147" s="13" t="s">
        <v>81</v>
      </c>
      <c r="AW147" s="13" t="s">
        <v>33</v>
      </c>
      <c r="AX147" s="13" t="s">
        <v>72</v>
      </c>
      <c r="AY147" s="221" t="s">
        <v>239</v>
      </c>
    </row>
    <row r="148" spans="1:65" s="13" customFormat="1" ht="11.25">
      <c r="B148" s="211"/>
      <c r="C148" s="212"/>
      <c r="D148" s="207" t="s">
        <v>250</v>
      </c>
      <c r="E148" s="213" t="s">
        <v>19</v>
      </c>
      <c r="F148" s="214" t="s">
        <v>4603</v>
      </c>
      <c r="G148" s="212"/>
      <c r="H148" s="215">
        <v>825</v>
      </c>
      <c r="I148" s="216"/>
      <c r="J148" s="212"/>
      <c r="K148" s="212"/>
      <c r="L148" s="217"/>
      <c r="M148" s="218"/>
      <c r="N148" s="219"/>
      <c r="O148" s="219"/>
      <c r="P148" s="219"/>
      <c r="Q148" s="219"/>
      <c r="R148" s="219"/>
      <c r="S148" s="219"/>
      <c r="T148" s="220"/>
      <c r="AT148" s="221" t="s">
        <v>250</v>
      </c>
      <c r="AU148" s="221" t="s">
        <v>81</v>
      </c>
      <c r="AV148" s="13" t="s">
        <v>81</v>
      </c>
      <c r="AW148" s="13" t="s">
        <v>33</v>
      </c>
      <c r="AX148" s="13" t="s">
        <v>72</v>
      </c>
      <c r="AY148" s="221" t="s">
        <v>239</v>
      </c>
    </row>
    <row r="149" spans="1:65" s="14" customFormat="1" ht="11.25">
      <c r="B149" s="230"/>
      <c r="C149" s="231"/>
      <c r="D149" s="207" t="s">
        <v>250</v>
      </c>
      <c r="E149" s="232" t="s">
        <v>19</v>
      </c>
      <c r="F149" s="233" t="s">
        <v>4566</v>
      </c>
      <c r="G149" s="231"/>
      <c r="H149" s="232" t="s">
        <v>19</v>
      </c>
      <c r="I149" s="234"/>
      <c r="J149" s="231"/>
      <c r="K149" s="231"/>
      <c r="L149" s="235"/>
      <c r="M149" s="236"/>
      <c r="N149" s="237"/>
      <c r="O149" s="237"/>
      <c r="P149" s="237"/>
      <c r="Q149" s="237"/>
      <c r="R149" s="237"/>
      <c r="S149" s="237"/>
      <c r="T149" s="238"/>
      <c r="AT149" s="239" t="s">
        <v>250</v>
      </c>
      <c r="AU149" s="239" t="s">
        <v>81</v>
      </c>
      <c r="AV149" s="14" t="s">
        <v>79</v>
      </c>
      <c r="AW149" s="14" t="s">
        <v>33</v>
      </c>
      <c r="AX149" s="14" t="s">
        <v>72</v>
      </c>
      <c r="AY149" s="239" t="s">
        <v>239</v>
      </c>
    </row>
    <row r="150" spans="1:65" s="13" customFormat="1" ht="11.25">
      <c r="B150" s="211"/>
      <c r="C150" s="212"/>
      <c r="D150" s="207" t="s">
        <v>250</v>
      </c>
      <c r="E150" s="213" t="s">
        <v>19</v>
      </c>
      <c r="F150" s="214" t="s">
        <v>4604</v>
      </c>
      <c r="G150" s="212"/>
      <c r="H150" s="215">
        <v>42</v>
      </c>
      <c r="I150" s="216"/>
      <c r="J150" s="212"/>
      <c r="K150" s="212"/>
      <c r="L150" s="217"/>
      <c r="M150" s="218"/>
      <c r="N150" s="219"/>
      <c r="O150" s="219"/>
      <c r="P150" s="219"/>
      <c r="Q150" s="219"/>
      <c r="R150" s="219"/>
      <c r="S150" s="219"/>
      <c r="T150" s="220"/>
      <c r="AT150" s="221" t="s">
        <v>250</v>
      </c>
      <c r="AU150" s="221" t="s">
        <v>81</v>
      </c>
      <c r="AV150" s="13" t="s">
        <v>81</v>
      </c>
      <c r="AW150" s="13" t="s">
        <v>33</v>
      </c>
      <c r="AX150" s="13" t="s">
        <v>72</v>
      </c>
      <c r="AY150" s="221" t="s">
        <v>239</v>
      </c>
    </row>
    <row r="151" spans="1:65" s="13" customFormat="1" ht="11.25">
      <c r="B151" s="211"/>
      <c r="C151" s="212"/>
      <c r="D151" s="207" t="s">
        <v>250</v>
      </c>
      <c r="E151" s="213" t="s">
        <v>19</v>
      </c>
      <c r="F151" s="214" t="s">
        <v>4605</v>
      </c>
      <c r="G151" s="212"/>
      <c r="H151" s="215">
        <v>42</v>
      </c>
      <c r="I151" s="216"/>
      <c r="J151" s="212"/>
      <c r="K151" s="212"/>
      <c r="L151" s="217"/>
      <c r="M151" s="218"/>
      <c r="N151" s="219"/>
      <c r="O151" s="219"/>
      <c r="P151" s="219"/>
      <c r="Q151" s="219"/>
      <c r="R151" s="219"/>
      <c r="S151" s="219"/>
      <c r="T151" s="220"/>
      <c r="AT151" s="221" t="s">
        <v>250</v>
      </c>
      <c r="AU151" s="221" t="s">
        <v>81</v>
      </c>
      <c r="AV151" s="13" t="s">
        <v>81</v>
      </c>
      <c r="AW151" s="13" t="s">
        <v>33</v>
      </c>
      <c r="AX151" s="13" t="s">
        <v>72</v>
      </c>
      <c r="AY151" s="221" t="s">
        <v>239</v>
      </c>
    </row>
    <row r="152" spans="1:65" s="2" customFormat="1" ht="16.5" customHeight="1">
      <c r="A152" s="36"/>
      <c r="B152" s="37"/>
      <c r="C152" s="194" t="s">
        <v>309</v>
      </c>
      <c r="D152" s="194" t="s">
        <v>241</v>
      </c>
      <c r="E152" s="195" t="s">
        <v>4606</v>
      </c>
      <c r="F152" s="196" t="s">
        <v>4607</v>
      </c>
      <c r="G152" s="197" t="s">
        <v>285</v>
      </c>
      <c r="H152" s="198">
        <v>13</v>
      </c>
      <c r="I152" s="199"/>
      <c r="J152" s="200">
        <f>ROUND(I152*H152,2)</f>
        <v>0</v>
      </c>
      <c r="K152" s="196" t="s">
        <v>245</v>
      </c>
      <c r="L152" s="41"/>
      <c r="M152" s="201" t="s">
        <v>19</v>
      </c>
      <c r="N152" s="202" t="s">
        <v>43</v>
      </c>
      <c r="O152" s="66"/>
      <c r="P152" s="203">
        <f>O152*H152</f>
        <v>0</v>
      </c>
      <c r="Q152" s="203">
        <v>0</v>
      </c>
      <c r="R152" s="203">
        <f>Q152*H152</f>
        <v>0</v>
      </c>
      <c r="S152" s="203">
        <v>0</v>
      </c>
      <c r="T152" s="204">
        <f>S152*H152</f>
        <v>0</v>
      </c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R152" s="205" t="s">
        <v>246</v>
      </c>
      <c r="AT152" s="205" t="s">
        <v>241</v>
      </c>
      <c r="AU152" s="205" t="s">
        <v>81</v>
      </c>
      <c r="AY152" s="19" t="s">
        <v>239</v>
      </c>
      <c r="BE152" s="206">
        <f>IF(N152="základní",J152,0)</f>
        <v>0</v>
      </c>
      <c r="BF152" s="206">
        <f>IF(N152="snížená",J152,0)</f>
        <v>0</v>
      </c>
      <c r="BG152" s="206">
        <f>IF(N152="zákl. přenesená",J152,0)</f>
        <v>0</v>
      </c>
      <c r="BH152" s="206">
        <f>IF(N152="sníž. přenesená",J152,0)</f>
        <v>0</v>
      </c>
      <c r="BI152" s="206">
        <f>IF(N152="nulová",J152,0)</f>
        <v>0</v>
      </c>
      <c r="BJ152" s="19" t="s">
        <v>79</v>
      </c>
      <c r="BK152" s="206">
        <f>ROUND(I152*H152,2)</f>
        <v>0</v>
      </c>
      <c r="BL152" s="19" t="s">
        <v>246</v>
      </c>
      <c r="BM152" s="205" t="s">
        <v>4608</v>
      </c>
    </row>
    <row r="153" spans="1:65" s="2" customFormat="1" ht="11.25">
      <c r="A153" s="36"/>
      <c r="B153" s="37"/>
      <c r="C153" s="38"/>
      <c r="D153" s="207" t="s">
        <v>248</v>
      </c>
      <c r="E153" s="38"/>
      <c r="F153" s="208" t="s">
        <v>4609</v>
      </c>
      <c r="G153" s="38"/>
      <c r="H153" s="38"/>
      <c r="I153" s="117"/>
      <c r="J153" s="38"/>
      <c r="K153" s="38"/>
      <c r="L153" s="41"/>
      <c r="M153" s="209"/>
      <c r="N153" s="210"/>
      <c r="O153" s="66"/>
      <c r="P153" s="66"/>
      <c r="Q153" s="66"/>
      <c r="R153" s="66"/>
      <c r="S153" s="66"/>
      <c r="T153" s="67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T153" s="19" t="s">
        <v>248</v>
      </c>
      <c r="AU153" s="19" t="s">
        <v>81</v>
      </c>
    </row>
    <row r="154" spans="1:65" s="2" customFormat="1" ht="29.25">
      <c r="A154" s="36"/>
      <c r="B154" s="37"/>
      <c r="C154" s="38"/>
      <c r="D154" s="207" t="s">
        <v>275</v>
      </c>
      <c r="E154" s="38"/>
      <c r="F154" s="225" t="s">
        <v>4610</v>
      </c>
      <c r="G154" s="38"/>
      <c r="H154" s="38"/>
      <c r="I154" s="117"/>
      <c r="J154" s="38"/>
      <c r="K154" s="38"/>
      <c r="L154" s="41"/>
      <c r="M154" s="209"/>
      <c r="N154" s="210"/>
      <c r="O154" s="66"/>
      <c r="P154" s="66"/>
      <c r="Q154" s="66"/>
      <c r="R154" s="66"/>
      <c r="S154" s="66"/>
      <c r="T154" s="67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T154" s="19" t="s">
        <v>275</v>
      </c>
      <c r="AU154" s="19" t="s">
        <v>81</v>
      </c>
    </row>
    <row r="155" spans="1:65" s="13" customFormat="1" ht="11.25">
      <c r="B155" s="211"/>
      <c r="C155" s="212"/>
      <c r="D155" s="207" t="s">
        <v>250</v>
      </c>
      <c r="E155" s="213" t="s">
        <v>19</v>
      </c>
      <c r="F155" s="214" t="s">
        <v>4558</v>
      </c>
      <c r="G155" s="212"/>
      <c r="H155" s="215">
        <v>9</v>
      </c>
      <c r="I155" s="216"/>
      <c r="J155" s="212"/>
      <c r="K155" s="212"/>
      <c r="L155" s="217"/>
      <c r="M155" s="218"/>
      <c r="N155" s="219"/>
      <c r="O155" s="219"/>
      <c r="P155" s="219"/>
      <c r="Q155" s="219"/>
      <c r="R155" s="219"/>
      <c r="S155" s="219"/>
      <c r="T155" s="220"/>
      <c r="AT155" s="221" t="s">
        <v>250</v>
      </c>
      <c r="AU155" s="221" t="s">
        <v>81</v>
      </c>
      <c r="AV155" s="13" t="s">
        <v>81</v>
      </c>
      <c r="AW155" s="13" t="s">
        <v>33</v>
      </c>
      <c r="AX155" s="13" t="s">
        <v>72</v>
      </c>
      <c r="AY155" s="221" t="s">
        <v>239</v>
      </c>
    </row>
    <row r="156" spans="1:65" s="13" customFormat="1" ht="11.25">
      <c r="B156" s="211"/>
      <c r="C156" s="212"/>
      <c r="D156" s="207" t="s">
        <v>250</v>
      </c>
      <c r="E156" s="213" t="s">
        <v>19</v>
      </c>
      <c r="F156" s="214" t="s">
        <v>4559</v>
      </c>
      <c r="G156" s="212"/>
      <c r="H156" s="215">
        <v>2</v>
      </c>
      <c r="I156" s="216"/>
      <c r="J156" s="212"/>
      <c r="K156" s="212"/>
      <c r="L156" s="217"/>
      <c r="M156" s="218"/>
      <c r="N156" s="219"/>
      <c r="O156" s="219"/>
      <c r="P156" s="219"/>
      <c r="Q156" s="219"/>
      <c r="R156" s="219"/>
      <c r="S156" s="219"/>
      <c r="T156" s="220"/>
      <c r="AT156" s="221" t="s">
        <v>250</v>
      </c>
      <c r="AU156" s="221" t="s">
        <v>81</v>
      </c>
      <c r="AV156" s="13" t="s">
        <v>81</v>
      </c>
      <c r="AW156" s="13" t="s">
        <v>33</v>
      </c>
      <c r="AX156" s="13" t="s">
        <v>72</v>
      </c>
      <c r="AY156" s="221" t="s">
        <v>239</v>
      </c>
    </row>
    <row r="157" spans="1:65" s="13" customFormat="1" ht="11.25">
      <c r="B157" s="211"/>
      <c r="C157" s="212"/>
      <c r="D157" s="207" t="s">
        <v>250</v>
      </c>
      <c r="E157" s="213" t="s">
        <v>19</v>
      </c>
      <c r="F157" s="214" t="s">
        <v>4611</v>
      </c>
      <c r="G157" s="212"/>
      <c r="H157" s="215">
        <v>2</v>
      </c>
      <c r="I157" s="216"/>
      <c r="J157" s="212"/>
      <c r="K157" s="212"/>
      <c r="L157" s="217"/>
      <c r="M157" s="218"/>
      <c r="N157" s="219"/>
      <c r="O157" s="219"/>
      <c r="P157" s="219"/>
      <c r="Q157" s="219"/>
      <c r="R157" s="219"/>
      <c r="S157" s="219"/>
      <c r="T157" s="220"/>
      <c r="AT157" s="221" t="s">
        <v>250</v>
      </c>
      <c r="AU157" s="221" t="s">
        <v>81</v>
      </c>
      <c r="AV157" s="13" t="s">
        <v>81</v>
      </c>
      <c r="AW157" s="13" t="s">
        <v>33</v>
      </c>
      <c r="AX157" s="13" t="s">
        <v>72</v>
      </c>
      <c r="AY157" s="221" t="s">
        <v>239</v>
      </c>
    </row>
    <row r="158" spans="1:65" s="2" customFormat="1" ht="16.5" customHeight="1">
      <c r="A158" s="36"/>
      <c r="B158" s="37"/>
      <c r="C158" s="194" t="s">
        <v>314</v>
      </c>
      <c r="D158" s="194" t="s">
        <v>241</v>
      </c>
      <c r="E158" s="195" t="s">
        <v>4612</v>
      </c>
      <c r="F158" s="196" t="s">
        <v>4613</v>
      </c>
      <c r="G158" s="197" t="s">
        <v>285</v>
      </c>
      <c r="H158" s="198">
        <v>3575</v>
      </c>
      <c r="I158" s="199"/>
      <c r="J158" s="200">
        <f>ROUND(I158*H158,2)</f>
        <v>0</v>
      </c>
      <c r="K158" s="196" t="s">
        <v>245</v>
      </c>
      <c r="L158" s="41"/>
      <c r="M158" s="201" t="s">
        <v>19</v>
      </c>
      <c r="N158" s="202" t="s">
        <v>43</v>
      </c>
      <c r="O158" s="66"/>
      <c r="P158" s="203">
        <f>O158*H158</f>
        <v>0</v>
      </c>
      <c r="Q158" s="203">
        <v>0</v>
      </c>
      <c r="R158" s="203">
        <f>Q158*H158</f>
        <v>0</v>
      </c>
      <c r="S158" s="203">
        <v>0</v>
      </c>
      <c r="T158" s="204">
        <f>S158*H158</f>
        <v>0</v>
      </c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R158" s="205" t="s">
        <v>246</v>
      </c>
      <c r="AT158" s="205" t="s">
        <v>241</v>
      </c>
      <c r="AU158" s="205" t="s">
        <v>81</v>
      </c>
      <c r="AY158" s="19" t="s">
        <v>239</v>
      </c>
      <c r="BE158" s="206">
        <f>IF(N158="základní",J158,0)</f>
        <v>0</v>
      </c>
      <c r="BF158" s="206">
        <f>IF(N158="snížená",J158,0)</f>
        <v>0</v>
      </c>
      <c r="BG158" s="206">
        <f>IF(N158="zákl. přenesená",J158,0)</f>
        <v>0</v>
      </c>
      <c r="BH158" s="206">
        <f>IF(N158="sníž. přenesená",J158,0)</f>
        <v>0</v>
      </c>
      <c r="BI158" s="206">
        <f>IF(N158="nulová",J158,0)</f>
        <v>0</v>
      </c>
      <c r="BJ158" s="19" t="s">
        <v>79</v>
      </c>
      <c r="BK158" s="206">
        <f>ROUND(I158*H158,2)</f>
        <v>0</v>
      </c>
      <c r="BL158" s="19" t="s">
        <v>246</v>
      </c>
      <c r="BM158" s="205" t="s">
        <v>4614</v>
      </c>
    </row>
    <row r="159" spans="1:65" s="2" customFormat="1" ht="19.5">
      <c r="A159" s="36"/>
      <c r="B159" s="37"/>
      <c r="C159" s="38"/>
      <c r="D159" s="207" t="s">
        <v>248</v>
      </c>
      <c r="E159" s="38"/>
      <c r="F159" s="208" t="s">
        <v>4615</v>
      </c>
      <c r="G159" s="38"/>
      <c r="H159" s="38"/>
      <c r="I159" s="117"/>
      <c r="J159" s="38"/>
      <c r="K159" s="38"/>
      <c r="L159" s="41"/>
      <c r="M159" s="209"/>
      <c r="N159" s="210"/>
      <c r="O159" s="66"/>
      <c r="P159" s="66"/>
      <c r="Q159" s="66"/>
      <c r="R159" s="66"/>
      <c r="S159" s="66"/>
      <c r="T159" s="67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T159" s="19" t="s">
        <v>248</v>
      </c>
      <c r="AU159" s="19" t="s">
        <v>81</v>
      </c>
    </row>
    <row r="160" spans="1:65" s="13" customFormat="1" ht="11.25">
      <c r="B160" s="211"/>
      <c r="C160" s="212"/>
      <c r="D160" s="207" t="s">
        <v>250</v>
      </c>
      <c r="E160" s="213" t="s">
        <v>19</v>
      </c>
      <c r="F160" s="214" t="s">
        <v>4616</v>
      </c>
      <c r="G160" s="212"/>
      <c r="H160" s="215">
        <v>2475</v>
      </c>
      <c r="I160" s="216"/>
      <c r="J160" s="212"/>
      <c r="K160" s="212"/>
      <c r="L160" s="217"/>
      <c r="M160" s="218"/>
      <c r="N160" s="219"/>
      <c r="O160" s="219"/>
      <c r="P160" s="219"/>
      <c r="Q160" s="219"/>
      <c r="R160" s="219"/>
      <c r="S160" s="219"/>
      <c r="T160" s="220"/>
      <c r="AT160" s="221" t="s">
        <v>250</v>
      </c>
      <c r="AU160" s="221" t="s">
        <v>81</v>
      </c>
      <c r="AV160" s="13" t="s">
        <v>81</v>
      </c>
      <c r="AW160" s="13" t="s">
        <v>33</v>
      </c>
      <c r="AX160" s="13" t="s">
        <v>72</v>
      </c>
      <c r="AY160" s="221" t="s">
        <v>239</v>
      </c>
    </row>
    <row r="161" spans="1:65" s="13" customFormat="1" ht="11.25">
      <c r="B161" s="211"/>
      <c r="C161" s="212"/>
      <c r="D161" s="207" t="s">
        <v>250</v>
      </c>
      <c r="E161" s="213" t="s">
        <v>19</v>
      </c>
      <c r="F161" s="214" t="s">
        <v>4617</v>
      </c>
      <c r="G161" s="212"/>
      <c r="H161" s="215">
        <v>550</v>
      </c>
      <c r="I161" s="216"/>
      <c r="J161" s="212"/>
      <c r="K161" s="212"/>
      <c r="L161" s="217"/>
      <c r="M161" s="218"/>
      <c r="N161" s="219"/>
      <c r="O161" s="219"/>
      <c r="P161" s="219"/>
      <c r="Q161" s="219"/>
      <c r="R161" s="219"/>
      <c r="S161" s="219"/>
      <c r="T161" s="220"/>
      <c r="AT161" s="221" t="s">
        <v>250</v>
      </c>
      <c r="AU161" s="221" t="s">
        <v>81</v>
      </c>
      <c r="AV161" s="13" t="s">
        <v>81</v>
      </c>
      <c r="AW161" s="13" t="s">
        <v>33</v>
      </c>
      <c r="AX161" s="13" t="s">
        <v>72</v>
      </c>
      <c r="AY161" s="221" t="s">
        <v>239</v>
      </c>
    </row>
    <row r="162" spans="1:65" s="13" customFormat="1" ht="11.25">
      <c r="B162" s="211"/>
      <c r="C162" s="212"/>
      <c r="D162" s="207" t="s">
        <v>250</v>
      </c>
      <c r="E162" s="213" t="s">
        <v>19</v>
      </c>
      <c r="F162" s="214" t="s">
        <v>4618</v>
      </c>
      <c r="G162" s="212"/>
      <c r="H162" s="215">
        <v>550</v>
      </c>
      <c r="I162" s="216"/>
      <c r="J162" s="212"/>
      <c r="K162" s="212"/>
      <c r="L162" s="217"/>
      <c r="M162" s="218"/>
      <c r="N162" s="219"/>
      <c r="O162" s="219"/>
      <c r="P162" s="219"/>
      <c r="Q162" s="219"/>
      <c r="R162" s="219"/>
      <c r="S162" s="219"/>
      <c r="T162" s="220"/>
      <c r="AT162" s="221" t="s">
        <v>250</v>
      </c>
      <c r="AU162" s="221" t="s">
        <v>81</v>
      </c>
      <c r="AV162" s="13" t="s">
        <v>81</v>
      </c>
      <c r="AW162" s="13" t="s">
        <v>33</v>
      </c>
      <c r="AX162" s="13" t="s">
        <v>72</v>
      </c>
      <c r="AY162" s="221" t="s">
        <v>239</v>
      </c>
    </row>
    <row r="163" spans="1:65" s="2" customFormat="1" ht="16.5" customHeight="1">
      <c r="A163" s="36"/>
      <c r="B163" s="37"/>
      <c r="C163" s="194" t="s">
        <v>319</v>
      </c>
      <c r="D163" s="194" t="s">
        <v>241</v>
      </c>
      <c r="E163" s="195" t="s">
        <v>4606</v>
      </c>
      <c r="F163" s="196" t="s">
        <v>4607</v>
      </c>
      <c r="G163" s="197" t="s">
        <v>285</v>
      </c>
      <c r="H163" s="198">
        <v>2</v>
      </c>
      <c r="I163" s="199"/>
      <c r="J163" s="200">
        <f>ROUND(I163*H163,2)</f>
        <v>0</v>
      </c>
      <c r="K163" s="196" t="s">
        <v>245</v>
      </c>
      <c r="L163" s="41"/>
      <c r="M163" s="201" t="s">
        <v>19</v>
      </c>
      <c r="N163" s="202" t="s">
        <v>43</v>
      </c>
      <c r="O163" s="66"/>
      <c r="P163" s="203">
        <f>O163*H163</f>
        <v>0</v>
      </c>
      <c r="Q163" s="203">
        <v>0</v>
      </c>
      <c r="R163" s="203">
        <f>Q163*H163</f>
        <v>0</v>
      </c>
      <c r="S163" s="203">
        <v>0</v>
      </c>
      <c r="T163" s="204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246</v>
      </c>
      <c r="AT163" s="205" t="s">
        <v>241</v>
      </c>
      <c r="AU163" s="205" t="s">
        <v>81</v>
      </c>
      <c r="AY163" s="19" t="s">
        <v>239</v>
      </c>
      <c r="BE163" s="206">
        <f>IF(N163="základní",J163,0)</f>
        <v>0</v>
      </c>
      <c r="BF163" s="206">
        <f>IF(N163="snížená",J163,0)</f>
        <v>0</v>
      </c>
      <c r="BG163" s="206">
        <f>IF(N163="zákl. přenesená",J163,0)</f>
        <v>0</v>
      </c>
      <c r="BH163" s="206">
        <f>IF(N163="sníž. přenesená",J163,0)</f>
        <v>0</v>
      </c>
      <c r="BI163" s="206">
        <f>IF(N163="nulová",J163,0)</f>
        <v>0</v>
      </c>
      <c r="BJ163" s="19" t="s">
        <v>79</v>
      </c>
      <c r="BK163" s="206">
        <f>ROUND(I163*H163,2)</f>
        <v>0</v>
      </c>
      <c r="BL163" s="19" t="s">
        <v>246</v>
      </c>
      <c r="BM163" s="205" t="s">
        <v>4619</v>
      </c>
    </row>
    <row r="164" spans="1:65" s="2" customFormat="1" ht="11.25">
      <c r="A164" s="36"/>
      <c r="B164" s="37"/>
      <c r="C164" s="38"/>
      <c r="D164" s="207" t="s">
        <v>248</v>
      </c>
      <c r="E164" s="38"/>
      <c r="F164" s="208" t="s">
        <v>4609</v>
      </c>
      <c r="G164" s="38"/>
      <c r="H164" s="38"/>
      <c r="I164" s="117"/>
      <c r="J164" s="38"/>
      <c r="K164" s="38"/>
      <c r="L164" s="41"/>
      <c r="M164" s="209"/>
      <c r="N164" s="210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248</v>
      </c>
      <c r="AU164" s="19" t="s">
        <v>81</v>
      </c>
    </row>
    <row r="165" spans="1:65" s="2" customFormat="1" ht="19.5">
      <c r="A165" s="36"/>
      <c r="B165" s="37"/>
      <c r="C165" s="38"/>
      <c r="D165" s="207" t="s">
        <v>275</v>
      </c>
      <c r="E165" s="38"/>
      <c r="F165" s="225" t="s">
        <v>4620</v>
      </c>
      <c r="G165" s="38"/>
      <c r="H165" s="38"/>
      <c r="I165" s="117"/>
      <c r="J165" s="38"/>
      <c r="K165" s="38"/>
      <c r="L165" s="41"/>
      <c r="M165" s="209"/>
      <c r="N165" s="210"/>
      <c r="O165" s="66"/>
      <c r="P165" s="66"/>
      <c r="Q165" s="66"/>
      <c r="R165" s="66"/>
      <c r="S165" s="66"/>
      <c r="T165" s="67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T165" s="19" t="s">
        <v>275</v>
      </c>
      <c r="AU165" s="19" t="s">
        <v>81</v>
      </c>
    </row>
    <row r="166" spans="1:65" s="13" customFormat="1" ht="11.25">
      <c r="B166" s="211"/>
      <c r="C166" s="212"/>
      <c r="D166" s="207" t="s">
        <v>250</v>
      </c>
      <c r="E166" s="213" t="s">
        <v>19</v>
      </c>
      <c r="F166" s="214" t="s">
        <v>4621</v>
      </c>
      <c r="G166" s="212"/>
      <c r="H166" s="215">
        <v>2</v>
      </c>
      <c r="I166" s="216"/>
      <c r="J166" s="212"/>
      <c r="K166" s="212"/>
      <c r="L166" s="217"/>
      <c r="M166" s="218"/>
      <c r="N166" s="219"/>
      <c r="O166" s="219"/>
      <c r="P166" s="219"/>
      <c r="Q166" s="219"/>
      <c r="R166" s="219"/>
      <c r="S166" s="219"/>
      <c r="T166" s="220"/>
      <c r="AT166" s="221" t="s">
        <v>250</v>
      </c>
      <c r="AU166" s="221" t="s">
        <v>81</v>
      </c>
      <c r="AV166" s="13" t="s">
        <v>81</v>
      </c>
      <c r="AW166" s="13" t="s">
        <v>33</v>
      </c>
      <c r="AX166" s="13" t="s">
        <v>72</v>
      </c>
      <c r="AY166" s="221" t="s">
        <v>239</v>
      </c>
    </row>
    <row r="167" spans="1:65" s="2" customFormat="1" ht="16.5" customHeight="1">
      <c r="A167" s="36"/>
      <c r="B167" s="37"/>
      <c r="C167" s="194" t="s">
        <v>324</v>
      </c>
      <c r="D167" s="194" t="s">
        <v>241</v>
      </c>
      <c r="E167" s="195" t="s">
        <v>4612</v>
      </c>
      <c r="F167" s="196" t="s">
        <v>4613</v>
      </c>
      <c r="G167" s="197" t="s">
        <v>285</v>
      </c>
      <c r="H167" s="198">
        <v>550</v>
      </c>
      <c r="I167" s="199"/>
      <c r="J167" s="200">
        <f>ROUND(I167*H167,2)</f>
        <v>0</v>
      </c>
      <c r="K167" s="196" t="s">
        <v>245</v>
      </c>
      <c r="L167" s="41"/>
      <c r="M167" s="201" t="s">
        <v>19</v>
      </c>
      <c r="N167" s="202" t="s">
        <v>43</v>
      </c>
      <c r="O167" s="66"/>
      <c r="P167" s="203">
        <f>O167*H167</f>
        <v>0</v>
      </c>
      <c r="Q167" s="203">
        <v>0</v>
      </c>
      <c r="R167" s="203">
        <f>Q167*H167</f>
        <v>0</v>
      </c>
      <c r="S167" s="203">
        <v>0</v>
      </c>
      <c r="T167" s="204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246</v>
      </c>
      <c r="AT167" s="205" t="s">
        <v>241</v>
      </c>
      <c r="AU167" s="205" t="s">
        <v>81</v>
      </c>
      <c r="AY167" s="19" t="s">
        <v>239</v>
      </c>
      <c r="BE167" s="206">
        <f>IF(N167="základní",J167,0)</f>
        <v>0</v>
      </c>
      <c r="BF167" s="206">
        <f>IF(N167="snížená",J167,0)</f>
        <v>0</v>
      </c>
      <c r="BG167" s="206">
        <f>IF(N167="zákl. přenesená",J167,0)</f>
        <v>0</v>
      </c>
      <c r="BH167" s="206">
        <f>IF(N167="sníž. přenesená",J167,0)</f>
        <v>0</v>
      </c>
      <c r="BI167" s="206">
        <f>IF(N167="nulová",J167,0)</f>
        <v>0</v>
      </c>
      <c r="BJ167" s="19" t="s">
        <v>79</v>
      </c>
      <c r="BK167" s="206">
        <f>ROUND(I167*H167,2)</f>
        <v>0</v>
      </c>
      <c r="BL167" s="19" t="s">
        <v>246</v>
      </c>
      <c r="BM167" s="205" t="s">
        <v>4622</v>
      </c>
    </row>
    <row r="168" spans="1:65" s="2" customFormat="1" ht="19.5">
      <c r="A168" s="36"/>
      <c r="B168" s="37"/>
      <c r="C168" s="38"/>
      <c r="D168" s="207" t="s">
        <v>248</v>
      </c>
      <c r="E168" s="38"/>
      <c r="F168" s="208" t="s">
        <v>4615</v>
      </c>
      <c r="G168" s="38"/>
      <c r="H168" s="38"/>
      <c r="I168" s="117"/>
      <c r="J168" s="38"/>
      <c r="K168" s="38"/>
      <c r="L168" s="41"/>
      <c r="M168" s="209"/>
      <c r="N168" s="210"/>
      <c r="O168" s="66"/>
      <c r="P168" s="66"/>
      <c r="Q168" s="66"/>
      <c r="R168" s="66"/>
      <c r="S168" s="66"/>
      <c r="T168" s="67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248</v>
      </c>
      <c r="AU168" s="19" t="s">
        <v>81</v>
      </c>
    </row>
    <row r="169" spans="1:65" s="13" customFormat="1" ht="11.25">
      <c r="B169" s="211"/>
      <c r="C169" s="212"/>
      <c r="D169" s="207" t="s">
        <v>250</v>
      </c>
      <c r="E169" s="213" t="s">
        <v>19</v>
      </c>
      <c r="F169" s="214" t="s">
        <v>4623</v>
      </c>
      <c r="G169" s="212"/>
      <c r="H169" s="215">
        <v>550</v>
      </c>
      <c r="I169" s="216"/>
      <c r="J169" s="212"/>
      <c r="K169" s="212"/>
      <c r="L169" s="217"/>
      <c r="M169" s="218"/>
      <c r="N169" s="219"/>
      <c r="O169" s="219"/>
      <c r="P169" s="219"/>
      <c r="Q169" s="219"/>
      <c r="R169" s="219"/>
      <c r="S169" s="219"/>
      <c r="T169" s="220"/>
      <c r="AT169" s="221" t="s">
        <v>250</v>
      </c>
      <c r="AU169" s="221" t="s">
        <v>81</v>
      </c>
      <c r="AV169" s="13" t="s">
        <v>81</v>
      </c>
      <c r="AW169" s="13" t="s">
        <v>33</v>
      </c>
      <c r="AX169" s="13" t="s">
        <v>72</v>
      </c>
      <c r="AY169" s="221" t="s">
        <v>239</v>
      </c>
    </row>
    <row r="170" spans="1:65" s="2" customFormat="1" ht="16.5" customHeight="1">
      <c r="A170" s="36"/>
      <c r="B170" s="37"/>
      <c r="C170" s="194" t="s">
        <v>333</v>
      </c>
      <c r="D170" s="194" t="s">
        <v>241</v>
      </c>
      <c r="E170" s="195" t="s">
        <v>4624</v>
      </c>
      <c r="F170" s="196" t="s">
        <v>4625</v>
      </c>
      <c r="G170" s="197" t="s">
        <v>285</v>
      </c>
      <c r="H170" s="198">
        <v>10</v>
      </c>
      <c r="I170" s="199"/>
      <c r="J170" s="200">
        <f>ROUND(I170*H170,2)</f>
        <v>0</v>
      </c>
      <c r="K170" s="196" t="s">
        <v>245</v>
      </c>
      <c r="L170" s="41"/>
      <c r="M170" s="201" t="s">
        <v>19</v>
      </c>
      <c r="N170" s="202" t="s">
        <v>43</v>
      </c>
      <c r="O170" s="66"/>
      <c r="P170" s="203">
        <f>O170*H170</f>
        <v>0</v>
      </c>
      <c r="Q170" s="203">
        <v>0</v>
      </c>
      <c r="R170" s="203">
        <f>Q170*H170</f>
        <v>0</v>
      </c>
      <c r="S170" s="203">
        <v>0</v>
      </c>
      <c r="T170" s="204">
        <f>S170*H170</f>
        <v>0</v>
      </c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R170" s="205" t="s">
        <v>246</v>
      </c>
      <c r="AT170" s="205" t="s">
        <v>241</v>
      </c>
      <c r="AU170" s="205" t="s">
        <v>81</v>
      </c>
      <c r="AY170" s="19" t="s">
        <v>239</v>
      </c>
      <c r="BE170" s="206">
        <f>IF(N170="základní",J170,0)</f>
        <v>0</v>
      </c>
      <c r="BF170" s="206">
        <f>IF(N170="snížená",J170,0)</f>
        <v>0</v>
      </c>
      <c r="BG170" s="206">
        <f>IF(N170="zákl. přenesená",J170,0)</f>
        <v>0</v>
      </c>
      <c r="BH170" s="206">
        <f>IF(N170="sníž. přenesená",J170,0)</f>
        <v>0</v>
      </c>
      <c r="BI170" s="206">
        <f>IF(N170="nulová",J170,0)</f>
        <v>0</v>
      </c>
      <c r="BJ170" s="19" t="s">
        <v>79</v>
      </c>
      <c r="BK170" s="206">
        <f>ROUND(I170*H170,2)</f>
        <v>0</v>
      </c>
      <c r="BL170" s="19" t="s">
        <v>246</v>
      </c>
      <c r="BM170" s="205" t="s">
        <v>4626</v>
      </c>
    </row>
    <row r="171" spans="1:65" s="2" customFormat="1" ht="11.25">
      <c r="A171" s="36"/>
      <c r="B171" s="37"/>
      <c r="C171" s="38"/>
      <c r="D171" s="207" t="s">
        <v>248</v>
      </c>
      <c r="E171" s="38"/>
      <c r="F171" s="208" t="s">
        <v>4627</v>
      </c>
      <c r="G171" s="38"/>
      <c r="H171" s="38"/>
      <c r="I171" s="117"/>
      <c r="J171" s="38"/>
      <c r="K171" s="38"/>
      <c r="L171" s="41"/>
      <c r="M171" s="209"/>
      <c r="N171" s="210"/>
      <c r="O171" s="66"/>
      <c r="P171" s="66"/>
      <c r="Q171" s="66"/>
      <c r="R171" s="66"/>
      <c r="S171" s="66"/>
      <c r="T171" s="67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T171" s="19" t="s">
        <v>248</v>
      </c>
      <c r="AU171" s="19" t="s">
        <v>81</v>
      </c>
    </row>
    <row r="172" spans="1:65" s="13" customFormat="1" ht="11.25">
      <c r="B172" s="211"/>
      <c r="C172" s="212"/>
      <c r="D172" s="207" t="s">
        <v>250</v>
      </c>
      <c r="E172" s="213" t="s">
        <v>19</v>
      </c>
      <c r="F172" s="214" t="s">
        <v>4628</v>
      </c>
      <c r="G172" s="212"/>
      <c r="H172" s="215">
        <v>6</v>
      </c>
      <c r="I172" s="216"/>
      <c r="J172" s="212"/>
      <c r="K172" s="212"/>
      <c r="L172" s="217"/>
      <c r="M172" s="218"/>
      <c r="N172" s="219"/>
      <c r="O172" s="219"/>
      <c r="P172" s="219"/>
      <c r="Q172" s="219"/>
      <c r="R172" s="219"/>
      <c r="S172" s="219"/>
      <c r="T172" s="220"/>
      <c r="AT172" s="221" t="s">
        <v>250</v>
      </c>
      <c r="AU172" s="221" t="s">
        <v>81</v>
      </c>
      <c r="AV172" s="13" t="s">
        <v>81</v>
      </c>
      <c r="AW172" s="13" t="s">
        <v>33</v>
      </c>
      <c r="AX172" s="13" t="s">
        <v>72</v>
      </c>
      <c r="AY172" s="221" t="s">
        <v>239</v>
      </c>
    </row>
    <row r="173" spans="1:65" s="14" customFormat="1" ht="11.25">
      <c r="B173" s="230"/>
      <c r="C173" s="231"/>
      <c r="D173" s="207" t="s">
        <v>250</v>
      </c>
      <c r="E173" s="232" t="s">
        <v>19</v>
      </c>
      <c r="F173" s="233" t="s">
        <v>4566</v>
      </c>
      <c r="G173" s="231"/>
      <c r="H173" s="232" t="s">
        <v>19</v>
      </c>
      <c r="I173" s="234"/>
      <c r="J173" s="231"/>
      <c r="K173" s="231"/>
      <c r="L173" s="235"/>
      <c r="M173" s="236"/>
      <c r="N173" s="237"/>
      <c r="O173" s="237"/>
      <c r="P173" s="237"/>
      <c r="Q173" s="237"/>
      <c r="R173" s="237"/>
      <c r="S173" s="237"/>
      <c r="T173" s="238"/>
      <c r="AT173" s="239" t="s">
        <v>250</v>
      </c>
      <c r="AU173" s="239" t="s">
        <v>81</v>
      </c>
      <c r="AV173" s="14" t="s">
        <v>79</v>
      </c>
      <c r="AW173" s="14" t="s">
        <v>33</v>
      </c>
      <c r="AX173" s="14" t="s">
        <v>72</v>
      </c>
      <c r="AY173" s="239" t="s">
        <v>239</v>
      </c>
    </row>
    <row r="174" spans="1:65" s="13" customFormat="1" ht="11.25">
      <c r="B174" s="211"/>
      <c r="C174" s="212"/>
      <c r="D174" s="207" t="s">
        <v>250</v>
      </c>
      <c r="E174" s="213" t="s">
        <v>19</v>
      </c>
      <c r="F174" s="214" t="s">
        <v>4567</v>
      </c>
      <c r="G174" s="212"/>
      <c r="H174" s="215">
        <v>1</v>
      </c>
      <c r="I174" s="216"/>
      <c r="J174" s="212"/>
      <c r="K174" s="212"/>
      <c r="L174" s="217"/>
      <c r="M174" s="218"/>
      <c r="N174" s="219"/>
      <c r="O174" s="219"/>
      <c r="P174" s="219"/>
      <c r="Q174" s="219"/>
      <c r="R174" s="219"/>
      <c r="S174" s="219"/>
      <c r="T174" s="220"/>
      <c r="AT174" s="221" t="s">
        <v>250</v>
      </c>
      <c r="AU174" s="221" t="s">
        <v>81</v>
      </c>
      <c r="AV174" s="13" t="s">
        <v>81</v>
      </c>
      <c r="AW174" s="13" t="s">
        <v>33</v>
      </c>
      <c r="AX174" s="13" t="s">
        <v>72</v>
      </c>
      <c r="AY174" s="221" t="s">
        <v>239</v>
      </c>
    </row>
    <row r="175" spans="1:65" s="13" customFormat="1" ht="11.25">
      <c r="B175" s="211"/>
      <c r="C175" s="212"/>
      <c r="D175" s="207" t="s">
        <v>250</v>
      </c>
      <c r="E175" s="213" t="s">
        <v>19</v>
      </c>
      <c r="F175" s="214" t="s">
        <v>4568</v>
      </c>
      <c r="G175" s="212"/>
      <c r="H175" s="215">
        <v>1</v>
      </c>
      <c r="I175" s="216"/>
      <c r="J175" s="212"/>
      <c r="K175" s="212"/>
      <c r="L175" s="217"/>
      <c r="M175" s="218"/>
      <c r="N175" s="219"/>
      <c r="O175" s="219"/>
      <c r="P175" s="219"/>
      <c r="Q175" s="219"/>
      <c r="R175" s="219"/>
      <c r="S175" s="219"/>
      <c r="T175" s="220"/>
      <c r="AT175" s="221" t="s">
        <v>250</v>
      </c>
      <c r="AU175" s="221" t="s">
        <v>81</v>
      </c>
      <c r="AV175" s="13" t="s">
        <v>81</v>
      </c>
      <c r="AW175" s="13" t="s">
        <v>33</v>
      </c>
      <c r="AX175" s="13" t="s">
        <v>72</v>
      </c>
      <c r="AY175" s="221" t="s">
        <v>239</v>
      </c>
    </row>
    <row r="176" spans="1:65" s="14" customFormat="1" ht="11.25">
      <c r="B176" s="230"/>
      <c r="C176" s="231"/>
      <c r="D176" s="207" t="s">
        <v>250</v>
      </c>
      <c r="E176" s="232" t="s">
        <v>19</v>
      </c>
      <c r="F176" s="233" t="s">
        <v>4569</v>
      </c>
      <c r="G176" s="231"/>
      <c r="H176" s="232" t="s">
        <v>19</v>
      </c>
      <c r="I176" s="234"/>
      <c r="J176" s="231"/>
      <c r="K176" s="231"/>
      <c r="L176" s="235"/>
      <c r="M176" s="236"/>
      <c r="N176" s="237"/>
      <c r="O176" s="237"/>
      <c r="P176" s="237"/>
      <c r="Q176" s="237"/>
      <c r="R176" s="237"/>
      <c r="S176" s="237"/>
      <c r="T176" s="238"/>
      <c r="AT176" s="239" t="s">
        <v>250</v>
      </c>
      <c r="AU176" s="239" t="s">
        <v>81</v>
      </c>
      <c r="AV176" s="14" t="s">
        <v>79</v>
      </c>
      <c r="AW176" s="14" t="s">
        <v>33</v>
      </c>
      <c r="AX176" s="14" t="s">
        <v>72</v>
      </c>
      <c r="AY176" s="239" t="s">
        <v>239</v>
      </c>
    </row>
    <row r="177" spans="1:65" s="13" customFormat="1" ht="11.25">
      <c r="B177" s="211"/>
      <c r="C177" s="212"/>
      <c r="D177" s="207" t="s">
        <v>250</v>
      </c>
      <c r="E177" s="213" t="s">
        <v>19</v>
      </c>
      <c r="F177" s="214" t="s">
        <v>4567</v>
      </c>
      <c r="G177" s="212"/>
      <c r="H177" s="215">
        <v>1</v>
      </c>
      <c r="I177" s="216"/>
      <c r="J177" s="212"/>
      <c r="K177" s="212"/>
      <c r="L177" s="217"/>
      <c r="M177" s="218"/>
      <c r="N177" s="219"/>
      <c r="O177" s="219"/>
      <c r="P177" s="219"/>
      <c r="Q177" s="219"/>
      <c r="R177" s="219"/>
      <c r="S177" s="219"/>
      <c r="T177" s="220"/>
      <c r="AT177" s="221" t="s">
        <v>250</v>
      </c>
      <c r="AU177" s="221" t="s">
        <v>81</v>
      </c>
      <c r="AV177" s="13" t="s">
        <v>81</v>
      </c>
      <c r="AW177" s="13" t="s">
        <v>33</v>
      </c>
      <c r="AX177" s="13" t="s">
        <v>72</v>
      </c>
      <c r="AY177" s="221" t="s">
        <v>239</v>
      </c>
    </row>
    <row r="178" spans="1:65" s="13" customFormat="1" ht="11.25">
      <c r="B178" s="211"/>
      <c r="C178" s="212"/>
      <c r="D178" s="207" t="s">
        <v>250</v>
      </c>
      <c r="E178" s="213" t="s">
        <v>19</v>
      </c>
      <c r="F178" s="214" t="s">
        <v>4568</v>
      </c>
      <c r="G178" s="212"/>
      <c r="H178" s="215">
        <v>1</v>
      </c>
      <c r="I178" s="216"/>
      <c r="J178" s="212"/>
      <c r="K178" s="212"/>
      <c r="L178" s="217"/>
      <c r="M178" s="218"/>
      <c r="N178" s="219"/>
      <c r="O178" s="219"/>
      <c r="P178" s="219"/>
      <c r="Q178" s="219"/>
      <c r="R178" s="219"/>
      <c r="S178" s="219"/>
      <c r="T178" s="220"/>
      <c r="AT178" s="221" t="s">
        <v>250</v>
      </c>
      <c r="AU178" s="221" t="s">
        <v>81</v>
      </c>
      <c r="AV178" s="13" t="s">
        <v>81</v>
      </c>
      <c r="AW178" s="13" t="s">
        <v>33</v>
      </c>
      <c r="AX178" s="13" t="s">
        <v>72</v>
      </c>
      <c r="AY178" s="221" t="s">
        <v>239</v>
      </c>
    </row>
    <row r="179" spans="1:65" s="2" customFormat="1" ht="16.5" customHeight="1">
      <c r="A179" s="36"/>
      <c r="B179" s="37"/>
      <c r="C179" s="194" t="s">
        <v>340</v>
      </c>
      <c r="D179" s="194" t="s">
        <v>241</v>
      </c>
      <c r="E179" s="195" t="s">
        <v>4629</v>
      </c>
      <c r="F179" s="196" t="s">
        <v>4630</v>
      </c>
      <c r="G179" s="197" t="s">
        <v>285</v>
      </c>
      <c r="H179" s="198">
        <v>1706</v>
      </c>
      <c r="I179" s="199"/>
      <c r="J179" s="200">
        <f>ROUND(I179*H179,2)</f>
        <v>0</v>
      </c>
      <c r="K179" s="196" t="s">
        <v>245</v>
      </c>
      <c r="L179" s="41"/>
      <c r="M179" s="201" t="s">
        <v>19</v>
      </c>
      <c r="N179" s="202" t="s">
        <v>43</v>
      </c>
      <c r="O179" s="66"/>
      <c r="P179" s="203">
        <f>O179*H179</f>
        <v>0</v>
      </c>
      <c r="Q179" s="203">
        <v>0</v>
      </c>
      <c r="R179" s="203">
        <f>Q179*H179</f>
        <v>0</v>
      </c>
      <c r="S179" s="203">
        <v>0</v>
      </c>
      <c r="T179" s="204">
        <f>S179*H179</f>
        <v>0</v>
      </c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R179" s="205" t="s">
        <v>246</v>
      </c>
      <c r="AT179" s="205" t="s">
        <v>241</v>
      </c>
      <c r="AU179" s="205" t="s">
        <v>81</v>
      </c>
      <c r="AY179" s="19" t="s">
        <v>239</v>
      </c>
      <c r="BE179" s="206">
        <f>IF(N179="základní",J179,0)</f>
        <v>0</v>
      </c>
      <c r="BF179" s="206">
        <f>IF(N179="snížená",J179,0)</f>
        <v>0</v>
      </c>
      <c r="BG179" s="206">
        <f>IF(N179="zákl. přenesená",J179,0)</f>
        <v>0</v>
      </c>
      <c r="BH179" s="206">
        <f>IF(N179="sníž. přenesená",J179,0)</f>
        <v>0</v>
      </c>
      <c r="BI179" s="206">
        <f>IF(N179="nulová",J179,0)</f>
        <v>0</v>
      </c>
      <c r="BJ179" s="19" t="s">
        <v>79</v>
      </c>
      <c r="BK179" s="206">
        <f>ROUND(I179*H179,2)</f>
        <v>0</v>
      </c>
      <c r="BL179" s="19" t="s">
        <v>246</v>
      </c>
      <c r="BM179" s="205" t="s">
        <v>4631</v>
      </c>
    </row>
    <row r="180" spans="1:65" s="2" customFormat="1" ht="19.5">
      <c r="A180" s="36"/>
      <c r="B180" s="37"/>
      <c r="C180" s="38"/>
      <c r="D180" s="207" t="s">
        <v>248</v>
      </c>
      <c r="E180" s="38"/>
      <c r="F180" s="208" t="s">
        <v>4632</v>
      </c>
      <c r="G180" s="38"/>
      <c r="H180" s="38"/>
      <c r="I180" s="117"/>
      <c r="J180" s="38"/>
      <c r="K180" s="38"/>
      <c r="L180" s="41"/>
      <c r="M180" s="209"/>
      <c r="N180" s="210"/>
      <c r="O180" s="66"/>
      <c r="P180" s="66"/>
      <c r="Q180" s="66"/>
      <c r="R180" s="66"/>
      <c r="S180" s="66"/>
      <c r="T180" s="67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T180" s="19" t="s">
        <v>248</v>
      </c>
      <c r="AU180" s="19" t="s">
        <v>81</v>
      </c>
    </row>
    <row r="181" spans="1:65" s="13" customFormat="1" ht="11.25">
      <c r="B181" s="211"/>
      <c r="C181" s="212"/>
      <c r="D181" s="207" t="s">
        <v>250</v>
      </c>
      <c r="E181" s="213" t="s">
        <v>19</v>
      </c>
      <c r="F181" s="214" t="s">
        <v>4633</v>
      </c>
      <c r="G181" s="212"/>
      <c r="H181" s="215">
        <v>1650</v>
      </c>
      <c r="I181" s="216"/>
      <c r="J181" s="212"/>
      <c r="K181" s="212"/>
      <c r="L181" s="217"/>
      <c r="M181" s="218"/>
      <c r="N181" s="219"/>
      <c r="O181" s="219"/>
      <c r="P181" s="219"/>
      <c r="Q181" s="219"/>
      <c r="R181" s="219"/>
      <c r="S181" s="219"/>
      <c r="T181" s="220"/>
      <c r="AT181" s="221" t="s">
        <v>250</v>
      </c>
      <c r="AU181" s="221" t="s">
        <v>81</v>
      </c>
      <c r="AV181" s="13" t="s">
        <v>81</v>
      </c>
      <c r="AW181" s="13" t="s">
        <v>33</v>
      </c>
      <c r="AX181" s="13" t="s">
        <v>72</v>
      </c>
      <c r="AY181" s="221" t="s">
        <v>239</v>
      </c>
    </row>
    <row r="182" spans="1:65" s="14" customFormat="1" ht="11.25">
      <c r="B182" s="230"/>
      <c r="C182" s="231"/>
      <c r="D182" s="207" t="s">
        <v>250</v>
      </c>
      <c r="E182" s="232" t="s">
        <v>19</v>
      </c>
      <c r="F182" s="233" t="s">
        <v>4566</v>
      </c>
      <c r="G182" s="231"/>
      <c r="H182" s="232" t="s">
        <v>19</v>
      </c>
      <c r="I182" s="234"/>
      <c r="J182" s="231"/>
      <c r="K182" s="231"/>
      <c r="L182" s="235"/>
      <c r="M182" s="236"/>
      <c r="N182" s="237"/>
      <c r="O182" s="237"/>
      <c r="P182" s="237"/>
      <c r="Q182" s="237"/>
      <c r="R182" s="237"/>
      <c r="S182" s="237"/>
      <c r="T182" s="238"/>
      <c r="AT182" s="239" t="s">
        <v>250</v>
      </c>
      <c r="AU182" s="239" t="s">
        <v>81</v>
      </c>
      <c r="AV182" s="14" t="s">
        <v>79</v>
      </c>
      <c r="AW182" s="14" t="s">
        <v>33</v>
      </c>
      <c r="AX182" s="14" t="s">
        <v>72</v>
      </c>
      <c r="AY182" s="239" t="s">
        <v>239</v>
      </c>
    </row>
    <row r="183" spans="1:65" s="13" customFormat="1" ht="11.25">
      <c r="B183" s="211"/>
      <c r="C183" s="212"/>
      <c r="D183" s="207" t="s">
        <v>250</v>
      </c>
      <c r="E183" s="213" t="s">
        <v>19</v>
      </c>
      <c r="F183" s="214" t="s">
        <v>4579</v>
      </c>
      <c r="G183" s="212"/>
      <c r="H183" s="215">
        <v>14</v>
      </c>
      <c r="I183" s="216"/>
      <c r="J183" s="212"/>
      <c r="K183" s="212"/>
      <c r="L183" s="217"/>
      <c r="M183" s="218"/>
      <c r="N183" s="219"/>
      <c r="O183" s="219"/>
      <c r="P183" s="219"/>
      <c r="Q183" s="219"/>
      <c r="R183" s="219"/>
      <c r="S183" s="219"/>
      <c r="T183" s="220"/>
      <c r="AT183" s="221" t="s">
        <v>250</v>
      </c>
      <c r="AU183" s="221" t="s">
        <v>81</v>
      </c>
      <c r="AV183" s="13" t="s">
        <v>81</v>
      </c>
      <c r="AW183" s="13" t="s">
        <v>33</v>
      </c>
      <c r="AX183" s="13" t="s">
        <v>72</v>
      </c>
      <c r="AY183" s="221" t="s">
        <v>239</v>
      </c>
    </row>
    <row r="184" spans="1:65" s="13" customFormat="1" ht="11.25">
      <c r="B184" s="211"/>
      <c r="C184" s="212"/>
      <c r="D184" s="207" t="s">
        <v>250</v>
      </c>
      <c r="E184" s="213" t="s">
        <v>19</v>
      </c>
      <c r="F184" s="214" t="s">
        <v>4580</v>
      </c>
      <c r="G184" s="212"/>
      <c r="H184" s="215">
        <v>14</v>
      </c>
      <c r="I184" s="216"/>
      <c r="J184" s="212"/>
      <c r="K184" s="212"/>
      <c r="L184" s="217"/>
      <c r="M184" s="218"/>
      <c r="N184" s="219"/>
      <c r="O184" s="219"/>
      <c r="P184" s="219"/>
      <c r="Q184" s="219"/>
      <c r="R184" s="219"/>
      <c r="S184" s="219"/>
      <c r="T184" s="220"/>
      <c r="AT184" s="221" t="s">
        <v>250</v>
      </c>
      <c r="AU184" s="221" t="s">
        <v>81</v>
      </c>
      <c r="AV184" s="13" t="s">
        <v>81</v>
      </c>
      <c r="AW184" s="13" t="s">
        <v>33</v>
      </c>
      <c r="AX184" s="13" t="s">
        <v>72</v>
      </c>
      <c r="AY184" s="221" t="s">
        <v>239</v>
      </c>
    </row>
    <row r="185" spans="1:65" s="14" customFormat="1" ht="11.25">
      <c r="B185" s="230"/>
      <c r="C185" s="231"/>
      <c r="D185" s="207" t="s">
        <v>250</v>
      </c>
      <c r="E185" s="232" t="s">
        <v>19</v>
      </c>
      <c r="F185" s="233" t="s">
        <v>4569</v>
      </c>
      <c r="G185" s="231"/>
      <c r="H185" s="232" t="s">
        <v>19</v>
      </c>
      <c r="I185" s="234"/>
      <c r="J185" s="231"/>
      <c r="K185" s="231"/>
      <c r="L185" s="235"/>
      <c r="M185" s="236"/>
      <c r="N185" s="237"/>
      <c r="O185" s="237"/>
      <c r="P185" s="237"/>
      <c r="Q185" s="237"/>
      <c r="R185" s="237"/>
      <c r="S185" s="237"/>
      <c r="T185" s="238"/>
      <c r="AT185" s="239" t="s">
        <v>250</v>
      </c>
      <c r="AU185" s="239" t="s">
        <v>81</v>
      </c>
      <c r="AV185" s="14" t="s">
        <v>79</v>
      </c>
      <c r="AW185" s="14" t="s">
        <v>33</v>
      </c>
      <c r="AX185" s="14" t="s">
        <v>72</v>
      </c>
      <c r="AY185" s="239" t="s">
        <v>239</v>
      </c>
    </row>
    <row r="186" spans="1:65" s="13" customFormat="1" ht="11.25">
      <c r="B186" s="211"/>
      <c r="C186" s="212"/>
      <c r="D186" s="207" t="s">
        <v>250</v>
      </c>
      <c r="E186" s="213" t="s">
        <v>19</v>
      </c>
      <c r="F186" s="214" t="s">
        <v>4579</v>
      </c>
      <c r="G186" s="212"/>
      <c r="H186" s="215">
        <v>14</v>
      </c>
      <c r="I186" s="216"/>
      <c r="J186" s="212"/>
      <c r="K186" s="212"/>
      <c r="L186" s="217"/>
      <c r="M186" s="218"/>
      <c r="N186" s="219"/>
      <c r="O186" s="219"/>
      <c r="P186" s="219"/>
      <c r="Q186" s="219"/>
      <c r="R186" s="219"/>
      <c r="S186" s="219"/>
      <c r="T186" s="220"/>
      <c r="AT186" s="221" t="s">
        <v>250</v>
      </c>
      <c r="AU186" s="221" t="s">
        <v>81</v>
      </c>
      <c r="AV186" s="13" t="s">
        <v>81</v>
      </c>
      <c r="AW186" s="13" t="s">
        <v>33</v>
      </c>
      <c r="AX186" s="13" t="s">
        <v>72</v>
      </c>
      <c r="AY186" s="221" t="s">
        <v>239</v>
      </c>
    </row>
    <row r="187" spans="1:65" s="13" customFormat="1" ht="11.25">
      <c r="B187" s="211"/>
      <c r="C187" s="212"/>
      <c r="D187" s="207" t="s">
        <v>250</v>
      </c>
      <c r="E187" s="213" t="s">
        <v>19</v>
      </c>
      <c r="F187" s="214" t="s">
        <v>4580</v>
      </c>
      <c r="G187" s="212"/>
      <c r="H187" s="215">
        <v>14</v>
      </c>
      <c r="I187" s="216"/>
      <c r="J187" s="212"/>
      <c r="K187" s="212"/>
      <c r="L187" s="217"/>
      <c r="M187" s="218"/>
      <c r="N187" s="219"/>
      <c r="O187" s="219"/>
      <c r="P187" s="219"/>
      <c r="Q187" s="219"/>
      <c r="R187" s="219"/>
      <c r="S187" s="219"/>
      <c r="T187" s="220"/>
      <c r="AT187" s="221" t="s">
        <v>250</v>
      </c>
      <c r="AU187" s="221" t="s">
        <v>81</v>
      </c>
      <c r="AV187" s="13" t="s">
        <v>81</v>
      </c>
      <c r="AW187" s="13" t="s">
        <v>33</v>
      </c>
      <c r="AX187" s="13" t="s">
        <v>72</v>
      </c>
      <c r="AY187" s="221" t="s">
        <v>239</v>
      </c>
    </row>
    <row r="188" spans="1:65" s="2" customFormat="1" ht="16.5" customHeight="1">
      <c r="A188" s="36"/>
      <c r="B188" s="37"/>
      <c r="C188" s="194" t="s">
        <v>408</v>
      </c>
      <c r="D188" s="194" t="s">
        <v>241</v>
      </c>
      <c r="E188" s="195" t="s">
        <v>4634</v>
      </c>
      <c r="F188" s="196" t="s">
        <v>4635</v>
      </c>
      <c r="G188" s="197" t="s">
        <v>285</v>
      </c>
      <c r="H188" s="198">
        <v>6</v>
      </c>
      <c r="I188" s="199"/>
      <c r="J188" s="200">
        <f>ROUND(I188*H188,2)</f>
        <v>0</v>
      </c>
      <c r="K188" s="196" t="s">
        <v>245</v>
      </c>
      <c r="L188" s="41"/>
      <c r="M188" s="201" t="s">
        <v>19</v>
      </c>
      <c r="N188" s="202" t="s">
        <v>43</v>
      </c>
      <c r="O188" s="66"/>
      <c r="P188" s="203">
        <f>O188*H188</f>
        <v>0</v>
      </c>
      <c r="Q188" s="203">
        <v>0</v>
      </c>
      <c r="R188" s="203">
        <f>Q188*H188</f>
        <v>0</v>
      </c>
      <c r="S188" s="203">
        <v>0</v>
      </c>
      <c r="T188" s="204">
        <f>S188*H188</f>
        <v>0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R188" s="205" t="s">
        <v>246</v>
      </c>
      <c r="AT188" s="205" t="s">
        <v>241</v>
      </c>
      <c r="AU188" s="205" t="s">
        <v>81</v>
      </c>
      <c r="AY188" s="19" t="s">
        <v>239</v>
      </c>
      <c r="BE188" s="206">
        <f>IF(N188="základní",J188,0)</f>
        <v>0</v>
      </c>
      <c r="BF188" s="206">
        <f>IF(N188="snížená",J188,0)</f>
        <v>0</v>
      </c>
      <c r="BG188" s="206">
        <f>IF(N188="zákl. přenesená",J188,0)</f>
        <v>0</v>
      </c>
      <c r="BH188" s="206">
        <f>IF(N188="sníž. přenesená",J188,0)</f>
        <v>0</v>
      </c>
      <c r="BI188" s="206">
        <f>IF(N188="nulová",J188,0)</f>
        <v>0</v>
      </c>
      <c r="BJ188" s="19" t="s">
        <v>79</v>
      </c>
      <c r="BK188" s="206">
        <f>ROUND(I188*H188,2)</f>
        <v>0</v>
      </c>
      <c r="BL188" s="19" t="s">
        <v>246</v>
      </c>
      <c r="BM188" s="205" t="s">
        <v>4636</v>
      </c>
    </row>
    <row r="189" spans="1:65" s="2" customFormat="1" ht="11.25">
      <c r="A189" s="36"/>
      <c r="B189" s="37"/>
      <c r="C189" s="38"/>
      <c r="D189" s="207" t="s">
        <v>248</v>
      </c>
      <c r="E189" s="38"/>
      <c r="F189" s="208" t="s">
        <v>4637</v>
      </c>
      <c r="G189" s="38"/>
      <c r="H189" s="38"/>
      <c r="I189" s="117"/>
      <c r="J189" s="38"/>
      <c r="K189" s="38"/>
      <c r="L189" s="41"/>
      <c r="M189" s="209"/>
      <c r="N189" s="210"/>
      <c r="O189" s="66"/>
      <c r="P189" s="66"/>
      <c r="Q189" s="66"/>
      <c r="R189" s="66"/>
      <c r="S189" s="66"/>
      <c r="T189" s="67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T189" s="19" t="s">
        <v>248</v>
      </c>
      <c r="AU189" s="19" t="s">
        <v>81</v>
      </c>
    </row>
    <row r="190" spans="1:65" s="13" customFormat="1" ht="11.25">
      <c r="B190" s="211"/>
      <c r="C190" s="212"/>
      <c r="D190" s="207" t="s">
        <v>250</v>
      </c>
      <c r="E190" s="213" t="s">
        <v>19</v>
      </c>
      <c r="F190" s="214" t="s">
        <v>4628</v>
      </c>
      <c r="G190" s="212"/>
      <c r="H190" s="215">
        <v>6</v>
      </c>
      <c r="I190" s="216"/>
      <c r="J190" s="212"/>
      <c r="K190" s="212"/>
      <c r="L190" s="217"/>
      <c r="M190" s="218"/>
      <c r="N190" s="219"/>
      <c r="O190" s="219"/>
      <c r="P190" s="219"/>
      <c r="Q190" s="219"/>
      <c r="R190" s="219"/>
      <c r="S190" s="219"/>
      <c r="T190" s="220"/>
      <c r="AT190" s="221" t="s">
        <v>250</v>
      </c>
      <c r="AU190" s="221" t="s">
        <v>81</v>
      </c>
      <c r="AV190" s="13" t="s">
        <v>81</v>
      </c>
      <c r="AW190" s="13" t="s">
        <v>33</v>
      </c>
      <c r="AX190" s="13" t="s">
        <v>72</v>
      </c>
      <c r="AY190" s="221" t="s">
        <v>239</v>
      </c>
    </row>
    <row r="191" spans="1:65" s="2" customFormat="1" ht="16.5" customHeight="1">
      <c r="A191" s="36"/>
      <c r="B191" s="37"/>
      <c r="C191" s="194" t="s">
        <v>414</v>
      </c>
      <c r="D191" s="194" t="s">
        <v>241</v>
      </c>
      <c r="E191" s="195" t="s">
        <v>4638</v>
      </c>
      <c r="F191" s="196" t="s">
        <v>4639</v>
      </c>
      <c r="G191" s="197" t="s">
        <v>285</v>
      </c>
      <c r="H191" s="198">
        <v>1650</v>
      </c>
      <c r="I191" s="199"/>
      <c r="J191" s="200">
        <f>ROUND(I191*H191,2)</f>
        <v>0</v>
      </c>
      <c r="K191" s="196" t="s">
        <v>245</v>
      </c>
      <c r="L191" s="41"/>
      <c r="M191" s="201" t="s">
        <v>19</v>
      </c>
      <c r="N191" s="202" t="s">
        <v>43</v>
      </c>
      <c r="O191" s="66"/>
      <c r="P191" s="203">
        <f>O191*H191</f>
        <v>0</v>
      </c>
      <c r="Q191" s="203">
        <v>0</v>
      </c>
      <c r="R191" s="203">
        <f>Q191*H191</f>
        <v>0</v>
      </c>
      <c r="S191" s="203">
        <v>0</v>
      </c>
      <c r="T191" s="204">
        <f>S191*H191</f>
        <v>0</v>
      </c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R191" s="205" t="s">
        <v>246</v>
      </c>
      <c r="AT191" s="205" t="s">
        <v>241</v>
      </c>
      <c r="AU191" s="205" t="s">
        <v>81</v>
      </c>
      <c r="AY191" s="19" t="s">
        <v>239</v>
      </c>
      <c r="BE191" s="206">
        <f>IF(N191="základní",J191,0)</f>
        <v>0</v>
      </c>
      <c r="BF191" s="206">
        <f>IF(N191="snížená",J191,0)</f>
        <v>0</v>
      </c>
      <c r="BG191" s="206">
        <f>IF(N191="zákl. přenesená",J191,0)</f>
        <v>0</v>
      </c>
      <c r="BH191" s="206">
        <f>IF(N191="sníž. přenesená",J191,0)</f>
        <v>0</v>
      </c>
      <c r="BI191" s="206">
        <f>IF(N191="nulová",J191,0)</f>
        <v>0</v>
      </c>
      <c r="BJ191" s="19" t="s">
        <v>79</v>
      </c>
      <c r="BK191" s="206">
        <f>ROUND(I191*H191,2)</f>
        <v>0</v>
      </c>
      <c r="BL191" s="19" t="s">
        <v>246</v>
      </c>
      <c r="BM191" s="205" t="s">
        <v>4640</v>
      </c>
    </row>
    <row r="192" spans="1:65" s="2" customFormat="1" ht="19.5">
      <c r="A192" s="36"/>
      <c r="B192" s="37"/>
      <c r="C192" s="38"/>
      <c r="D192" s="207" t="s">
        <v>248</v>
      </c>
      <c r="E192" s="38"/>
      <c r="F192" s="208" t="s">
        <v>4641</v>
      </c>
      <c r="G192" s="38"/>
      <c r="H192" s="38"/>
      <c r="I192" s="117"/>
      <c r="J192" s="38"/>
      <c r="K192" s="38"/>
      <c r="L192" s="41"/>
      <c r="M192" s="209"/>
      <c r="N192" s="210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248</v>
      </c>
      <c r="AU192" s="19" t="s">
        <v>81</v>
      </c>
    </row>
    <row r="193" spans="1:65" s="13" customFormat="1" ht="11.25">
      <c r="B193" s="211"/>
      <c r="C193" s="212"/>
      <c r="D193" s="207" t="s">
        <v>250</v>
      </c>
      <c r="E193" s="213" t="s">
        <v>19</v>
      </c>
      <c r="F193" s="214" t="s">
        <v>4633</v>
      </c>
      <c r="G193" s="212"/>
      <c r="H193" s="215">
        <v>1650</v>
      </c>
      <c r="I193" s="216"/>
      <c r="J193" s="212"/>
      <c r="K193" s="212"/>
      <c r="L193" s="217"/>
      <c r="M193" s="218"/>
      <c r="N193" s="219"/>
      <c r="O193" s="219"/>
      <c r="P193" s="219"/>
      <c r="Q193" s="219"/>
      <c r="R193" s="219"/>
      <c r="S193" s="219"/>
      <c r="T193" s="220"/>
      <c r="AT193" s="221" t="s">
        <v>250</v>
      </c>
      <c r="AU193" s="221" t="s">
        <v>81</v>
      </c>
      <c r="AV193" s="13" t="s">
        <v>81</v>
      </c>
      <c r="AW193" s="13" t="s">
        <v>33</v>
      </c>
      <c r="AX193" s="13" t="s">
        <v>72</v>
      </c>
      <c r="AY193" s="221" t="s">
        <v>239</v>
      </c>
    </row>
    <row r="194" spans="1:65" s="2" customFormat="1" ht="16.5" customHeight="1">
      <c r="A194" s="36"/>
      <c r="B194" s="37"/>
      <c r="C194" s="194" t="s">
        <v>8</v>
      </c>
      <c r="D194" s="194" t="s">
        <v>241</v>
      </c>
      <c r="E194" s="195" t="s">
        <v>4642</v>
      </c>
      <c r="F194" s="196" t="s">
        <v>4643</v>
      </c>
      <c r="G194" s="197" t="s">
        <v>285</v>
      </c>
      <c r="H194" s="198">
        <v>20</v>
      </c>
      <c r="I194" s="199"/>
      <c r="J194" s="200">
        <f>ROUND(I194*H194,2)</f>
        <v>0</v>
      </c>
      <c r="K194" s="196" t="s">
        <v>245</v>
      </c>
      <c r="L194" s="41"/>
      <c r="M194" s="201" t="s">
        <v>19</v>
      </c>
      <c r="N194" s="202" t="s">
        <v>43</v>
      </c>
      <c r="O194" s="66"/>
      <c r="P194" s="203">
        <f>O194*H194</f>
        <v>0</v>
      </c>
      <c r="Q194" s="203">
        <v>0</v>
      </c>
      <c r="R194" s="203">
        <f>Q194*H194</f>
        <v>0</v>
      </c>
      <c r="S194" s="203">
        <v>0</v>
      </c>
      <c r="T194" s="204">
        <f>S194*H194</f>
        <v>0</v>
      </c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R194" s="205" t="s">
        <v>246</v>
      </c>
      <c r="AT194" s="205" t="s">
        <v>241</v>
      </c>
      <c r="AU194" s="205" t="s">
        <v>81</v>
      </c>
      <c r="AY194" s="19" t="s">
        <v>239</v>
      </c>
      <c r="BE194" s="206">
        <f>IF(N194="základní",J194,0)</f>
        <v>0</v>
      </c>
      <c r="BF194" s="206">
        <f>IF(N194="snížená",J194,0)</f>
        <v>0</v>
      </c>
      <c r="BG194" s="206">
        <f>IF(N194="zákl. přenesená",J194,0)</f>
        <v>0</v>
      </c>
      <c r="BH194" s="206">
        <f>IF(N194="sníž. přenesená",J194,0)</f>
        <v>0</v>
      </c>
      <c r="BI194" s="206">
        <f>IF(N194="nulová",J194,0)</f>
        <v>0</v>
      </c>
      <c r="BJ194" s="19" t="s">
        <v>79</v>
      </c>
      <c r="BK194" s="206">
        <f>ROUND(I194*H194,2)</f>
        <v>0</v>
      </c>
      <c r="BL194" s="19" t="s">
        <v>246</v>
      </c>
      <c r="BM194" s="205" t="s">
        <v>4644</v>
      </c>
    </row>
    <row r="195" spans="1:65" s="2" customFormat="1" ht="11.25">
      <c r="A195" s="36"/>
      <c r="B195" s="37"/>
      <c r="C195" s="38"/>
      <c r="D195" s="207" t="s">
        <v>248</v>
      </c>
      <c r="E195" s="38"/>
      <c r="F195" s="208" t="s">
        <v>4645</v>
      </c>
      <c r="G195" s="38"/>
      <c r="H195" s="38"/>
      <c r="I195" s="117"/>
      <c r="J195" s="38"/>
      <c r="K195" s="38"/>
      <c r="L195" s="41"/>
      <c r="M195" s="209"/>
      <c r="N195" s="210"/>
      <c r="O195" s="66"/>
      <c r="P195" s="66"/>
      <c r="Q195" s="66"/>
      <c r="R195" s="66"/>
      <c r="S195" s="66"/>
      <c r="T195" s="67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T195" s="19" t="s">
        <v>248</v>
      </c>
      <c r="AU195" s="19" t="s">
        <v>81</v>
      </c>
    </row>
    <row r="196" spans="1:65" s="13" customFormat="1" ht="11.25">
      <c r="B196" s="211"/>
      <c r="C196" s="212"/>
      <c r="D196" s="207" t="s">
        <v>250</v>
      </c>
      <c r="E196" s="213" t="s">
        <v>19</v>
      </c>
      <c r="F196" s="214" t="s">
        <v>4646</v>
      </c>
      <c r="G196" s="212"/>
      <c r="H196" s="215">
        <v>20</v>
      </c>
      <c r="I196" s="216"/>
      <c r="J196" s="212"/>
      <c r="K196" s="212"/>
      <c r="L196" s="217"/>
      <c r="M196" s="218"/>
      <c r="N196" s="219"/>
      <c r="O196" s="219"/>
      <c r="P196" s="219"/>
      <c r="Q196" s="219"/>
      <c r="R196" s="219"/>
      <c r="S196" s="219"/>
      <c r="T196" s="220"/>
      <c r="AT196" s="221" t="s">
        <v>250</v>
      </c>
      <c r="AU196" s="221" t="s">
        <v>81</v>
      </c>
      <c r="AV196" s="13" t="s">
        <v>81</v>
      </c>
      <c r="AW196" s="13" t="s">
        <v>33</v>
      </c>
      <c r="AX196" s="13" t="s">
        <v>72</v>
      </c>
      <c r="AY196" s="221" t="s">
        <v>239</v>
      </c>
    </row>
    <row r="197" spans="1:65" s="2" customFormat="1" ht="16.5" customHeight="1">
      <c r="A197" s="36"/>
      <c r="B197" s="37"/>
      <c r="C197" s="194" t="s">
        <v>426</v>
      </c>
      <c r="D197" s="194" t="s">
        <v>241</v>
      </c>
      <c r="E197" s="195" t="s">
        <v>4647</v>
      </c>
      <c r="F197" s="196" t="s">
        <v>4648</v>
      </c>
      <c r="G197" s="197" t="s">
        <v>285</v>
      </c>
      <c r="H197" s="198">
        <v>20</v>
      </c>
      <c r="I197" s="199"/>
      <c r="J197" s="200">
        <f>ROUND(I197*H197,2)</f>
        <v>0</v>
      </c>
      <c r="K197" s="196" t="s">
        <v>245</v>
      </c>
      <c r="L197" s="41"/>
      <c r="M197" s="201" t="s">
        <v>19</v>
      </c>
      <c r="N197" s="202" t="s">
        <v>43</v>
      </c>
      <c r="O197" s="66"/>
      <c r="P197" s="203">
        <f>O197*H197</f>
        <v>0</v>
      </c>
      <c r="Q197" s="203">
        <v>0</v>
      </c>
      <c r="R197" s="203">
        <f>Q197*H197</f>
        <v>0</v>
      </c>
      <c r="S197" s="203">
        <v>0</v>
      </c>
      <c r="T197" s="204">
        <f>S197*H197</f>
        <v>0</v>
      </c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R197" s="205" t="s">
        <v>246</v>
      </c>
      <c r="AT197" s="205" t="s">
        <v>241</v>
      </c>
      <c r="AU197" s="205" t="s">
        <v>81</v>
      </c>
      <c r="AY197" s="19" t="s">
        <v>239</v>
      </c>
      <c r="BE197" s="206">
        <f>IF(N197="základní",J197,0)</f>
        <v>0</v>
      </c>
      <c r="BF197" s="206">
        <f>IF(N197="snížená",J197,0)</f>
        <v>0</v>
      </c>
      <c r="BG197" s="206">
        <f>IF(N197="zákl. přenesená",J197,0)</f>
        <v>0</v>
      </c>
      <c r="BH197" s="206">
        <f>IF(N197="sníž. přenesená",J197,0)</f>
        <v>0</v>
      </c>
      <c r="BI197" s="206">
        <f>IF(N197="nulová",J197,0)</f>
        <v>0</v>
      </c>
      <c r="BJ197" s="19" t="s">
        <v>79</v>
      </c>
      <c r="BK197" s="206">
        <f>ROUND(I197*H197,2)</f>
        <v>0</v>
      </c>
      <c r="BL197" s="19" t="s">
        <v>246</v>
      </c>
      <c r="BM197" s="205" t="s">
        <v>4649</v>
      </c>
    </row>
    <row r="198" spans="1:65" s="2" customFormat="1" ht="11.25">
      <c r="A198" s="36"/>
      <c r="B198" s="37"/>
      <c r="C198" s="38"/>
      <c r="D198" s="207" t="s">
        <v>248</v>
      </c>
      <c r="E198" s="38"/>
      <c r="F198" s="208" t="s">
        <v>4650</v>
      </c>
      <c r="G198" s="38"/>
      <c r="H198" s="38"/>
      <c r="I198" s="117"/>
      <c r="J198" s="38"/>
      <c r="K198" s="38"/>
      <c r="L198" s="41"/>
      <c r="M198" s="209"/>
      <c r="N198" s="210"/>
      <c r="O198" s="66"/>
      <c r="P198" s="66"/>
      <c r="Q198" s="66"/>
      <c r="R198" s="66"/>
      <c r="S198" s="66"/>
      <c r="T198" s="67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T198" s="19" t="s">
        <v>248</v>
      </c>
      <c r="AU198" s="19" t="s">
        <v>81</v>
      </c>
    </row>
    <row r="199" spans="1:65" s="13" customFormat="1" ht="11.25">
      <c r="B199" s="211"/>
      <c r="C199" s="212"/>
      <c r="D199" s="207" t="s">
        <v>250</v>
      </c>
      <c r="E199" s="213" t="s">
        <v>19</v>
      </c>
      <c r="F199" s="214" t="s">
        <v>4651</v>
      </c>
      <c r="G199" s="212"/>
      <c r="H199" s="215">
        <v>20</v>
      </c>
      <c r="I199" s="216"/>
      <c r="J199" s="212"/>
      <c r="K199" s="212"/>
      <c r="L199" s="217"/>
      <c r="M199" s="218"/>
      <c r="N199" s="219"/>
      <c r="O199" s="219"/>
      <c r="P199" s="219"/>
      <c r="Q199" s="219"/>
      <c r="R199" s="219"/>
      <c r="S199" s="219"/>
      <c r="T199" s="220"/>
      <c r="AT199" s="221" t="s">
        <v>250</v>
      </c>
      <c r="AU199" s="221" t="s">
        <v>81</v>
      </c>
      <c r="AV199" s="13" t="s">
        <v>81</v>
      </c>
      <c r="AW199" s="13" t="s">
        <v>33</v>
      </c>
      <c r="AX199" s="13" t="s">
        <v>72</v>
      </c>
      <c r="AY199" s="221" t="s">
        <v>239</v>
      </c>
    </row>
    <row r="200" spans="1:65" s="2" customFormat="1" ht="16.5" customHeight="1">
      <c r="A200" s="36"/>
      <c r="B200" s="37"/>
      <c r="C200" s="194" t="s">
        <v>433</v>
      </c>
      <c r="D200" s="194" t="s">
        <v>241</v>
      </c>
      <c r="E200" s="195" t="s">
        <v>4652</v>
      </c>
      <c r="F200" s="196" t="s">
        <v>4653</v>
      </c>
      <c r="G200" s="197" t="s">
        <v>481</v>
      </c>
      <c r="H200" s="198">
        <v>1</v>
      </c>
      <c r="I200" s="199"/>
      <c r="J200" s="200">
        <f>ROUND(I200*H200,2)</f>
        <v>0</v>
      </c>
      <c r="K200" s="196" t="s">
        <v>19</v>
      </c>
      <c r="L200" s="41"/>
      <c r="M200" s="201" t="s">
        <v>19</v>
      </c>
      <c r="N200" s="202" t="s">
        <v>43</v>
      </c>
      <c r="O200" s="66"/>
      <c r="P200" s="203">
        <f>O200*H200</f>
        <v>0</v>
      </c>
      <c r="Q200" s="203">
        <v>0</v>
      </c>
      <c r="R200" s="203">
        <f>Q200*H200</f>
        <v>0</v>
      </c>
      <c r="S200" s="203">
        <v>0</v>
      </c>
      <c r="T200" s="204">
        <f>S200*H200</f>
        <v>0</v>
      </c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R200" s="205" t="s">
        <v>246</v>
      </c>
      <c r="AT200" s="205" t="s">
        <v>241</v>
      </c>
      <c r="AU200" s="205" t="s">
        <v>81</v>
      </c>
      <c r="AY200" s="19" t="s">
        <v>239</v>
      </c>
      <c r="BE200" s="206">
        <f>IF(N200="základní",J200,0)</f>
        <v>0</v>
      </c>
      <c r="BF200" s="206">
        <f>IF(N200="snížená",J200,0)</f>
        <v>0</v>
      </c>
      <c r="BG200" s="206">
        <f>IF(N200="zákl. přenesená",J200,0)</f>
        <v>0</v>
      </c>
      <c r="BH200" s="206">
        <f>IF(N200="sníž. přenesená",J200,0)</f>
        <v>0</v>
      </c>
      <c r="BI200" s="206">
        <f>IF(N200="nulová",J200,0)</f>
        <v>0</v>
      </c>
      <c r="BJ200" s="19" t="s">
        <v>79</v>
      </c>
      <c r="BK200" s="206">
        <f>ROUND(I200*H200,2)</f>
        <v>0</v>
      </c>
      <c r="BL200" s="19" t="s">
        <v>246</v>
      </c>
      <c r="BM200" s="205" t="s">
        <v>4654</v>
      </c>
    </row>
    <row r="201" spans="1:65" s="2" customFormat="1" ht="11.25">
      <c r="A201" s="36"/>
      <c r="B201" s="37"/>
      <c r="C201" s="38"/>
      <c r="D201" s="207" t="s">
        <v>248</v>
      </c>
      <c r="E201" s="38"/>
      <c r="F201" s="208" t="s">
        <v>4655</v>
      </c>
      <c r="G201" s="38"/>
      <c r="H201" s="38"/>
      <c r="I201" s="117"/>
      <c r="J201" s="38"/>
      <c r="K201" s="38"/>
      <c r="L201" s="41"/>
      <c r="M201" s="209"/>
      <c r="N201" s="210"/>
      <c r="O201" s="66"/>
      <c r="P201" s="66"/>
      <c r="Q201" s="66"/>
      <c r="R201" s="66"/>
      <c r="S201" s="66"/>
      <c r="T201" s="67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T201" s="19" t="s">
        <v>248</v>
      </c>
      <c r="AU201" s="19" t="s">
        <v>81</v>
      </c>
    </row>
    <row r="202" spans="1:65" s="13" customFormat="1" ht="11.25">
      <c r="B202" s="211"/>
      <c r="C202" s="212"/>
      <c r="D202" s="207" t="s">
        <v>250</v>
      </c>
      <c r="E202" s="213" t="s">
        <v>19</v>
      </c>
      <c r="F202" s="214" t="s">
        <v>4656</v>
      </c>
      <c r="G202" s="212"/>
      <c r="H202" s="215">
        <v>1</v>
      </c>
      <c r="I202" s="216"/>
      <c r="J202" s="212"/>
      <c r="K202" s="212"/>
      <c r="L202" s="217"/>
      <c r="M202" s="218"/>
      <c r="N202" s="219"/>
      <c r="O202" s="219"/>
      <c r="P202" s="219"/>
      <c r="Q202" s="219"/>
      <c r="R202" s="219"/>
      <c r="S202" s="219"/>
      <c r="T202" s="220"/>
      <c r="AT202" s="221" t="s">
        <v>250</v>
      </c>
      <c r="AU202" s="221" t="s">
        <v>81</v>
      </c>
      <c r="AV202" s="13" t="s">
        <v>81</v>
      </c>
      <c r="AW202" s="13" t="s">
        <v>33</v>
      </c>
      <c r="AX202" s="13" t="s">
        <v>72</v>
      </c>
      <c r="AY202" s="221" t="s">
        <v>239</v>
      </c>
    </row>
    <row r="203" spans="1:65" s="2" customFormat="1" ht="16.5" customHeight="1">
      <c r="A203" s="36"/>
      <c r="B203" s="37"/>
      <c r="C203" s="194" t="s">
        <v>439</v>
      </c>
      <c r="D203" s="194" t="s">
        <v>241</v>
      </c>
      <c r="E203" s="195" t="s">
        <v>4657</v>
      </c>
      <c r="F203" s="196" t="s">
        <v>4648</v>
      </c>
      <c r="G203" s="197" t="s">
        <v>481</v>
      </c>
      <c r="H203" s="198">
        <v>1</v>
      </c>
      <c r="I203" s="199"/>
      <c r="J203" s="200">
        <f>ROUND(I203*H203,2)</f>
        <v>0</v>
      </c>
      <c r="K203" s="196" t="s">
        <v>245</v>
      </c>
      <c r="L203" s="41"/>
      <c r="M203" s="201" t="s">
        <v>19</v>
      </c>
      <c r="N203" s="202" t="s">
        <v>43</v>
      </c>
      <c r="O203" s="66"/>
      <c r="P203" s="203">
        <f>O203*H203</f>
        <v>0</v>
      </c>
      <c r="Q203" s="203">
        <v>0</v>
      </c>
      <c r="R203" s="203">
        <f>Q203*H203</f>
        <v>0</v>
      </c>
      <c r="S203" s="203">
        <v>0</v>
      </c>
      <c r="T203" s="204">
        <f>S203*H203</f>
        <v>0</v>
      </c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R203" s="205" t="s">
        <v>246</v>
      </c>
      <c r="AT203" s="205" t="s">
        <v>241</v>
      </c>
      <c r="AU203" s="205" t="s">
        <v>81</v>
      </c>
      <c r="AY203" s="19" t="s">
        <v>239</v>
      </c>
      <c r="BE203" s="206">
        <f>IF(N203="základní",J203,0)</f>
        <v>0</v>
      </c>
      <c r="BF203" s="206">
        <f>IF(N203="snížená",J203,0)</f>
        <v>0</v>
      </c>
      <c r="BG203" s="206">
        <f>IF(N203="zákl. přenesená",J203,0)</f>
        <v>0</v>
      </c>
      <c r="BH203" s="206">
        <f>IF(N203="sníž. přenesená",J203,0)</f>
        <v>0</v>
      </c>
      <c r="BI203" s="206">
        <f>IF(N203="nulová",J203,0)</f>
        <v>0</v>
      </c>
      <c r="BJ203" s="19" t="s">
        <v>79</v>
      </c>
      <c r="BK203" s="206">
        <f>ROUND(I203*H203,2)</f>
        <v>0</v>
      </c>
      <c r="BL203" s="19" t="s">
        <v>246</v>
      </c>
      <c r="BM203" s="205" t="s">
        <v>4658</v>
      </c>
    </row>
    <row r="204" spans="1:65" s="2" customFormat="1" ht="11.25">
      <c r="A204" s="36"/>
      <c r="B204" s="37"/>
      <c r="C204" s="38"/>
      <c r="D204" s="207" t="s">
        <v>248</v>
      </c>
      <c r="E204" s="38"/>
      <c r="F204" s="208" t="s">
        <v>4650</v>
      </c>
      <c r="G204" s="38"/>
      <c r="H204" s="38"/>
      <c r="I204" s="117"/>
      <c r="J204" s="38"/>
      <c r="K204" s="38"/>
      <c r="L204" s="41"/>
      <c r="M204" s="209"/>
      <c r="N204" s="210"/>
      <c r="O204" s="66"/>
      <c r="P204" s="66"/>
      <c r="Q204" s="66"/>
      <c r="R204" s="66"/>
      <c r="S204" s="66"/>
      <c r="T204" s="67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T204" s="19" t="s">
        <v>248</v>
      </c>
      <c r="AU204" s="19" t="s">
        <v>81</v>
      </c>
    </row>
    <row r="205" spans="1:65" s="13" customFormat="1" ht="11.25">
      <c r="B205" s="211"/>
      <c r="C205" s="212"/>
      <c r="D205" s="207" t="s">
        <v>250</v>
      </c>
      <c r="E205" s="213" t="s">
        <v>19</v>
      </c>
      <c r="F205" s="214" t="s">
        <v>4659</v>
      </c>
      <c r="G205" s="212"/>
      <c r="H205" s="215">
        <v>1</v>
      </c>
      <c r="I205" s="216"/>
      <c r="J205" s="212"/>
      <c r="K205" s="212"/>
      <c r="L205" s="217"/>
      <c r="M205" s="218"/>
      <c r="N205" s="219"/>
      <c r="O205" s="219"/>
      <c r="P205" s="219"/>
      <c r="Q205" s="219"/>
      <c r="R205" s="219"/>
      <c r="S205" s="219"/>
      <c r="T205" s="220"/>
      <c r="AT205" s="221" t="s">
        <v>250</v>
      </c>
      <c r="AU205" s="221" t="s">
        <v>81</v>
      </c>
      <c r="AV205" s="13" t="s">
        <v>81</v>
      </c>
      <c r="AW205" s="13" t="s">
        <v>33</v>
      </c>
      <c r="AX205" s="13" t="s">
        <v>72</v>
      </c>
      <c r="AY205" s="221" t="s">
        <v>239</v>
      </c>
    </row>
    <row r="206" spans="1:65" s="2" customFormat="1" ht="16.5" customHeight="1">
      <c r="A206" s="36"/>
      <c r="B206" s="37"/>
      <c r="C206" s="194" t="s">
        <v>444</v>
      </c>
      <c r="D206" s="194" t="s">
        <v>241</v>
      </c>
      <c r="E206" s="195" t="s">
        <v>4660</v>
      </c>
      <c r="F206" s="196" t="s">
        <v>4661</v>
      </c>
      <c r="G206" s="197" t="s">
        <v>327</v>
      </c>
      <c r="H206" s="198">
        <v>150</v>
      </c>
      <c r="I206" s="199"/>
      <c r="J206" s="200">
        <f>ROUND(I206*H206,2)</f>
        <v>0</v>
      </c>
      <c r="K206" s="196" t="s">
        <v>245</v>
      </c>
      <c r="L206" s="41"/>
      <c r="M206" s="201" t="s">
        <v>19</v>
      </c>
      <c r="N206" s="202" t="s">
        <v>43</v>
      </c>
      <c r="O206" s="66"/>
      <c r="P206" s="203">
        <f>O206*H206</f>
        <v>0</v>
      </c>
      <c r="Q206" s="203">
        <v>1.1E-4</v>
      </c>
      <c r="R206" s="203">
        <f>Q206*H206</f>
        <v>1.6500000000000001E-2</v>
      </c>
      <c r="S206" s="203">
        <v>0</v>
      </c>
      <c r="T206" s="204">
        <f>S206*H206</f>
        <v>0</v>
      </c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R206" s="205" t="s">
        <v>246</v>
      </c>
      <c r="AT206" s="205" t="s">
        <v>241</v>
      </c>
      <c r="AU206" s="205" t="s">
        <v>81</v>
      </c>
      <c r="AY206" s="19" t="s">
        <v>239</v>
      </c>
      <c r="BE206" s="206">
        <f>IF(N206="základní",J206,0)</f>
        <v>0</v>
      </c>
      <c r="BF206" s="206">
        <f>IF(N206="snížená",J206,0)</f>
        <v>0</v>
      </c>
      <c r="BG206" s="206">
        <f>IF(N206="zákl. přenesená",J206,0)</f>
        <v>0</v>
      </c>
      <c r="BH206" s="206">
        <f>IF(N206="sníž. přenesená",J206,0)</f>
        <v>0</v>
      </c>
      <c r="BI206" s="206">
        <f>IF(N206="nulová",J206,0)</f>
        <v>0</v>
      </c>
      <c r="BJ206" s="19" t="s">
        <v>79</v>
      </c>
      <c r="BK206" s="206">
        <f>ROUND(I206*H206,2)</f>
        <v>0</v>
      </c>
      <c r="BL206" s="19" t="s">
        <v>246</v>
      </c>
      <c r="BM206" s="205" t="s">
        <v>4662</v>
      </c>
    </row>
    <row r="207" spans="1:65" s="2" customFormat="1" ht="11.25">
      <c r="A207" s="36"/>
      <c r="B207" s="37"/>
      <c r="C207" s="38"/>
      <c r="D207" s="207" t="s">
        <v>248</v>
      </c>
      <c r="E207" s="38"/>
      <c r="F207" s="208" t="s">
        <v>4663</v>
      </c>
      <c r="G207" s="38"/>
      <c r="H207" s="38"/>
      <c r="I207" s="117"/>
      <c r="J207" s="38"/>
      <c r="K207" s="38"/>
      <c r="L207" s="41"/>
      <c r="M207" s="209"/>
      <c r="N207" s="210"/>
      <c r="O207" s="66"/>
      <c r="P207" s="66"/>
      <c r="Q207" s="66"/>
      <c r="R207" s="66"/>
      <c r="S207" s="66"/>
      <c r="T207" s="67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T207" s="19" t="s">
        <v>248</v>
      </c>
      <c r="AU207" s="19" t="s">
        <v>81</v>
      </c>
    </row>
    <row r="208" spans="1:65" s="14" customFormat="1" ht="11.25">
      <c r="B208" s="230"/>
      <c r="C208" s="231"/>
      <c r="D208" s="207" t="s">
        <v>250</v>
      </c>
      <c r="E208" s="232" t="s">
        <v>19</v>
      </c>
      <c r="F208" s="233" t="s">
        <v>4664</v>
      </c>
      <c r="G208" s="231"/>
      <c r="H208" s="232" t="s">
        <v>19</v>
      </c>
      <c r="I208" s="234"/>
      <c r="J208" s="231"/>
      <c r="K208" s="231"/>
      <c r="L208" s="235"/>
      <c r="M208" s="236"/>
      <c r="N208" s="237"/>
      <c r="O208" s="237"/>
      <c r="P208" s="237"/>
      <c r="Q208" s="237"/>
      <c r="R208" s="237"/>
      <c r="S208" s="237"/>
      <c r="T208" s="238"/>
      <c r="AT208" s="239" t="s">
        <v>250</v>
      </c>
      <c r="AU208" s="239" t="s">
        <v>81</v>
      </c>
      <c r="AV208" s="14" t="s">
        <v>79</v>
      </c>
      <c r="AW208" s="14" t="s">
        <v>33</v>
      </c>
      <c r="AX208" s="14" t="s">
        <v>72</v>
      </c>
      <c r="AY208" s="239" t="s">
        <v>239</v>
      </c>
    </row>
    <row r="209" spans="1:65" s="13" customFormat="1" ht="11.25">
      <c r="B209" s="211"/>
      <c r="C209" s="212"/>
      <c r="D209" s="207" t="s">
        <v>250</v>
      </c>
      <c r="E209" s="213" t="s">
        <v>19</v>
      </c>
      <c r="F209" s="214" t="s">
        <v>4665</v>
      </c>
      <c r="G209" s="212"/>
      <c r="H209" s="215">
        <v>50</v>
      </c>
      <c r="I209" s="216"/>
      <c r="J209" s="212"/>
      <c r="K209" s="212"/>
      <c r="L209" s="217"/>
      <c r="M209" s="218"/>
      <c r="N209" s="219"/>
      <c r="O209" s="219"/>
      <c r="P209" s="219"/>
      <c r="Q209" s="219"/>
      <c r="R209" s="219"/>
      <c r="S209" s="219"/>
      <c r="T209" s="220"/>
      <c r="AT209" s="221" t="s">
        <v>250</v>
      </c>
      <c r="AU209" s="221" t="s">
        <v>81</v>
      </c>
      <c r="AV209" s="13" t="s">
        <v>81</v>
      </c>
      <c r="AW209" s="13" t="s">
        <v>33</v>
      </c>
      <c r="AX209" s="13" t="s">
        <v>72</v>
      </c>
      <c r="AY209" s="221" t="s">
        <v>239</v>
      </c>
    </row>
    <row r="210" spans="1:65" s="13" customFormat="1" ht="11.25">
      <c r="B210" s="211"/>
      <c r="C210" s="212"/>
      <c r="D210" s="207" t="s">
        <v>250</v>
      </c>
      <c r="E210" s="213" t="s">
        <v>19</v>
      </c>
      <c r="F210" s="214" t="s">
        <v>4666</v>
      </c>
      <c r="G210" s="212"/>
      <c r="H210" s="215">
        <v>100</v>
      </c>
      <c r="I210" s="216"/>
      <c r="J210" s="212"/>
      <c r="K210" s="212"/>
      <c r="L210" s="217"/>
      <c r="M210" s="218"/>
      <c r="N210" s="219"/>
      <c r="O210" s="219"/>
      <c r="P210" s="219"/>
      <c r="Q210" s="219"/>
      <c r="R210" s="219"/>
      <c r="S210" s="219"/>
      <c r="T210" s="220"/>
      <c r="AT210" s="221" t="s">
        <v>250</v>
      </c>
      <c r="AU210" s="221" t="s">
        <v>81</v>
      </c>
      <c r="AV210" s="13" t="s">
        <v>81</v>
      </c>
      <c r="AW210" s="13" t="s">
        <v>33</v>
      </c>
      <c r="AX210" s="13" t="s">
        <v>72</v>
      </c>
      <c r="AY210" s="221" t="s">
        <v>239</v>
      </c>
    </row>
    <row r="211" spans="1:65" s="2" customFormat="1" ht="16.5" customHeight="1">
      <c r="A211" s="36"/>
      <c r="B211" s="37"/>
      <c r="C211" s="194" t="s">
        <v>454</v>
      </c>
      <c r="D211" s="194" t="s">
        <v>241</v>
      </c>
      <c r="E211" s="195" t="s">
        <v>3952</v>
      </c>
      <c r="F211" s="196" t="s">
        <v>3953</v>
      </c>
      <c r="G211" s="197" t="s">
        <v>327</v>
      </c>
      <c r="H211" s="198">
        <v>50</v>
      </c>
      <c r="I211" s="199"/>
      <c r="J211" s="200">
        <f>ROUND(I211*H211,2)</f>
        <v>0</v>
      </c>
      <c r="K211" s="196" t="s">
        <v>245</v>
      </c>
      <c r="L211" s="41"/>
      <c r="M211" s="201" t="s">
        <v>19</v>
      </c>
      <c r="N211" s="202" t="s">
        <v>43</v>
      </c>
      <c r="O211" s="66"/>
      <c r="P211" s="203">
        <f>O211*H211</f>
        <v>0</v>
      </c>
      <c r="Q211" s="203">
        <v>0</v>
      </c>
      <c r="R211" s="203">
        <f>Q211*H211</f>
        <v>0</v>
      </c>
      <c r="S211" s="203">
        <v>0</v>
      </c>
      <c r="T211" s="204">
        <f>S211*H211</f>
        <v>0</v>
      </c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R211" s="205" t="s">
        <v>246</v>
      </c>
      <c r="AT211" s="205" t="s">
        <v>241</v>
      </c>
      <c r="AU211" s="205" t="s">
        <v>81</v>
      </c>
      <c r="AY211" s="19" t="s">
        <v>239</v>
      </c>
      <c r="BE211" s="206">
        <f>IF(N211="základní",J211,0)</f>
        <v>0</v>
      </c>
      <c r="BF211" s="206">
        <f>IF(N211="snížená",J211,0)</f>
        <v>0</v>
      </c>
      <c r="BG211" s="206">
        <f>IF(N211="zákl. přenesená",J211,0)</f>
        <v>0</v>
      </c>
      <c r="BH211" s="206">
        <f>IF(N211="sníž. přenesená",J211,0)</f>
        <v>0</v>
      </c>
      <c r="BI211" s="206">
        <f>IF(N211="nulová",J211,0)</f>
        <v>0</v>
      </c>
      <c r="BJ211" s="19" t="s">
        <v>79</v>
      </c>
      <c r="BK211" s="206">
        <f>ROUND(I211*H211,2)</f>
        <v>0</v>
      </c>
      <c r="BL211" s="19" t="s">
        <v>246</v>
      </c>
      <c r="BM211" s="205" t="s">
        <v>4667</v>
      </c>
    </row>
    <row r="212" spans="1:65" s="2" customFormat="1" ht="11.25">
      <c r="A212" s="36"/>
      <c r="B212" s="37"/>
      <c r="C212" s="38"/>
      <c r="D212" s="207" t="s">
        <v>248</v>
      </c>
      <c r="E212" s="38"/>
      <c r="F212" s="208" t="s">
        <v>3955</v>
      </c>
      <c r="G212" s="38"/>
      <c r="H212" s="38"/>
      <c r="I212" s="117"/>
      <c r="J212" s="38"/>
      <c r="K212" s="38"/>
      <c r="L212" s="41"/>
      <c r="M212" s="209"/>
      <c r="N212" s="210"/>
      <c r="O212" s="66"/>
      <c r="P212" s="66"/>
      <c r="Q212" s="66"/>
      <c r="R212" s="66"/>
      <c r="S212" s="66"/>
      <c r="T212" s="67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T212" s="19" t="s">
        <v>248</v>
      </c>
      <c r="AU212" s="19" t="s">
        <v>81</v>
      </c>
    </row>
    <row r="213" spans="1:65" s="14" customFormat="1" ht="11.25">
      <c r="B213" s="230"/>
      <c r="C213" s="231"/>
      <c r="D213" s="207" t="s">
        <v>250</v>
      </c>
      <c r="E213" s="232" t="s">
        <v>19</v>
      </c>
      <c r="F213" s="233" t="s">
        <v>4664</v>
      </c>
      <c r="G213" s="231"/>
      <c r="H213" s="232" t="s">
        <v>19</v>
      </c>
      <c r="I213" s="234"/>
      <c r="J213" s="231"/>
      <c r="K213" s="231"/>
      <c r="L213" s="235"/>
      <c r="M213" s="236"/>
      <c r="N213" s="237"/>
      <c r="O213" s="237"/>
      <c r="P213" s="237"/>
      <c r="Q213" s="237"/>
      <c r="R213" s="237"/>
      <c r="S213" s="237"/>
      <c r="T213" s="238"/>
      <c r="AT213" s="239" t="s">
        <v>250</v>
      </c>
      <c r="AU213" s="239" t="s">
        <v>81</v>
      </c>
      <c r="AV213" s="14" t="s">
        <v>79</v>
      </c>
      <c r="AW213" s="14" t="s">
        <v>33</v>
      </c>
      <c r="AX213" s="14" t="s">
        <v>72</v>
      </c>
      <c r="AY213" s="239" t="s">
        <v>239</v>
      </c>
    </row>
    <row r="214" spans="1:65" s="13" customFormat="1" ht="11.25">
      <c r="B214" s="211"/>
      <c r="C214" s="212"/>
      <c r="D214" s="207" t="s">
        <v>250</v>
      </c>
      <c r="E214" s="213" t="s">
        <v>19</v>
      </c>
      <c r="F214" s="214" t="s">
        <v>4665</v>
      </c>
      <c r="G214" s="212"/>
      <c r="H214" s="215">
        <v>50</v>
      </c>
      <c r="I214" s="216"/>
      <c r="J214" s="212"/>
      <c r="K214" s="212"/>
      <c r="L214" s="217"/>
      <c r="M214" s="218"/>
      <c r="N214" s="219"/>
      <c r="O214" s="219"/>
      <c r="P214" s="219"/>
      <c r="Q214" s="219"/>
      <c r="R214" s="219"/>
      <c r="S214" s="219"/>
      <c r="T214" s="220"/>
      <c r="AT214" s="221" t="s">
        <v>250</v>
      </c>
      <c r="AU214" s="221" t="s">
        <v>81</v>
      </c>
      <c r="AV214" s="13" t="s">
        <v>81</v>
      </c>
      <c r="AW214" s="13" t="s">
        <v>33</v>
      </c>
      <c r="AX214" s="13" t="s">
        <v>72</v>
      </c>
      <c r="AY214" s="221" t="s">
        <v>239</v>
      </c>
    </row>
    <row r="215" spans="1:65" s="2" customFormat="1" ht="16.5" customHeight="1">
      <c r="A215" s="36"/>
      <c r="B215" s="37"/>
      <c r="C215" s="194" t="s">
        <v>7</v>
      </c>
      <c r="D215" s="194" t="s">
        <v>241</v>
      </c>
      <c r="E215" s="195" t="s">
        <v>4668</v>
      </c>
      <c r="F215" s="196" t="s">
        <v>4669</v>
      </c>
      <c r="G215" s="197" t="s">
        <v>244</v>
      </c>
      <c r="H215" s="198">
        <v>24</v>
      </c>
      <c r="I215" s="199"/>
      <c r="J215" s="200">
        <f>ROUND(I215*H215,2)</f>
        <v>0</v>
      </c>
      <c r="K215" s="196" t="s">
        <v>19</v>
      </c>
      <c r="L215" s="41"/>
      <c r="M215" s="201" t="s">
        <v>19</v>
      </c>
      <c r="N215" s="202" t="s">
        <v>43</v>
      </c>
      <c r="O215" s="66"/>
      <c r="P215" s="203">
        <f>O215*H215</f>
        <v>0</v>
      </c>
      <c r="Q215" s="203">
        <v>0.28028999999999998</v>
      </c>
      <c r="R215" s="203">
        <f>Q215*H215</f>
        <v>6.7269600000000001</v>
      </c>
      <c r="S215" s="203">
        <v>0</v>
      </c>
      <c r="T215" s="204">
        <f>S215*H215</f>
        <v>0</v>
      </c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R215" s="205" t="s">
        <v>246</v>
      </c>
      <c r="AT215" s="205" t="s">
        <v>241</v>
      </c>
      <c r="AU215" s="205" t="s">
        <v>81</v>
      </c>
      <c r="AY215" s="19" t="s">
        <v>239</v>
      </c>
      <c r="BE215" s="206">
        <f>IF(N215="základní",J215,0)</f>
        <v>0</v>
      </c>
      <c r="BF215" s="206">
        <f>IF(N215="snížená",J215,0)</f>
        <v>0</v>
      </c>
      <c r="BG215" s="206">
        <f>IF(N215="zákl. přenesená",J215,0)</f>
        <v>0</v>
      </c>
      <c r="BH215" s="206">
        <f>IF(N215="sníž. přenesená",J215,0)</f>
        <v>0</v>
      </c>
      <c r="BI215" s="206">
        <f>IF(N215="nulová",J215,0)</f>
        <v>0</v>
      </c>
      <c r="BJ215" s="19" t="s">
        <v>79</v>
      </c>
      <c r="BK215" s="206">
        <f>ROUND(I215*H215,2)</f>
        <v>0</v>
      </c>
      <c r="BL215" s="19" t="s">
        <v>246</v>
      </c>
      <c r="BM215" s="205" t="s">
        <v>4670</v>
      </c>
    </row>
    <row r="216" spans="1:65" s="2" customFormat="1" ht="11.25">
      <c r="A216" s="36"/>
      <c r="B216" s="37"/>
      <c r="C216" s="38"/>
      <c r="D216" s="207" t="s">
        <v>248</v>
      </c>
      <c r="E216" s="38"/>
      <c r="F216" s="208" t="s">
        <v>4671</v>
      </c>
      <c r="G216" s="38"/>
      <c r="H216" s="38"/>
      <c r="I216" s="117"/>
      <c r="J216" s="38"/>
      <c r="K216" s="38"/>
      <c r="L216" s="41"/>
      <c r="M216" s="209"/>
      <c r="N216" s="210"/>
      <c r="O216" s="66"/>
      <c r="P216" s="66"/>
      <c r="Q216" s="66"/>
      <c r="R216" s="66"/>
      <c r="S216" s="66"/>
      <c r="T216" s="67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T216" s="19" t="s">
        <v>248</v>
      </c>
      <c r="AU216" s="19" t="s">
        <v>81</v>
      </c>
    </row>
    <row r="217" spans="1:65" s="2" customFormat="1" ht="19.5">
      <c r="A217" s="36"/>
      <c r="B217" s="37"/>
      <c r="C217" s="38"/>
      <c r="D217" s="207" t="s">
        <v>275</v>
      </c>
      <c r="E217" s="38"/>
      <c r="F217" s="225" t="s">
        <v>4672</v>
      </c>
      <c r="G217" s="38"/>
      <c r="H217" s="38"/>
      <c r="I217" s="117"/>
      <c r="J217" s="38"/>
      <c r="K217" s="38"/>
      <c r="L217" s="41"/>
      <c r="M217" s="209"/>
      <c r="N217" s="210"/>
      <c r="O217" s="66"/>
      <c r="P217" s="66"/>
      <c r="Q217" s="66"/>
      <c r="R217" s="66"/>
      <c r="S217" s="66"/>
      <c r="T217" s="67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T217" s="19" t="s">
        <v>275</v>
      </c>
      <c r="AU217" s="19" t="s">
        <v>81</v>
      </c>
    </row>
    <row r="218" spans="1:65" s="13" customFormat="1" ht="11.25">
      <c r="B218" s="211"/>
      <c r="C218" s="212"/>
      <c r="D218" s="207" t="s">
        <v>250</v>
      </c>
      <c r="E218" s="213" t="s">
        <v>19</v>
      </c>
      <c r="F218" s="214" t="s">
        <v>4673</v>
      </c>
      <c r="G218" s="212"/>
      <c r="H218" s="215">
        <v>24</v>
      </c>
      <c r="I218" s="216"/>
      <c r="J218" s="212"/>
      <c r="K218" s="212"/>
      <c r="L218" s="217"/>
      <c r="M218" s="218"/>
      <c r="N218" s="219"/>
      <c r="O218" s="219"/>
      <c r="P218" s="219"/>
      <c r="Q218" s="219"/>
      <c r="R218" s="219"/>
      <c r="S218" s="219"/>
      <c r="T218" s="220"/>
      <c r="AT218" s="221" t="s">
        <v>250</v>
      </c>
      <c r="AU218" s="221" t="s">
        <v>81</v>
      </c>
      <c r="AV218" s="13" t="s">
        <v>81</v>
      </c>
      <c r="AW218" s="13" t="s">
        <v>33</v>
      </c>
      <c r="AX218" s="13" t="s">
        <v>72</v>
      </c>
      <c r="AY218" s="221" t="s">
        <v>239</v>
      </c>
    </row>
    <row r="219" spans="1:65" s="2" customFormat="1" ht="16.5" customHeight="1">
      <c r="A219" s="36"/>
      <c r="B219" s="37"/>
      <c r="C219" s="194" t="s">
        <v>466</v>
      </c>
      <c r="D219" s="194" t="s">
        <v>241</v>
      </c>
      <c r="E219" s="195" t="s">
        <v>519</v>
      </c>
      <c r="F219" s="196" t="s">
        <v>520</v>
      </c>
      <c r="G219" s="197" t="s">
        <v>327</v>
      </c>
      <c r="H219" s="198">
        <v>50</v>
      </c>
      <c r="I219" s="199"/>
      <c r="J219" s="200">
        <f>ROUND(I219*H219,2)</f>
        <v>0</v>
      </c>
      <c r="K219" s="196" t="s">
        <v>245</v>
      </c>
      <c r="L219" s="41"/>
      <c r="M219" s="201" t="s">
        <v>19</v>
      </c>
      <c r="N219" s="202" t="s">
        <v>43</v>
      </c>
      <c r="O219" s="66"/>
      <c r="P219" s="203">
        <f>O219*H219</f>
        <v>0</v>
      </c>
      <c r="Q219" s="203">
        <v>0</v>
      </c>
      <c r="R219" s="203">
        <f>Q219*H219</f>
        <v>0</v>
      </c>
      <c r="S219" s="203">
        <v>0</v>
      </c>
      <c r="T219" s="204">
        <f>S219*H219</f>
        <v>0</v>
      </c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R219" s="205" t="s">
        <v>246</v>
      </c>
      <c r="AT219" s="205" t="s">
        <v>241</v>
      </c>
      <c r="AU219" s="205" t="s">
        <v>81</v>
      </c>
      <c r="AY219" s="19" t="s">
        <v>239</v>
      </c>
      <c r="BE219" s="206">
        <f>IF(N219="základní",J219,0)</f>
        <v>0</v>
      </c>
      <c r="BF219" s="206">
        <f>IF(N219="snížená",J219,0)</f>
        <v>0</v>
      </c>
      <c r="BG219" s="206">
        <f>IF(N219="zákl. přenesená",J219,0)</f>
        <v>0</v>
      </c>
      <c r="BH219" s="206">
        <f>IF(N219="sníž. přenesená",J219,0)</f>
        <v>0</v>
      </c>
      <c r="BI219" s="206">
        <f>IF(N219="nulová",J219,0)</f>
        <v>0</v>
      </c>
      <c r="BJ219" s="19" t="s">
        <v>79</v>
      </c>
      <c r="BK219" s="206">
        <f>ROUND(I219*H219,2)</f>
        <v>0</v>
      </c>
      <c r="BL219" s="19" t="s">
        <v>246</v>
      </c>
      <c r="BM219" s="205" t="s">
        <v>4674</v>
      </c>
    </row>
    <row r="220" spans="1:65" s="2" customFormat="1" ht="11.25">
      <c r="A220" s="36"/>
      <c r="B220" s="37"/>
      <c r="C220" s="38"/>
      <c r="D220" s="207" t="s">
        <v>248</v>
      </c>
      <c r="E220" s="38"/>
      <c r="F220" s="208" t="s">
        <v>522</v>
      </c>
      <c r="G220" s="38"/>
      <c r="H220" s="38"/>
      <c r="I220" s="117"/>
      <c r="J220" s="38"/>
      <c r="K220" s="38"/>
      <c r="L220" s="41"/>
      <c r="M220" s="209"/>
      <c r="N220" s="210"/>
      <c r="O220" s="66"/>
      <c r="P220" s="66"/>
      <c r="Q220" s="66"/>
      <c r="R220" s="66"/>
      <c r="S220" s="66"/>
      <c r="T220" s="67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T220" s="19" t="s">
        <v>248</v>
      </c>
      <c r="AU220" s="19" t="s">
        <v>81</v>
      </c>
    </row>
    <row r="221" spans="1:65" s="14" customFormat="1" ht="11.25">
      <c r="B221" s="230"/>
      <c r="C221" s="231"/>
      <c r="D221" s="207" t="s">
        <v>250</v>
      </c>
      <c r="E221" s="232" t="s">
        <v>19</v>
      </c>
      <c r="F221" s="233" t="s">
        <v>4664</v>
      </c>
      <c r="G221" s="231"/>
      <c r="H221" s="232" t="s">
        <v>19</v>
      </c>
      <c r="I221" s="234"/>
      <c r="J221" s="231"/>
      <c r="K221" s="231"/>
      <c r="L221" s="235"/>
      <c r="M221" s="236"/>
      <c r="N221" s="237"/>
      <c r="O221" s="237"/>
      <c r="P221" s="237"/>
      <c r="Q221" s="237"/>
      <c r="R221" s="237"/>
      <c r="S221" s="237"/>
      <c r="T221" s="238"/>
      <c r="AT221" s="239" t="s">
        <v>250</v>
      </c>
      <c r="AU221" s="239" t="s">
        <v>81</v>
      </c>
      <c r="AV221" s="14" t="s">
        <v>79</v>
      </c>
      <c r="AW221" s="14" t="s">
        <v>33</v>
      </c>
      <c r="AX221" s="14" t="s">
        <v>72</v>
      </c>
      <c r="AY221" s="239" t="s">
        <v>239</v>
      </c>
    </row>
    <row r="222" spans="1:65" s="13" customFormat="1" ht="11.25">
      <c r="B222" s="211"/>
      <c r="C222" s="212"/>
      <c r="D222" s="207" t="s">
        <v>250</v>
      </c>
      <c r="E222" s="213" t="s">
        <v>19</v>
      </c>
      <c r="F222" s="214" t="s">
        <v>4665</v>
      </c>
      <c r="G222" s="212"/>
      <c r="H222" s="215">
        <v>50</v>
      </c>
      <c r="I222" s="216"/>
      <c r="J222" s="212"/>
      <c r="K222" s="212"/>
      <c r="L222" s="217"/>
      <c r="M222" s="218"/>
      <c r="N222" s="219"/>
      <c r="O222" s="219"/>
      <c r="P222" s="219"/>
      <c r="Q222" s="219"/>
      <c r="R222" s="219"/>
      <c r="S222" s="219"/>
      <c r="T222" s="220"/>
      <c r="AT222" s="221" t="s">
        <v>250</v>
      </c>
      <c r="AU222" s="221" t="s">
        <v>81</v>
      </c>
      <c r="AV222" s="13" t="s">
        <v>81</v>
      </c>
      <c r="AW222" s="13" t="s">
        <v>33</v>
      </c>
      <c r="AX222" s="13" t="s">
        <v>72</v>
      </c>
      <c r="AY222" s="221" t="s">
        <v>239</v>
      </c>
    </row>
    <row r="223" spans="1:65" s="2" customFormat="1" ht="16.5" customHeight="1">
      <c r="A223" s="36"/>
      <c r="B223" s="37"/>
      <c r="C223" s="194" t="s">
        <v>472</v>
      </c>
      <c r="D223" s="194" t="s">
        <v>241</v>
      </c>
      <c r="E223" s="195" t="s">
        <v>4675</v>
      </c>
      <c r="F223" s="196" t="s">
        <v>4676</v>
      </c>
      <c r="G223" s="197" t="s">
        <v>285</v>
      </c>
      <c r="H223" s="198">
        <v>8</v>
      </c>
      <c r="I223" s="199"/>
      <c r="J223" s="200">
        <f>ROUND(I223*H223,2)</f>
        <v>0</v>
      </c>
      <c r="K223" s="196" t="s">
        <v>245</v>
      </c>
      <c r="L223" s="41"/>
      <c r="M223" s="201" t="s">
        <v>19</v>
      </c>
      <c r="N223" s="202" t="s">
        <v>43</v>
      </c>
      <c r="O223" s="66"/>
      <c r="P223" s="203">
        <f>O223*H223</f>
        <v>0</v>
      </c>
      <c r="Q223" s="203">
        <v>0</v>
      </c>
      <c r="R223" s="203">
        <f>Q223*H223</f>
        <v>0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246</v>
      </c>
      <c r="AT223" s="205" t="s">
        <v>241</v>
      </c>
      <c r="AU223" s="205" t="s">
        <v>81</v>
      </c>
      <c r="AY223" s="19" t="s">
        <v>239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246</v>
      </c>
      <c r="BM223" s="205" t="s">
        <v>4677</v>
      </c>
    </row>
    <row r="224" spans="1:65" s="2" customFormat="1" ht="11.25">
      <c r="A224" s="36"/>
      <c r="B224" s="37"/>
      <c r="C224" s="38"/>
      <c r="D224" s="207" t="s">
        <v>248</v>
      </c>
      <c r="E224" s="38"/>
      <c r="F224" s="208" t="s">
        <v>4678</v>
      </c>
      <c r="G224" s="38"/>
      <c r="H224" s="38"/>
      <c r="I224" s="117"/>
      <c r="J224" s="38"/>
      <c r="K224" s="38"/>
      <c r="L224" s="41"/>
      <c r="M224" s="209"/>
      <c r="N224" s="210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248</v>
      </c>
      <c r="AU224" s="19" t="s">
        <v>81</v>
      </c>
    </row>
    <row r="225" spans="1:65" s="14" customFormat="1" ht="11.25">
      <c r="B225" s="230"/>
      <c r="C225" s="231"/>
      <c r="D225" s="207" t="s">
        <v>250</v>
      </c>
      <c r="E225" s="232" t="s">
        <v>19</v>
      </c>
      <c r="F225" s="233" t="s">
        <v>4566</v>
      </c>
      <c r="G225" s="231"/>
      <c r="H225" s="232" t="s">
        <v>19</v>
      </c>
      <c r="I225" s="234"/>
      <c r="J225" s="231"/>
      <c r="K225" s="231"/>
      <c r="L225" s="235"/>
      <c r="M225" s="236"/>
      <c r="N225" s="237"/>
      <c r="O225" s="237"/>
      <c r="P225" s="237"/>
      <c r="Q225" s="237"/>
      <c r="R225" s="237"/>
      <c r="S225" s="237"/>
      <c r="T225" s="238"/>
      <c r="AT225" s="239" t="s">
        <v>250</v>
      </c>
      <c r="AU225" s="239" t="s">
        <v>81</v>
      </c>
      <c r="AV225" s="14" t="s">
        <v>79</v>
      </c>
      <c r="AW225" s="14" t="s">
        <v>33</v>
      </c>
      <c r="AX225" s="14" t="s">
        <v>72</v>
      </c>
      <c r="AY225" s="239" t="s">
        <v>239</v>
      </c>
    </row>
    <row r="226" spans="1:65" s="13" customFormat="1" ht="11.25">
      <c r="B226" s="211"/>
      <c r="C226" s="212"/>
      <c r="D226" s="207" t="s">
        <v>250</v>
      </c>
      <c r="E226" s="213" t="s">
        <v>19</v>
      </c>
      <c r="F226" s="214" t="s">
        <v>4679</v>
      </c>
      <c r="G226" s="212"/>
      <c r="H226" s="215">
        <v>2</v>
      </c>
      <c r="I226" s="216"/>
      <c r="J226" s="212"/>
      <c r="K226" s="212"/>
      <c r="L226" s="217"/>
      <c r="M226" s="218"/>
      <c r="N226" s="219"/>
      <c r="O226" s="219"/>
      <c r="P226" s="219"/>
      <c r="Q226" s="219"/>
      <c r="R226" s="219"/>
      <c r="S226" s="219"/>
      <c r="T226" s="220"/>
      <c r="AT226" s="221" t="s">
        <v>250</v>
      </c>
      <c r="AU226" s="221" t="s">
        <v>81</v>
      </c>
      <c r="AV226" s="13" t="s">
        <v>81</v>
      </c>
      <c r="AW226" s="13" t="s">
        <v>33</v>
      </c>
      <c r="AX226" s="13" t="s">
        <v>72</v>
      </c>
      <c r="AY226" s="221" t="s">
        <v>239</v>
      </c>
    </row>
    <row r="227" spans="1:65" s="13" customFormat="1" ht="11.25">
      <c r="B227" s="211"/>
      <c r="C227" s="212"/>
      <c r="D227" s="207" t="s">
        <v>250</v>
      </c>
      <c r="E227" s="213" t="s">
        <v>19</v>
      </c>
      <c r="F227" s="214" t="s">
        <v>4680</v>
      </c>
      <c r="G227" s="212"/>
      <c r="H227" s="215">
        <v>2</v>
      </c>
      <c r="I227" s="216"/>
      <c r="J227" s="212"/>
      <c r="K227" s="212"/>
      <c r="L227" s="217"/>
      <c r="M227" s="218"/>
      <c r="N227" s="219"/>
      <c r="O227" s="219"/>
      <c r="P227" s="219"/>
      <c r="Q227" s="219"/>
      <c r="R227" s="219"/>
      <c r="S227" s="219"/>
      <c r="T227" s="220"/>
      <c r="AT227" s="221" t="s">
        <v>250</v>
      </c>
      <c r="AU227" s="221" t="s">
        <v>81</v>
      </c>
      <c r="AV227" s="13" t="s">
        <v>81</v>
      </c>
      <c r="AW227" s="13" t="s">
        <v>33</v>
      </c>
      <c r="AX227" s="13" t="s">
        <v>72</v>
      </c>
      <c r="AY227" s="221" t="s">
        <v>239</v>
      </c>
    </row>
    <row r="228" spans="1:65" s="14" customFormat="1" ht="11.25">
      <c r="B228" s="230"/>
      <c r="C228" s="231"/>
      <c r="D228" s="207" t="s">
        <v>250</v>
      </c>
      <c r="E228" s="232" t="s">
        <v>19</v>
      </c>
      <c r="F228" s="233" t="s">
        <v>4569</v>
      </c>
      <c r="G228" s="231"/>
      <c r="H228" s="232" t="s">
        <v>19</v>
      </c>
      <c r="I228" s="234"/>
      <c r="J228" s="231"/>
      <c r="K228" s="231"/>
      <c r="L228" s="235"/>
      <c r="M228" s="236"/>
      <c r="N228" s="237"/>
      <c r="O228" s="237"/>
      <c r="P228" s="237"/>
      <c r="Q228" s="237"/>
      <c r="R228" s="237"/>
      <c r="S228" s="237"/>
      <c r="T228" s="238"/>
      <c r="AT228" s="239" t="s">
        <v>250</v>
      </c>
      <c r="AU228" s="239" t="s">
        <v>81</v>
      </c>
      <c r="AV228" s="14" t="s">
        <v>79</v>
      </c>
      <c r="AW228" s="14" t="s">
        <v>33</v>
      </c>
      <c r="AX228" s="14" t="s">
        <v>72</v>
      </c>
      <c r="AY228" s="239" t="s">
        <v>239</v>
      </c>
    </row>
    <row r="229" spans="1:65" s="13" customFormat="1" ht="11.25">
      <c r="B229" s="211"/>
      <c r="C229" s="212"/>
      <c r="D229" s="207" t="s">
        <v>250</v>
      </c>
      <c r="E229" s="213" t="s">
        <v>19</v>
      </c>
      <c r="F229" s="214" t="s">
        <v>4679</v>
      </c>
      <c r="G229" s="212"/>
      <c r="H229" s="215">
        <v>2</v>
      </c>
      <c r="I229" s="216"/>
      <c r="J229" s="212"/>
      <c r="K229" s="212"/>
      <c r="L229" s="217"/>
      <c r="M229" s="218"/>
      <c r="N229" s="219"/>
      <c r="O229" s="219"/>
      <c r="P229" s="219"/>
      <c r="Q229" s="219"/>
      <c r="R229" s="219"/>
      <c r="S229" s="219"/>
      <c r="T229" s="220"/>
      <c r="AT229" s="221" t="s">
        <v>250</v>
      </c>
      <c r="AU229" s="221" t="s">
        <v>81</v>
      </c>
      <c r="AV229" s="13" t="s">
        <v>81</v>
      </c>
      <c r="AW229" s="13" t="s">
        <v>33</v>
      </c>
      <c r="AX229" s="13" t="s">
        <v>72</v>
      </c>
      <c r="AY229" s="221" t="s">
        <v>239</v>
      </c>
    </row>
    <row r="230" spans="1:65" s="13" customFormat="1" ht="11.25">
      <c r="B230" s="211"/>
      <c r="C230" s="212"/>
      <c r="D230" s="207" t="s">
        <v>250</v>
      </c>
      <c r="E230" s="213" t="s">
        <v>19</v>
      </c>
      <c r="F230" s="214" t="s">
        <v>4680</v>
      </c>
      <c r="G230" s="212"/>
      <c r="H230" s="215">
        <v>2</v>
      </c>
      <c r="I230" s="216"/>
      <c r="J230" s="212"/>
      <c r="K230" s="212"/>
      <c r="L230" s="217"/>
      <c r="M230" s="218"/>
      <c r="N230" s="219"/>
      <c r="O230" s="219"/>
      <c r="P230" s="219"/>
      <c r="Q230" s="219"/>
      <c r="R230" s="219"/>
      <c r="S230" s="219"/>
      <c r="T230" s="220"/>
      <c r="AT230" s="221" t="s">
        <v>250</v>
      </c>
      <c r="AU230" s="221" t="s">
        <v>81</v>
      </c>
      <c r="AV230" s="13" t="s">
        <v>81</v>
      </c>
      <c r="AW230" s="13" t="s">
        <v>33</v>
      </c>
      <c r="AX230" s="13" t="s">
        <v>72</v>
      </c>
      <c r="AY230" s="221" t="s">
        <v>239</v>
      </c>
    </row>
    <row r="231" spans="1:65" s="2" customFormat="1" ht="16.5" customHeight="1">
      <c r="A231" s="36"/>
      <c r="B231" s="37"/>
      <c r="C231" s="194" t="s">
        <v>478</v>
      </c>
      <c r="D231" s="194" t="s">
        <v>241</v>
      </c>
      <c r="E231" s="195" t="s">
        <v>4681</v>
      </c>
      <c r="F231" s="196" t="s">
        <v>4682</v>
      </c>
      <c r="G231" s="197" t="s">
        <v>285</v>
      </c>
      <c r="H231" s="198">
        <v>8</v>
      </c>
      <c r="I231" s="199"/>
      <c r="J231" s="200">
        <f>ROUND(I231*H231,2)</f>
        <v>0</v>
      </c>
      <c r="K231" s="196" t="s">
        <v>245</v>
      </c>
      <c r="L231" s="41"/>
      <c r="M231" s="201" t="s">
        <v>19</v>
      </c>
      <c r="N231" s="202" t="s">
        <v>43</v>
      </c>
      <c r="O231" s="66"/>
      <c r="P231" s="203">
        <f>O231*H231</f>
        <v>0</v>
      </c>
      <c r="Q231" s="203">
        <v>0</v>
      </c>
      <c r="R231" s="203">
        <f>Q231*H231</f>
        <v>0</v>
      </c>
      <c r="S231" s="203">
        <v>0</v>
      </c>
      <c r="T231" s="204">
        <f>S231*H231</f>
        <v>0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R231" s="205" t="s">
        <v>246</v>
      </c>
      <c r="AT231" s="205" t="s">
        <v>241</v>
      </c>
      <c r="AU231" s="205" t="s">
        <v>81</v>
      </c>
      <c r="AY231" s="19" t="s">
        <v>239</v>
      </c>
      <c r="BE231" s="206">
        <f>IF(N231="základní",J231,0)</f>
        <v>0</v>
      </c>
      <c r="BF231" s="206">
        <f>IF(N231="snížená",J231,0)</f>
        <v>0</v>
      </c>
      <c r="BG231" s="206">
        <f>IF(N231="zákl. přenesená",J231,0)</f>
        <v>0</v>
      </c>
      <c r="BH231" s="206">
        <f>IF(N231="sníž. přenesená",J231,0)</f>
        <v>0</v>
      </c>
      <c r="BI231" s="206">
        <f>IF(N231="nulová",J231,0)</f>
        <v>0</v>
      </c>
      <c r="BJ231" s="19" t="s">
        <v>79</v>
      </c>
      <c r="BK231" s="206">
        <f>ROUND(I231*H231,2)</f>
        <v>0</v>
      </c>
      <c r="BL231" s="19" t="s">
        <v>246</v>
      </c>
      <c r="BM231" s="205" t="s">
        <v>4683</v>
      </c>
    </row>
    <row r="232" spans="1:65" s="2" customFormat="1" ht="11.25">
      <c r="A232" s="36"/>
      <c r="B232" s="37"/>
      <c r="C232" s="38"/>
      <c r="D232" s="207" t="s">
        <v>248</v>
      </c>
      <c r="E232" s="38"/>
      <c r="F232" s="208" t="s">
        <v>4684</v>
      </c>
      <c r="G232" s="38"/>
      <c r="H232" s="38"/>
      <c r="I232" s="117"/>
      <c r="J232" s="38"/>
      <c r="K232" s="38"/>
      <c r="L232" s="41"/>
      <c r="M232" s="209"/>
      <c r="N232" s="210"/>
      <c r="O232" s="66"/>
      <c r="P232" s="66"/>
      <c r="Q232" s="66"/>
      <c r="R232" s="66"/>
      <c r="S232" s="66"/>
      <c r="T232" s="67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T232" s="19" t="s">
        <v>248</v>
      </c>
      <c r="AU232" s="19" t="s">
        <v>81</v>
      </c>
    </row>
    <row r="233" spans="1:65" s="14" customFormat="1" ht="11.25">
      <c r="B233" s="230"/>
      <c r="C233" s="231"/>
      <c r="D233" s="207" t="s">
        <v>250</v>
      </c>
      <c r="E233" s="232" t="s">
        <v>19</v>
      </c>
      <c r="F233" s="233" t="s">
        <v>4566</v>
      </c>
      <c r="G233" s="231"/>
      <c r="H233" s="232" t="s">
        <v>19</v>
      </c>
      <c r="I233" s="234"/>
      <c r="J233" s="231"/>
      <c r="K233" s="231"/>
      <c r="L233" s="235"/>
      <c r="M233" s="236"/>
      <c r="N233" s="237"/>
      <c r="O233" s="237"/>
      <c r="P233" s="237"/>
      <c r="Q233" s="237"/>
      <c r="R233" s="237"/>
      <c r="S233" s="237"/>
      <c r="T233" s="238"/>
      <c r="AT233" s="239" t="s">
        <v>250</v>
      </c>
      <c r="AU233" s="239" t="s">
        <v>81</v>
      </c>
      <c r="AV233" s="14" t="s">
        <v>79</v>
      </c>
      <c r="AW233" s="14" t="s">
        <v>33</v>
      </c>
      <c r="AX233" s="14" t="s">
        <v>72</v>
      </c>
      <c r="AY233" s="239" t="s">
        <v>239</v>
      </c>
    </row>
    <row r="234" spans="1:65" s="13" customFormat="1" ht="11.25">
      <c r="B234" s="211"/>
      <c r="C234" s="212"/>
      <c r="D234" s="207" t="s">
        <v>250</v>
      </c>
      <c r="E234" s="213" t="s">
        <v>19</v>
      </c>
      <c r="F234" s="214" t="s">
        <v>4679</v>
      </c>
      <c r="G234" s="212"/>
      <c r="H234" s="215">
        <v>2</v>
      </c>
      <c r="I234" s="216"/>
      <c r="J234" s="212"/>
      <c r="K234" s="212"/>
      <c r="L234" s="217"/>
      <c r="M234" s="218"/>
      <c r="N234" s="219"/>
      <c r="O234" s="219"/>
      <c r="P234" s="219"/>
      <c r="Q234" s="219"/>
      <c r="R234" s="219"/>
      <c r="S234" s="219"/>
      <c r="T234" s="220"/>
      <c r="AT234" s="221" t="s">
        <v>250</v>
      </c>
      <c r="AU234" s="221" t="s">
        <v>81</v>
      </c>
      <c r="AV234" s="13" t="s">
        <v>81</v>
      </c>
      <c r="AW234" s="13" t="s">
        <v>33</v>
      </c>
      <c r="AX234" s="13" t="s">
        <v>72</v>
      </c>
      <c r="AY234" s="221" t="s">
        <v>239</v>
      </c>
    </row>
    <row r="235" spans="1:65" s="13" customFormat="1" ht="11.25">
      <c r="B235" s="211"/>
      <c r="C235" s="212"/>
      <c r="D235" s="207" t="s">
        <v>250</v>
      </c>
      <c r="E235" s="213" t="s">
        <v>19</v>
      </c>
      <c r="F235" s="214" t="s">
        <v>4680</v>
      </c>
      <c r="G235" s="212"/>
      <c r="H235" s="215">
        <v>2</v>
      </c>
      <c r="I235" s="216"/>
      <c r="J235" s="212"/>
      <c r="K235" s="212"/>
      <c r="L235" s="217"/>
      <c r="M235" s="218"/>
      <c r="N235" s="219"/>
      <c r="O235" s="219"/>
      <c r="P235" s="219"/>
      <c r="Q235" s="219"/>
      <c r="R235" s="219"/>
      <c r="S235" s="219"/>
      <c r="T235" s="220"/>
      <c r="AT235" s="221" t="s">
        <v>250</v>
      </c>
      <c r="AU235" s="221" t="s">
        <v>81</v>
      </c>
      <c r="AV235" s="13" t="s">
        <v>81</v>
      </c>
      <c r="AW235" s="13" t="s">
        <v>33</v>
      </c>
      <c r="AX235" s="13" t="s">
        <v>72</v>
      </c>
      <c r="AY235" s="221" t="s">
        <v>239</v>
      </c>
    </row>
    <row r="236" spans="1:65" s="14" customFormat="1" ht="11.25">
      <c r="B236" s="230"/>
      <c r="C236" s="231"/>
      <c r="D236" s="207" t="s">
        <v>250</v>
      </c>
      <c r="E236" s="232" t="s">
        <v>19</v>
      </c>
      <c r="F236" s="233" t="s">
        <v>4569</v>
      </c>
      <c r="G236" s="231"/>
      <c r="H236" s="232" t="s">
        <v>19</v>
      </c>
      <c r="I236" s="234"/>
      <c r="J236" s="231"/>
      <c r="K236" s="231"/>
      <c r="L236" s="235"/>
      <c r="M236" s="236"/>
      <c r="N236" s="237"/>
      <c r="O236" s="237"/>
      <c r="P236" s="237"/>
      <c r="Q236" s="237"/>
      <c r="R236" s="237"/>
      <c r="S236" s="237"/>
      <c r="T236" s="238"/>
      <c r="AT236" s="239" t="s">
        <v>250</v>
      </c>
      <c r="AU236" s="239" t="s">
        <v>81</v>
      </c>
      <c r="AV236" s="14" t="s">
        <v>79</v>
      </c>
      <c r="AW236" s="14" t="s">
        <v>33</v>
      </c>
      <c r="AX236" s="14" t="s">
        <v>72</v>
      </c>
      <c r="AY236" s="239" t="s">
        <v>239</v>
      </c>
    </row>
    <row r="237" spans="1:65" s="13" customFormat="1" ht="11.25">
      <c r="B237" s="211"/>
      <c r="C237" s="212"/>
      <c r="D237" s="207" t="s">
        <v>250</v>
      </c>
      <c r="E237" s="213" t="s">
        <v>19</v>
      </c>
      <c r="F237" s="214" t="s">
        <v>4679</v>
      </c>
      <c r="G237" s="212"/>
      <c r="H237" s="215">
        <v>2</v>
      </c>
      <c r="I237" s="216"/>
      <c r="J237" s="212"/>
      <c r="K237" s="212"/>
      <c r="L237" s="217"/>
      <c r="M237" s="218"/>
      <c r="N237" s="219"/>
      <c r="O237" s="219"/>
      <c r="P237" s="219"/>
      <c r="Q237" s="219"/>
      <c r="R237" s="219"/>
      <c r="S237" s="219"/>
      <c r="T237" s="220"/>
      <c r="AT237" s="221" t="s">
        <v>250</v>
      </c>
      <c r="AU237" s="221" t="s">
        <v>81</v>
      </c>
      <c r="AV237" s="13" t="s">
        <v>81</v>
      </c>
      <c r="AW237" s="13" t="s">
        <v>33</v>
      </c>
      <c r="AX237" s="13" t="s">
        <v>72</v>
      </c>
      <c r="AY237" s="221" t="s">
        <v>239</v>
      </c>
    </row>
    <row r="238" spans="1:65" s="13" customFormat="1" ht="11.25">
      <c r="B238" s="211"/>
      <c r="C238" s="212"/>
      <c r="D238" s="207" t="s">
        <v>250</v>
      </c>
      <c r="E238" s="213" t="s">
        <v>19</v>
      </c>
      <c r="F238" s="214" t="s">
        <v>4680</v>
      </c>
      <c r="G238" s="212"/>
      <c r="H238" s="215">
        <v>2</v>
      </c>
      <c r="I238" s="216"/>
      <c r="J238" s="212"/>
      <c r="K238" s="212"/>
      <c r="L238" s="217"/>
      <c r="M238" s="218"/>
      <c r="N238" s="219"/>
      <c r="O238" s="219"/>
      <c r="P238" s="219"/>
      <c r="Q238" s="219"/>
      <c r="R238" s="219"/>
      <c r="S238" s="219"/>
      <c r="T238" s="220"/>
      <c r="AT238" s="221" t="s">
        <v>250</v>
      </c>
      <c r="AU238" s="221" t="s">
        <v>81</v>
      </c>
      <c r="AV238" s="13" t="s">
        <v>81</v>
      </c>
      <c r="AW238" s="13" t="s">
        <v>33</v>
      </c>
      <c r="AX238" s="13" t="s">
        <v>72</v>
      </c>
      <c r="AY238" s="221" t="s">
        <v>239</v>
      </c>
    </row>
    <row r="239" spans="1:65" s="2" customFormat="1" ht="16.5" customHeight="1">
      <c r="A239" s="36"/>
      <c r="B239" s="37"/>
      <c r="C239" s="194" t="s">
        <v>484</v>
      </c>
      <c r="D239" s="194" t="s">
        <v>241</v>
      </c>
      <c r="E239" s="195" t="s">
        <v>4685</v>
      </c>
      <c r="F239" s="196" t="s">
        <v>4686</v>
      </c>
      <c r="G239" s="197" t="s">
        <v>285</v>
      </c>
      <c r="H239" s="198">
        <v>112</v>
      </c>
      <c r="I239" s="199"/>
      <c r="J239" s="200">
        <f>ROUND(I239*H239,2)</f>
        <v>0</v>
      </c>
      <c r="K239" s="196" t="s">
        <v>245</v>
      </c>
      <c r="L239" s="41"/>
      <c r="M239" s="201" t="s">
        <v>19</v>
      </c>
      <c r="N239" s="202" t="s">
        <v>43</v>
      </c>
      <c r="O239" s="66"/>
      <c r="P239" s="203">
        <f>O239*H239</f>
        <v>0</v>
      </c>
      <c r="Q239" s="203">
        <v>0</v>
      </c>
      <c r="R239" s="203">
        <f>Q239*H239</f>
        <v>0</v>
      </c>
      <c r="S239" s="203">
        <v>0</v>
      </c>
      <c r="T239" s="204">
        <f>S239*H239</f>
        <v>0</v>
      </c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R239" s="205" t="s">
        <v>246</v>
      </c>
      <c r="AT239" s="205" t="s">
        <v>241</v>
      </c>
      <c r="AU239" s="205" t="s">
        <v>81</v>
      </c>
      <c r="AY239" s="19" t="s">
        <v>239</v>
      </c>
      <c r="BE239" s="206">
        <f>IF(N239="základní",J239,0)</f>
        <v>0</v>
      </c>
      <c r="BF239" s="206">
        <f>IF(N239="snížená",J239,0)</f>
        <v>0</v>
      </c>
      <c r="BG239" s="206">
        <f>IF(N239="zákl. přenesená",J239,0)</f>
        <v>0</v>
      </c>
      <c r="BH239" s="206">
        <f>IF(N239="sníž. přenesená",J239,0)</f>
        <v>0</v>
      </c>
      <c r="BI239" s="206">
        <f>IF(N239="nulová",J239,0)</f>
        <v>0</v>
      </c>
      <c r="BJ239" s="19" t="s">
        <v>79</v>
      </c>
      <c r="BK239" s="206">
        <f>ROUND(I239*H239,2)</f>
        <v>0</v>
      </c>
      <c r="BL239" s="19" t="s">
        <v>246</v>
      </c>
      <c r="BM239" s="205" t="s">
        <v>4687</v>
      </c>
    </row>
    <row r="240" spans="1:65" s="2" customFormat="1" ht="19.5">
      <c r="A240" s="36"/>
      <c r="B240" s="37"/>
      <c r="C240" s="38"/>
      <c r="D240" s="207" t="s">
        <v>248</v>
      </c>
      <c r="E240" s="38"/>
      <c r="F240" s="208" t="s">
        <v>4688</v>
      </c>
      <c r="G240" s="38"/>
      <c r="H240" s="38"/>
      <c r="I240" s="117"/>
      <c r="J240" s="38"/>
      <c r="K240" s="38"/>
      <c r="L240" s="41"/>
      <c r="M240" s="209"/>
      <c r="N240" s="210"/>
      <c r="O240" s="66"/>
      <c r="P240" s="66"/>
      <c r="Q240" s="66"/>
      <c r="R240" s="66"/>
      <c r="S240" s="66"/>
      <c r="T240" s="67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T240" s="19" t="s">
        <v>248</v>
      </c>
      <c r="AU240" s="19" t="s">
        <v>81</v>
      </c>
    </row>
    <row r="241" spans="1:65" s="14" customFormat="1" ht="11.25">
      <c r="B241" s="230"/>
      <c r="C241" s="231"/>
      <c r="D241" s="207" t="s">
        <v>250</v>
      </c>
      <c r="E241" s="232" t="s">
        <v>19</v>
      </c>
      <c r="F241" s="233" t="s">
        <v>4566</v>
      </c>
      <c r="G241" s="231"/>
      <c r="H241" s="232" t="s">
        <v>19</v>
      </c>
      <c r="I241" s="234"/>
      <c r="J241" s="231"/>
      <c r="K241" s="231"/>
      <c r="L241" s="235"/>
      <c r="M241" s="236"/>
      <c r="N241" s="237"/>
      <c r="O241" s="237"/>
      <c r="P241" s="237"/>
      <c r="Q241" s="237"/>
      <c r="R241" s="237"/>
      <c r="S241" s="237"/>
      <c r="T241" s="238"/>
      <c r="AT241" s="239" t="s">
        <v>250</v>
      </c>
      <c r="AU241" s="239" t="s">
        <v>81</v>
      </c>
      <c r="AV241" s="14" t="s">
        <v>79</v>
      </c>
      <c r="AW241" s="14" t="s">
        <v>33</v>
      </c>
      <c r="AX241" s="14" t="s">
        <v>72</v>
      </c>
      <c r="AY241" s="239" t="s">
        <v>239</v>
      </c>
    </row>
    <row r="242" spans="1:65" s="13" customFormat="1" ht="11.25">
      <c r="B242" s="211"/>
      <c r="C242" s="212"/>
      <c r="D242" s="207" t="s">
        <v>250</v>
      </c>
      <c r="E242" s="213" t="s">
        <v>19</v>
      </c>
      <c r="F242" s="214" t="s">
        <v>4689</v>
      </c>
      <c r="G242" s="212"/>
      <c r="H242" s="215">
        <v>28</v>
      </c>
      <c r="I242" s="216"/>
      <c r="J242" s="212"/>
      <c r="K242" s="212"/>
      <c r="L242" s="217"/>
      <c r="M242" s="218"/>
      <c r="N242" s="219"/>
      <c r="O242" s="219"/>
      <c r="P242" s="219"/>
      <c r="Q242" s="219"/>
      <c r="R242" s="219"/>
      <c r="S242" s="219"/>
      <c r="T242" s="220"/>
      <c r="AT242" s="221" t="s">
        <v>250</v>
      </c>
      <c r="AU242" s="221" t="s">
        <v>81</v>
      </c>
      <c r="AV242" s="13" t="s">
        <v>81</v>
      </c>
      <c r="AW242" s="13" t="s">
        <v>33</v>
      </c>
      <c r="AX242" s="13" t="s">
        <v>72</v>
      </c>
      <c r="AY242" s="221" t="s">
        <v>239</v>
      </c>
    </row>
    <row r="243" spans="1:65" s="13" customFormat="1" ht="11.25">
      <c r="B243" s="211"/>
      <c r="C243" s="212"/>
      <c r="D243" s="207" t="s">
        <v>250</v>
      </c>
      <c r="E243" s="213" t="s">
        <v>19</v>
      </c>
      <c r="F243" s="214" t="s">
        <v>4690</v>
      </c>
      <c r="G243" s="212"/>
      <c r="H243" s="215">
        <v>28</v>
      </c>
      <c r="I243" s="216"/>
      <c r="J243" s="212"/>
      <c r="K243" s="212"/>
      <c r="L243" s="217"/>
      <c r="M243" s="218"/>
      <c r="N243" s="219"/>
      <c r="O243" s="219"/>
      <c r="P243" s="219"/>
      <c r="Q243" s="219"/>
      <c r="R243" s="219"/>
      <c r="S243" s="219"/>
      <c r="T243" s="220"/>
      <c r="AT243" s="221" t="s">
        <v>250</v>
      </c>
      <c r="AU243" s="221" t="s">
        <v>81</v>
      </c>
      <c r="AV243" s="13" t="s">
        <v>81</v>
      </c>
      <c r="AW243" s="13" t="s">
        <v>33</v>
      </c>
      <c r="AX243" s="13" t="s">
        <v>72</v>
      </c>
      <c r="AY243" s="221" t="s">
        <v>239</v>
      </c>
    </row>
    <row r="244" spans="1:65" s="14" customFormat="1" ht="11.25">
      <c r="B244" s="230"/>
      <c r="C244" s="231"/>
      <c r="D244" s="207" t="s">
        <v>250</v>
      </c>
      <c r="E244" s="232" t="s">
        <v>19</v>
      </c>
      <c r="F244" s="233" t="s">
        <v>4569</v>
      </c>
      <c r="G244" s="231"/>
      <c r="H244" s="232" t="s">
        <v>19</v>
      </c>
      <c r="I244" s="234"/>
      <c r="J244" s="231"/>
      <c r="K244" s="231"/>
      <c r="L244" s="235"/>
      <c r="M244" s="236"/>
      <c r="N244" s="237"/>
      <c r="O244" s="237"/>
      <c r="P244" s="237"/>
      <c r="Q244" s="237"/>
      <c r="R244" s="237"/>
      <c r="S244" s="237"/>
      <c r="T244" s="238"/>
      <c r="AT244" s="239" t="s">
        <v>250</v>
      </c>
      <c r="AU244" s="239" t="s">
        <v>81</v>
      </c>
      <c r="AV244" s="14" t="s">
        <v>79</v>
      </c>
      <c r="AW244" s="14" t="s">
        <v>33</v>
      </c>
      <c r="AX244" s="14" t="s">
        <v>72</v>
      </c>
      <c r="AY244" s="239" t="s">
        <v>239</v>
      </c>
    </row>
    <row r="245" spans="1:65" s="13" customFormat="1" ht="11.25">
      <c r="B245" s="211"/>
      <c r="C245" s="212"/>
      <c r="D245" s="207" t="s">
        <v>250</v>
      </c>
      <c r="E245" s="213" t="s">
        <v>19</v>
      </c>
      <c r="F245" s="214" t="s">
        <v>4689</v>
      </c>
      <c r="G245" s="212"/>
      <c r="H245" s="215">
        <v>28</v>
      </c>
      <c r="I245" s="216"/>
      <c r="J245" s="212"/>
      <c r="K245" s="212"/>
      <c r="L245" s="217"/>
      <c r="M245" s="218"/>
      <c r="N245" s="219"/>
      <c r="O245" s="219"/>
      <c r="P245" s="219"/>
      <c r="Q245" s="219"/>
      <c r="R245" s="219"/>
      <c r="S245" s="219"/>
      <c r="T245" s="220"/>
      <c r="AT245" s="221" t="s">
        <v>250</v>
      </c>
      <c r="AU245" s="221" t="s">
        <v>81</v>
      </c>
      <c r="AV245" s="13" t="s">
        <v>81</v>
      </c>
      <c r="AW245" s="13" t="s">
        <v>33</v>
      </c>
      <c r="AX245" s="13" t="s">
        <v>72</v>
      </c>
      <c r="AY245" s="221" t="s">
        <v>239</v>
      </c>
    </row>
    <row r="246" spans="1:65" s="13" customFormat="1" ht="11.25">
      <c r="B246" s="211"/>
      <c r="C246" s="212"/>
      <c r="D246" s="207" t="s">
        <v>250</v>
      </c>
      <c r="E246" s="213" t="s">
        <v>19</v>
      </c>
      <c r="F246" s="214" t="s">
        <v>4690</v>
      </c>
      <c r="G246" s="212"/>
      <c r="H246" s="215">
        <v>28</v>
      </c>
      <c r="I246" s="216"/>
      <c r="J246" s="212"/>
      <c r="K246" s="212"/>
      <c r="L246" s="217"/>
      <c r="M246" s="218"/>
      <c r="N246" s="219"/>
      <c r="O246" s="219"/>
      <c r="P246" s="219"/>
      <c r="Q246" s="219"/>
      <c r="R246" s="219"/>
      <c r="S246" s="219"/>
      <c r="T246" s="220"/>
      <c r="AT246" s="221" t="s">
        <v>250</v>
      </c>
      <c r="AU246" s="221" t="s">
        <v>81</v>
      </c>
      <c r="AV246" s="13" t="s">
        <v>81</v>
      </c>
      <c r="AW246" s="13" t="s">
        <v>33</v>
      </c>
      <c r="AX246" s="13" t="s">
        <v>72</v>
      </c>
      <c r="AY246" s="221" t="s">
        <v>239</v>
      </c>
    </row>
    <row r="247" spans="1:65" s="2" customFormat="1" ht="16.5" customHeight="1">
      <c r="A247" s="36"/>
      <c r="B247" s="37"/>
      <c r="C247" s="194" t="s">
        <v>490</v>
      </c>
      <c r="D247" s="194" t="s">
        <v>241</v>
      </c>
      <c r="E247" s="195" t="s">
        <v>4691</v>
      </c>
      <c r="F247" s="196" t="s">
        <v>4692</v>
      </c>
      <c r="G247" s="197" t="s">
        <v>285</v>
      </c>
      <c r="H247" s="198">
        <v>112</v>
      </c>
      <c r="I247" s="199"/>
      <c r="J247" s="200">
        <f>ROUND(I247*H247,2)</f>
        <v>0</v>
      </c>
      <c r="K247" s="196" t="s">
        <v>245</v>
      </c>
      <c r="L247" s="41"/>
      <c r="M247" s="201" t="s">
        <v>19</v>
      </c>
      <c r="N247" s="202" t="s">
        <v>43</v>
      </c>
      <c r="O247" s="66"/>
      <c r="P247" s="203">
        <f>O247*H247</f>
        <v>0</v>
      </c>
      <c r="Q247" s="203">
        <v>0</v>
      </c>
      <c r="R247" s="203">
        <f>Q247*H247</f>
        <v>0</v>
      </c>
      <c r="S247" s="203">
        <v>0</v>
      </c>
      <c r="T247" s="204">
        <f>S247*H247</f>
        <v>0</v>
      </c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R247" s="205" t="s">
        <v>246</v>
      </c>
      <c r="AT247" s="205" t="s">
        <v>241</v>
      </c>
      <c r="AU247" s="205" t="s">
        <v>81</v>
      </c>
      <c r="AY247" s="19" t="s">
        <v>239</v>
      </c>
      <c r="BE247" s="206">
        <f>IF(N247="základní",J247,0)</f>
        <v>0</v>
      </c>
      <c r="BF247" s="206">
        <f>IF(N247="snížená",J247,0)</f>
        <v>0</v>
      </c>
      <c r="BG247" s="206">
        <f>IF(N247="zákl. přenesená",J247,0)</f>
        <v>0</v>
      </c>
      <c r="BH247" s="206">
        <f>IF(N247="sníž. přenesená",J247,0)</f>
        <v>0</v>
      </c>
      <c r="BI247" s="206">
        <f>IF(N247="nulová",J247,0)</f>
        <v>0</v>
      </c>
      <c r="BJ247" s="19" t="s">
        <v>79</v>
      </c>
      <c r="BK247" s="206">
        <f>ROUND(I247*H247,2)</f>
        <v>0</v>
      </c>
      <c r="BL247" s="19" t="s">
        <v>246</v>
      </c>
      <c r="BM247" s="205" t="s">
        <v>4693</v>
      </c>
    </row>
    <row r="248" spans="1:65" s="2" customFormat="1" ht="19.5">
      <c r="A248" s="36"/>
      <c r="B248" s="37"/>
      <c r="C248" s="38"/>
      <c r="D248" s="207" t="s">
        <v>248</v>
      </c>
      <c r="E248" s="38"/>
      <c r="F248" s="208" t="s">
        <v>4694</v>
      </c>
      <c r="G248" s="38"/>
      <c r="H248" s="38"/>
      <c r="I248" s="117"/>
      <c r="J248" s="38"/>
      <c r="K248" s="38"/>
      <c r="L248" s="41"/>
      <c r="M248" s="209"/>
      <c r="N248" s="210"/>
      <c r="O248" s="66"/>
      <c r="P248" s="66"/>
      <c r="Q248" s="66"/>
      <c r="R248" s="66"/>
      <c r="S248" s="66"/>
      <c r="T248" s="67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T248" s="19" t="s">
        <v>248</v>
      </c>
      <c r="AU248" s="19" t="s">
        <v>81</v>
      </c>
    </row>
    <row r="249" spans="1:65" s="14" customFormat="1" ht="11.25">
      <c r="B249" s="230"/>
      <c r="C249" s="231"/>
      <c r="D249" s="207" t="s">
        <v>250</v>
      </c>
      <c r="E249" s="232" t="s">
        <v>19</v>
      </c>
      <c r="F249" s="233" t="s">
        <v>4566</v>
      </c>
      <c r="G249" s="231"/>
      <c r="H249" s="232" t="s">
        <v>19</v>
      </c>
      <c r="I249" s="234"/>
      <c r="J249" s="231"/>
      <c r="K249" s="231"/>
      <c r="L249" s="235"/>
      <c r="M249" s="236"/>
      <c r="N249" s="237"/>
      <c r="O249" s="237"/>
      <c r="P249" s="237"/>
      <c r="Q249" s="237"/>
      <c r="R249" s="237"/>
      <c r="S249" s="237"/>
      <c r="T249" s="238"/>
      <c r="AT249" s="239" t="s">
        <v>250</v>
      </c>
      <c r="AU249" s="239" t="s">
        <v>81</v>
      </c>
      <c r="AV249" s="14" t="s">
        <v>79</v>
      </c>
      <c r="AW249" s="14" t="s">
        <v>33</v>
      </c>
      <c r="AX249" s="14" t="s">
        <v>72</v>
      </c>
      <c r="AY249" s="239" t="s">
        <v>239</v>
      </c>
    </row>
    <row r="250" spans="1:65" s="13" customFormat="1" ht="11.25">
      <c r="B250" s="211"/>
      <c r="C250" s="212"/>
      <c r="D250" s="207" t="s">
        <v>250</v>
      </c>
      <c r="E250" s="213" t="s">
        <v>19</v>
      </c>
      <c r="F250" s="214" t="s">
        <v>4689</v>
      </c>
      <c r="G250" s="212"/>
      <c r="H250" s="215">
        <v>28</v>
      </c>
      <c r="I250" s="216"/>
      <c r="J250" s="212"/>
      <c r="K250" s="212"/>
      <c r="L250" s="217"/>
      <c r="M250" s="218"/>
      <c r="N250" s="219"/>
      <c r="O250" s="219"/>
      <c r="P250" s="219"/>
      <c r="Q250" s="219"/>
      <c r="R250" s="219"/>
      <c r="S250" s="219"/>
      <c r="T250" s="220"/>
      <c r="AT250" s="221" t="s">
        <v>250</v>
      </c>
      <c r="AU250" s="221" t="s">
        <v>81</v>
      </c>
      <c r="AV250" s="13" t="s">
        <v>81</v>
      </c>
      <c r="AW250" s="13" t="s">
        <v>33</v>
      </c>
      <c r="AX250" s="13" t="s">
        <v>72</v>
      </c>
      <c r="AY250" s="221" t="s">
        <v>239</v>
      </c>
    </row>
    <row r="251" spans="1:65" s="13" customFormat="1" ht="11.25">
      <c r="B251" s="211"/>
      <c r="C251" s="212"/>
      <c r="D251" s="207" t="s">
        <v>250</v>
      </c>
      <c r="E251" s="213" t="s">
        <v>19</v>
      </c>
      <c r="F251" s="214" t="s">
        <v>4690</v>
      </c>
      <c r="G251" s="212"/>
      <c r="H251" s="215">
        <v>28</v>
      </c>
      <c r="I251" s="216"/>
      <c r="J251" s="212"/>
      <c r="K251" s="212"/>
      <c r="L251" s="217"/>
      <c r="M251" s="218"/>
      <c r="N251" s="219"/>
      <c r="O251" s="219"/>
      <c r="P251" s="219"/>
      <c r="Q251" s="219"/>
      <c r="R251" s="219"/>
      <c r="S251" s="219"/>
      <c r="T251" s="220"/>
      <c r="AT251" s="221" t="s">
        <v>250</v>
      </c>
      <c r="AU251" s="221" t="s">
        <v>81</v>
      </c>
      <c r="AV251" s="13" t="s">
        <v>81</v>
      </c>
      <c r="AW251" s="13" t="s">
        <v>33</v>
      </c>
      <c r="AX251" s="13" t="s">
        <v>72</v>
      </c>
      <c r="AY251" s="221" t="s">
        <v>239</v>
      </c>
    </row>
    <row r="252" spans="1:65" s="14" customFormat="1" ht="11.25">
      <c r="B252" s="230"/>
      <c r="C252" s="231"/>
      <c r="D252" s="207" t="s">
        <v>250</v>
      </c>
      <c r="E252" s="232" t="s">
        <v>19</v>
      </c>
      <c r="F252" s="233" t="s">
        <v>4569</v>
      </c>
      <c r="G252" s="231"/>
      <c r="H252" s="232" t="s">
        <v>19</v>
      </c>
      <c r="I252" s="234"/>
      <c r="J252" s="231"/>
      <c r="K252" s="231"/>
      <c r="L252" s="235"/>
      <c r="M252" s="236"/>
      <c r="N252" s="237"/>
      <c r="O252" s="237"/>
      <c r="P252" s="237"/>
      <c r="Q252" s="237"/>
      <c r="R252" s="237"/>
      <c r="S252" s="237"/>
      <c r="T252" s="238"/>
      <c r="AT252" s="239" t="s">
        <v>250</v>
      </c>
      <c r="AU252" s="239" t="s">
        <v>81</v>
      </c>
      <c r="AV252" s="14" t="s">
        <v>79</v>
      </c>
      <c r="AW252" s="14" t="s">
        <v>33</v>
      </c>
      <c r="AX252" s="14" t="s">
        <v>72</v>
      </c>
      <c r="AY252" s="239" t="s">
        <v>239</v>
      </c>
    </row>
    <row r="253" spans="1:65" s="13" customFormat="1" ht="11.25">
      <c r="B253" s="211"/>
      <c r="C253" s="212"/>
      <c r="D253" s="207" t="s">
        <v>250</v>
      </c>
      <c r="E253" s="213" t="s">
        <v>19</v>
      </c>
      <c r="F253" s="214" t="s">
        <v>4689</v>
      </c>
      <c r="G253" s="212"/>
      <c r="H253" s="215">
        <v>28</v>
      </c>
      <c r="I253" s="216"/>
      <c r="J253" s="212"/>
      <c r="K253" s="212"/>
      <c r="L253" s="217"/>
      <c r="M253" s="218"/>
      <c r="N253" s="219"/>
      <c r="O253" s="219"/>
      <c r="P253" s="219"/>
      <c r="Q253" s="219"/>
      <c r="R253" s="219"/>
      <c r="S253" s="219"/>
      <c r="T253" s="220"/>
      <c r="AT253" s="221" t="s">
        <v>250</v>
      </c>
      <c r="AU253" s="221" t="s">
        <v>81</v>
      </c>
      <c r="AV253" s="13" t="s">
        <v>81</v>
      </c>
      <c r="AW253" s="13" t="s">
        <v>33</v>
      </c>
      <c r="AX253" s="13" t="s">
        <v>72</v>
      </c>
      <c r="AY253" s="221" t="s">
        <v>239</v>
      </c>
    </row>
    <row r="254" spans="1:65" s="13" customFormat="1" ht="11.25">
      <c r="B254" s="211"/>
      <c r="C254" s="212"/>
      <c r="D254" s="207" t="s">
        <v>250</v>
      </c>
      <c r="E254" s="213" t="s">
        <v>19</v>
      </c>
      <c r="F254" s="214" t="s">
        <v>4690</v>
      </c>
      <c r="G254" s="212"/>
      <c r="H254" s="215">
        <v>28</v>
      </c>
      <c r="I254" s="216"/>
      <c r="J254" s="212"/>
      <c r="K254" s="212"/>
      <c r="L254" s="217"/>
      <c r="M254" s="218"/>
      <c r="N254" s="219"/>
      <c r="O254" s="219"/>
      <c r="P254" s="219"/>
      <c r="Q254" s="219"/>
      <c r="R254" s="219"/>
      <c r="S254" s="219"/>
      <c r="T254" s="220"/>
      <c r="AT254" s="221" t="s">
        <v>250</v>
      </c>
      <c r="AU254" s="221" t="s">
        <v>81</v>
      </c>
      <c r="AV254" s="13" t="s">
        <v>81</v>
      </c>
      <c r="AW254" s="13" t="s">
        <v>33</v>
      </c>
      <c r="AX254" s="13" t="s">
        <v>72</v>
      </c>
      <c r="AY254" s="221" t="s">
        <v>239</v>
      </c>
    </row>
    <row r="255" spans="1:65" s="2" customFormat="1" ht="16.5" customHeight="1">
      <c r="A255" s="36"/>
      <c r="B255" s="37"/>
      <c r="C255" s="194" t="s">
        <v>497</v>
      </c>
      <c r="D255" s="194" t="s">
        <v>241</v>
      </c>
      <c r="E255" s="195" t="s">
        <v>4695</v>
      </c>
      <c r="F255" s="196" t="s">
        <v>4696</v>
      </c>
      <c r="G255" s="197" t="s">
        <v>285</v>
      </c>
      <c r="H255" s="198">
        <v>10</v>
      </c>
      <c r="I255" s="199"/>
      <c r="J255" s="200">
        <f>ROUND(I255*H255,2)</f>
        <v>0</v>
      </c>
      <c r="K255" s="196" t="s">
        <v>245</v>
      </c>
      <c r="L255" s="41"/>
      <c r="M255" s="201" t="s">
        <v>19</v>
      </c>
      <c r="N255" s="202" t="s">
        <v>43</v>
      </c>
      <c r="O255" s="66"/>
      <c r="P255" s="203">
        <f>O255*H255</f>
        <v>0</v>
      </c>
      <c r="Q255" s="203">
        <v>0</v>
      </c>
      <c r="R255" s="203">
        <f>Q255*H255</f>
        <v>0</v>
      </c>
      <c r="S255" s="203">
        <v>0</v>
      </c>
      <c r="T255" s="204">
        <f>S255*H255</f>
        <v>0</v>
      </c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R255" s="205" t="s">
        <v>246</v>
      </c>
      <c r="AT255" s="205" t="s">
        <v>241</v>
      </c>
      <c r="AU255" s="205" t="s">
        <v>81</v>
      </c>
      <c r="AY255" s="19" t="s">
        <v>239</v>
      </c>
      <c r="BE255" s="206">
        <f>IF(N255="základní",J255,0)</f>
        <v>0</v>
      </c>
      <c r="BF255" s="206">
        <f>IF(N255="snížená",J255,0)</f>
        <v>0</v>
      </c>
      <c r="BG255" s="206">
        <f>IF(N255="zákl. přenesená",J255,0)</f>
        <v>0</v>
      </c>
      <c r="BH255" s="206">
        <f>IF(N255="sníž. přenesená",J255,0)</f>
        <v>0</v>
      </c>
      <c r="BI255" s="206">
        <f>IF(N255="nulová",J255,0)</f>
        <v>0</v>
      </c>
      <c r="BJ255" s="19" t="s">
        <v>79</v>
      </c>
      <c r="BK255" s="206">
        <f>ROUND(I255*H255,2)</f>
        <v>0</v>
      </c>
      <c r="BL255" s="19" t="s">
        <v>246</v>
      </c>
      <c r="BM255" s="205" t="s">
        <v>4697</v>
      </c>
    </row>
    <row r="256" spans="1:65" s="2" customFormat="1" ht="11.25">
      <c r="A256" s="36"/>
      <c r="B256" s="37"/>
      <c r="C256" s="38"/>
      <c r="D256" s="207" t="s">
        <v>248</v>
      </c>
      <c r="E256" s="38"/>
      <c r="F256" s="208" t="s">
        <v>4698</v>
      </c>
      <c r="G256" s="38"/>
      <c r="H256" s="38"/>
      <c r="I256" s="117"/>
      <c r="J256" s="38"/>
      <c r="K256" s="38"/>
      <c r="L256" s="41"/>
      <c r="M256" s="209"/>
      <c r="N256" s="210"/>
      <c r="O256" s="66"/>
      <c r="P256" s="66"/>
      <c r="Q256" s="66"/>
      <c r="R256" s="66"/>
      <c r="S256" s="66"/>
      <c r="T256" s="67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T256" s="19" t="s">
        <v>248</v>
      </c>
      <c r="AU256" s="19" t="s">
        <v>81</v>
      </c>
    </row>
    <row r="257" spans="1:65" s="14" customFormat="1" ht="11.25">
      <c r="B257" s="230"/>
      <c r="C257" s="231"/>
      <c r="D257" s="207" t="s">
        <v>250</v>
      </c>
      <c r="E257" s="232" t="s">
        <v>19</v>
      </c>
      <c r="F257" s="233" t="s">
        <v>4566</v>
      </c>
      <c r="G257" s="231"/>
      <c r="H257" s="232" t="s">
        <v>19</v>
      </c>
      <c r="I257" s="234"/>
      <c r="J257" s="231"/>
      <c r="K257" s="231"/>
      <c r="L257" s="235"/>
      <c r="M257" s="236"/>
      <c r="N257" s="237"/>
      <c r="O257" s="237"/>
      <c r="P257" s="237"/>
      <c r="Q257" s="237"/>
      <c r="R257" s="237"/>
      <c r="S257" s="237"/>
      <c r="T257" s="238"/>
      <c r="AT257" s="239" t="s">
        <v>250</v>
      </c>
      <c r="AU257" s="239" t="s">
        <v>81</v>
      </c>
      <c r="AV257" s="14" t="s">
        <v>79</v>
      </c>
      <c r="AW257" s="14" t="s">
        <v>33</v>
      </c>
      <c r="AX257" s="14" t="s">
        <v>72</v>
      </c>
      <c r="AY257" s="239" t="s">
        <v>239</v>
      </c>
    </row>
    <row r="258" spans="1:65" s="13" customFormat="1" ht="11.25">
      <c r="B258" s="211"/>
      <c r="C258" s="212"/>
      <c r="D258" s="207" t="s">
        <v>250</v>
      </c>
      <c r="E258" s="213" t="s">
        <v>19</v>
      </c>
      <c r="F258" s="214" t="s">
        <v>4699</v>
      </c>
      <c r="G258" s="212"/>
      <c r="H258" s="215">
        <v>4</v>
      </c>
      <c r="I258" s="216"/>
      <c r="J258" s="212"/>
      <c r="K258" s="212"/>
      <c r="L258" s="217"/>
      <c r="M258" s="218"/>
      <c r="N258" s="219"/>
      <c r="O258" s="219"/>
      <c r="P258" s="219"/>
      <c r="Q258" s="219"/>
      <c r="R258" s="219"/>
      <c r="S258" s="219"/>
      <c r="T258" s="220"/>
      <c r="AT258" s="221" t="s">
        <v>250</v>
      </c>
      <c r="AU258" s="221" t="s">
        <v>81</v>
      </c>
      <c r="AV258" s="13" t="s">
        <v>81</v>
      </c>
      <c r="AW258" s="13" t="s">
        <v>33</v>
      </c>
      <c r="AX258" s="13" t="s">
        <v>72</v>
      </c>
      <c r="AY258" s="221" t="s">
        <v>239</v>
      </c>
    </row>
    <row r="259" spans="1:65" s="14" customFormat="1" ht="11.25">
      <c r="B259" s="230"/>
      <c r="C259" s="231"/>
      <c r="D259" s="207" t="s">
        <v>250</v>
      </c>
      <c r="E259" s="232" t="s">
        <v>19</v>
      </c>
      <c r="F259" s="233" t="s">
        <v>4569</v>
      </c>
      <c r="G259" s="231"/>
      <c r="H259" s="232" t="s">
        <v>19</v>
      </c>
      <c r="I259" s="234"/>
      <c r="J259" s="231"/>
      <c r="K259" s="231"/>
      <c r="L259" s="235"/>
      <c r="M259" s="236"/>
      <c r="N259" s="237"/>
      <c r="O259" s="237"/>
      <c r="P259" s="237"/>
      <c r="Q259" s="237"/>
      <c r="R259" s="237"/>
      <c r="S259" s="237"/>
      <c r="T259" s="238"/>
      <c r="AT259" s="239" t="s">
        <v>250</v>
      </c>
      <c r="AU259" s="239" t="s">
        <v>81</v>
      </c>
      <c r="AV259" s="14" t="s">
        <v>79</v>
      </c>
      <c r="AW259" s="14" t="s">
        <v>33</v>
      </c>
      <c r="AX259" s="14" t="s">
        <v>72</v>
      </c>
      <c r="AY259" s="239" t="s">
        <v>239</v>
      </c>
    </row>
    <row r="260" spans="1:65" s="13" customFormat="1" ht="11.25">
      <c r="B260" s="211"/>
      <c r="C260" s="212"/>
      <c r="D260" s="207" t="s">
        <v>250</v>
      </c>
      <c r="E260" s="213" t="s">
        <v>19</v>
      </c>
      <c r="F260" s="214" t="s">
        <v>4700</v>
      </c>
      <c r="G260" s="212"/>
      <c r="H260" s="215">
        <v>5</v>
      </c>
      <c r="I260" s="216"/>
      <c r="J260" s="212"/>
      <c r="K260" s="212"/>
      <c r="L260" s="217"/>
      <c r="M260" s="218"/>
      <c r="N260" s="219"/>
      <c r="O260" s="219"/>
      <c r="P260" s="219"/>
      <c r="Q260" s="219"/>
      <c r="R260" s="219"/>
      <c r="S260" s="219"/>
      <c r="T260" s="220"/>
      <c r="AT260" s="221" t="s">
        <v>250</v>
      </c>
      <c r="AU260" s="221" t="s">
        <v>81</v>
      </c>
      <c r="AV260" s="13" t="s">
        <v>81</v>
      </c>
      <c r="AW260" s="13" t="s">
        <v>33</v>
      </c>
      <c r="AX260" s="13" t="s">
        <v>72</v>
      </c>
      <c r="AY260" s="221" t="s">
        <v>239</v>
      </c>
    </row>
    <row r="261" spans="1:65" s="13" customFormat="1" ht="11.25">
      <c r="B261" s="211"/>
      <c r="C261" s="212"/>
      <c r="D261" s="207" t="s">
        <v>250</v>
      </c>
      <c r="E261" s="213" t="s">
        <v>19</v>
      </c>
      <c r="F261" s="214" t="s">
        <v>4570</v>
      </c>
      <c r="G261" s="212"/>
      <c r="H261" s="215">
        <v>1</v>
      </c>
      <c r="I261" s="216"/>
      <c r="J261" s="212"/>
      <c r="K261" s="212"/>
      <c r="L261" s="217"/>
      <c r="M261" s="218"/>
      <c r="N261" s="219"/>
      <c r="O261" s="219"/>
      <c r="P261" s="219"/>
      <c r="Q261" s="219"/>
      <c r="R261" s="219"/>
      <c r="S261" s="219"/>
      <c r="T261" s="220"/>
      <c r="AT261" s="221" t="s">
        <v>250</v>
      </c>
      <c r="AU261" s="221" t="s">
        <v>81</v>
      </c>
      <c r="AV261" s="13" t="s">
        <v>81</v>
      </c>
      <c r="AW261" s="13" t="s">
        <v>33</v>
      </c>
      <c r="AX261" s="13" t="s">
        <v>72</v>
      </c>
      <c r="AY261" s="221" t="s">
        <v>239</v>
      </c>
    </row>
    <row r="262" spans="1:65" s="2" customFormat="1" ht="16.5" customHeight="1">
      <c r="A262" s="36"/>
      <c r="B262" s="37"/>
      <c r="C262" s="194" t="s">
        <v>503</v>
      </c>
      <c r="D262" s="194" t="s">
        <v>241</v>
      </c>
      <c r="E262" s="195" t="s">
        <v>4701</v>
      </c>
      <c r="F262" s="196" t="s">
        <v>4702</v>
      </c>
      <c r="G262" s="197" t="s">
        <v>285</v>
      </c>
      <c r="H262" s="198">
        <v>140</v>
      </c>
      <c r="I262" s="199"/>
      <c r="J262" s="200">
        <f>ROUND(I262*H262,2)</f>
        <v>0</v>
      </c>
      <c r="K262" s="196" t="s">
        <v>245</v>
      </c>
      <c r="L262" s="41"/>
      <c r="M262" s="201" t="s">
        <v>19</v>
      </c>
      <c r="N262" s="202" t="s">
        <v>43</v>
      </c>
      <c r="O262" s="66"/>
      <c r="P262" s="203">
        <f>O262*H262</f>
        <v>0</v>
      </c>
      <c r="Q262" s="203">
        <v>0</v>
      </c>
      <c r="R262" s="203">
        <f>Q262*H262</f>
        <v>0</v>
      </c>
      <c r="S262" s="203">
        <v>0</v>
      </c>
      <c r="T262" s="204">
        <f>S262*H262</f>
        <v>0</v>
      </c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R262" s="205" t="s">
        <v>246</v>
      </c>
      <c r="AT262" s="205" t="s">
        <v>241</v>
      </c>
      <c r="AU262" s="205" t="s">
        <v>81</v>
      </c>
      <c r="AY262" s="19" t="s">
        <v>239</v>
      </c>
      <c r="BE262" s="206">
        <f>IF(N262="základní",J262,0)</f>
        <v>0</v>
      </c>
      <c r="BF262" s="206">
        <f>IF(N262="snížená",J262,0)</f>
        <v>0</v>
      </c>
      <c r="BG262" s="206">
        <f>IF(N262="zákl. přenesená",J262,0)</f>
        <v>0</v>
      </c>
      <c r="BH262" s="206">
        <f>IF(N262="sníž. přenesená",J262,0)</f>
        <v>0</v>
      </c>
      <c r="BI262" s="206">
        <f>IF(N262="nulová",J262,0)</f>
        <v>0</v>
      </c>
      <c r="BJ262" s="19" t="s">
        <v>79</v>
      </c>
      <c r="BK262" s="206">
        <f>ROUND(I262*H262,2)</f>
        <v>0</v>
      </c>
      <c r="BL262" s="19" t="s">
        <v>246</v>
      </c>
      <c r="BM262" s="205" t="s">
        <v>4703</v>
      </c>
    </row>
    <row r="263" spans="1:65" s="2" customFormat="1" ht="19.5">
      <c r="A263" s="36"/>
      <c r="B263" s="37"/>
      <c r="C263" s="38"/>
      <c r="D263" s="207" t="s">
        <v>248</v>
      </c>
      <c r="E263" s="38"/>
      <c r="F263" s="208" t="s">
        <v>4704</v>
      </c>
      <c r="G263" s="38"/>
      <c r="H263" s="38"/>
      <c r="I263" s="117"/>
      <c r="J263" s="38"/>
      <c r="K263" s="38"/>
      <c r="L263" s="41"/>
      <c r="M263" s="209"/>
      <c r="N263" s="210"/>
      <c r="O263" s="66"/>
      <c r="P263" s="66"/>
      <c r="Q263" s="66"/>
      <c r="R263" s="66"/>
      <c r="S263" s="66"/>
      <c r="T263" s="67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T263" s="19" t="s">
        <v>248</v>
      </c>
      <c r="AU263" s="19" t="s">
        <v>81</v>
      </c>
    </row>
    <row r="264" spans="1:65" s="14" customFormat="1" ht="11.25">
      <c r="B264" s="230"/>
      <c r="C264" s="231"/>
      <c r="D264" s="207" t="s">
        <v>250</v>
      </c>
      <c r="E264" s="232" t="s">
        <v>19</v>
      </c>
      <c r="F264" s="233" t="s">
        <v>4566</v>
      </c>
      <c r="G264" s="231"/>
      <c r="H264" s="232" t="s">
        <v>19</v>
      </c>
      <c r="I264" s="234"/>
      <c r="J264" s="231"/>
      <c r="K264" s="231"/>
      <c r="L264" s="235"/>
      <c r="M264" s="236"/>
      <c r="N264" s="237"/>
      <c r="O264" s="237"/>
      <c r="P264" s="237"/>
      <c r="Q264" s="237"/>
      <c r="R264" s="237"/>
      <c r="S264" s="237"/>
      <c r="T264" s="238"/>
      <c r="AT264" s="239" t="s">
        <v>250</v>
      </c>
      <c r="AU264" s="239" t="s">
        <v>81</v>
      </c>
      <c r="AV264" s="14" t="s">
        <v>79</v>
      </c>
      <c r="AW264" s="14" t="s">
        <v>33</v>
      </c>
      <c r="AX264" s="14" t="s">
        <v>72</v>
      </c>
      <c r="AY264" s="239" t="s">
        <v>239</v>
      </c>
    </row>
    <row r="265" spans="1:65" s="13" customFormat="1" ht="11.25">
      <c r="B265" s="211"/>
      <c r="C265" s="212"/>
      <c r="D265" s="207" t="s">
        <v>250</v>
      </c>
      <c r="E265" s="213" t="s">
        <v>19</v>
      </c>
      <c r="F265" s="214" t="s">
        <v>4705</v>
      </c>
      <c r="G265" s="212"/>
      <c r="H265" s="215">
        <v>56</v>
      </c>
      <c r="I265" s="216"/>
      <c r="J265" s="212"/>
      <c r="K265" s="212"/>
      <c r="L265" s="217"/>
      <c r="M265" s="218"/>
      <c r="N265" s="219"/>
      <c r="O265" s="219"/>
      <c r="P265" s="219"/>
      <c r="Q265" s="219"/>
      <c r="R265" s="219"/>
      <c r="S265" s="219"/>
      <c r="T265" s="220"/>
      <c r="AT265" s="221" t="s">
        <v>250</v>
      </c>
      <c r="AU265" s="221" t="s">
        <v>81</v>
      </c>
      <c r="AV265" s="13" t="s">
        <v>81</v>
      </c>
      <c r="AW265" s="13" t="s">
        <v>33</v>
      </c>
      <c r="AX265" s="13" t="s">
        <v>72</v>
      </c>
      <c r="AY265" s="221" t="s">
        <v>239</v>
      </c>
    </row>
    <row r="266" spans="1:65" s="14" customFormat="1" ht="11.25">
      <c r="B266" s="230"/>
      <c r="C266" s="231"/>
      <c r="D266" s="207" t="s">
        <v>250</v>
      </c>
      <c r="E266" s="232" t="s">
        <v>19</v>
      </c>
      <c r="F266" s="233" t="s">
        <v>4569</v>
      </c>
      <c r="G266" s="231"/>
      <c r="H266" s="232" t="s">
        <v>19</v>
      </c>
      <c r="I266" s="234"/>
      <c r="J266" s="231"/>
      <c r="K266" s="231"/>
      <c r="L266" s="235"/>
      <c r="M266" s="236"/>
      <c r="N266" s="237"/>
      <c r="O266" s="237"/>
      <c r="P266" s="237"/>
      <c r="Q266" s="237"/>
      <c r="R266" s="237"/>
      <c r="S266" s="237"/>
      <c r="T266" s="238"/>
      <c r="AT266" s="239" t="s">
        <v>250</v>
      </c>
      <c r="AU266" s="239" t="s">
        <v>81</v>
      </c>
      <c r="AV266" s="14" t="s">
        <v>79</v>
      </c>
      <c r="AW266" s="14" t="s">
        <v>33</v>
      </c>
      <c r="AX266" s="14" t="s">
        <v>72</v>
      </c>
      <c r="AY266" s="239" t="s">
        <v>239</v>
      </c>
    </row>
    <row r="267" spans="1:65" s="13" customFormat="1" ht="11.25">
      <c r="B267" s="211"/>
      <c r="C267" s="212"/>
      <c r="D267" s="207" t="s">
        <v>250</v>
      </c>
      <c r="E267" s="213" t="s">
        <v>19</v>
      </c>
      <c r="F267" s="214" t="s">
        <v>4706</v>
      </c>
      <c r="G267" s="212"/>
      <c r="H267" s="215">
        <v>70</v>
      </c>
      <c r="I267" s="216"/>
      <c r="J267" s="212"/>
      <c r="K267" s="212"/>
      <c r="L267" s="217"/>
      <c r="M267" s="218"/>
      <c r="N267" s="219"/>
      <c r="O267" s="219"/>
      <c r="P267" s="219"/>
      <c r="Q267" s="219"/>
      <c r="R267" s="219"/>
      <c r="S267" s="219"/>
      <c r="T267" s="220"/>
      <c r="AT267" s="221" t="s">
        <v>250</v>
      </c>
      <c r="AU267" s="221" t="s">
        <v>81</v>
      </c>
      <c r="AV267" s="13" t="s">
        <v>81</v>
      </c>
      <c r="AW267" s="13" t="s">
        <v>33</v>
      </c>
      <c r="AX267" s="13" t="s">
        <v>72</v>
      </c>
      <c r="AY267" s="221" t="s">
        <v>239</v>
      </c>
    </row>
    <row r="268" spans="1:65" s="13" customFormat="1" ht="11.25">
      <c r="B268" s="211"/>
      <c r="C268" s="212"/>
      <c r="D268" s="207" t="s">
        <v>250</v>
      </c>
      <c r="E268" s="213" t="s">
        <v>19</v>
      </c>
      <c r="F268" s="214" t="s">
        <v>4581</v>
      </c>
      <c r="G268" s="212"/>
      <c r="H268" s="215">
        <v>14</v>
      </c>
      <c r="I268" s="216"/>
      <c r="J268" s="212"/>
      <c r="K268" s="212"/>
      <c r="L268" s="217"/>
      <c r="M268" s="218"/>
      <c r="N268" s="219"/>
      <c r="O268" s="219"/>
      <c r="P268" s="219"/>
      <c r="Q268" s="219"/>
      <c r="R268" s="219"/>
      <c r="S268" s="219"/>
      <c r="T268" s="220"/>
      <c r="AT268" s="221" t="s">
        <v>250</v>
      </c>
      <c r="AU268" s="221" t="s">
        <v>81</v>
      </c>
      <c r="AV268" s="13" t="s">
        <v>81</v>
      </c>
      <c r="AW268" s="13" t="s">
        <v>33</v>
      </c>
      <c r="AX268" s="13" t="s">
        <v>72</v>
      </c>
      <c r="AY268" s="221" t="s">
        <v>239</v>
      </c>
    </row>
    <row r="269" spans="1:65" s="2" customFormat="1" ht="16.5" customHeight="1">
      <c r="A269" s="36"/>
      <c r="B269" s="37"/>
      <c r="C269" s="194" t="s">
        <v>510</v>
      </c>
      <c r="D269" s="194" t="s">
        <v>241</v>
      </c>
      <c r="E269" s="195" t="s">
        <v>4707</v>
      </c>
      <c r="F269" s="196" t="s">
        <v>4708</v>
      </c>
      <c r="G269" s="197" t="s">
        <v>285</v>
      </c>
      <c r="H269" s="198">
        <v>3</v>
      </c>
      <c r="I269" s="199"/>
      <c r="J269" s="200">
        <f>ROUND(I269*H269,2)</f>
        <v>0</v>
      </c>
      <c r="K269" s="196" t="s">
        <v>19</v>
      </c>
      <c r="L269" s="41"/>
      <c r="M269" s="201" t="s">
        <v>19</v>
      </c>
      <c r="N269" s="202" t="s">
        <v>43</v>
      </c>
      <c r="O269" s="66"/>
      <c r="P269" s="203">
        <f>O269*H269</f>
        <v>0</v>
      </c>
      <c r="Q269" s="203">
        <v>0</v>
      </c>
      <c r="R269" s="203">
        <f>Q269*H269</f>
        <v>0</v>
      </c>
      <c r="S269" s="203">
        <v>0</v>
      </c>
      <c r="T269" s="204">
        <f>S269*H269</f>
        <v>0</v>
      </c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R269" s="205" t="s">
        <v>246</v>
      </c>
      <c r="AT269" s="205" t="s">
        <v>241</v>
      </c>
      <c r="AU269" s="205" t="s">
        <v>81</v>
      </c>
      <c r="AY269" s="19" t="s">
        <v>239</v>
      </c>
      <c r="BE269" s="206">
        <f>IF(N269="základní",J269,0)</f>
        <v>0</v>
      </c>
      <c r="BF269" s="206">
        <f>IF(N269="snížená",J269,0)</f>
        <v>0</v>
      </c>
      <c r="BG269" s="206">
        <f>IF(N269="zákl. přenesená",J269,0)</f>
        <v>0</v>
      </c>
      <c r="BH269" s="206">
        <f>IF(N269="sníž. přenesená",J269,0)</f>
        <v>0</v>
      </c>
      <c r="BI269" s="206">
        <f>IF(N269="nulová",J269,0)</f>
        <v>0</v>
      </c>
      <c r="BJ269" s="19" t="s">
        <v>79</v>
      </c>
      <c r="BK269" s="206">
        <f>ROUND(I269*H269,2)</f>
        <v>0</v>
      </c>
      <c r="BL269" s="19" t="s">
        <v>246</v>
      </c>
      <c r="BM269" s="205" t="s">
        <v>4709</v>
      </c>
    </row>
    <row r="270" spans="1:65" s="2" customFormat="1" ht="11.25">
      <c r="A270" s="36"/>
      <c r="B270" s="37"/>
      <c r="C270" s="38"/>
      <c r="D270" s="207" t="s">
        <v>248</v>
      </c>
      <c r="E270" s="38"/>
      <c r="F270" s="208" t="s">
        <v>4710</v>
      </c>
      <c r="G270" s="38"/>
      <c r="H270" s="38"/>
      <c r="I270" s="117"/>
      <c r="J270" s="38"/>
      <c r="K270" s="38"/>
      <c r="L270" s="41"/>
      <c r="M270" s="209"/>
      <c r="N270" s="210"/>
      <c r="O270" s="66"/>
      <c r="P270" s="66"/>
      <c r="Q270" s="66"/>
      <c r="R270" s="66"/>
      <c r="S270" s="66"/>
      <c r="T270" s="67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T270" s="19" t="s">
        <v>248</v>
      </c>
      <c r="AU270" s="19" t="s">
        <v>81</v>
      </c>
    </row>
    <row r="271" spans="1:65" s="14" customFormat="1" ht="11.25">
      <c r="B271" s="230"/>
      <c r="C271" s="231"/>
      <c r="D271" s="207" t="s">
        <v>250</v>
      </c>
      <c r="E271" s="232" t="s">
        <v>19</v>
      </c>
      <c r="F271" s="233" t="s">
        <v>4566</v>
      </c>
      <c r="G271" s="231"/>
      <c r="H271" s="232" t="s">
        <v>19</v>
      </c>
      <c r="I271" s="234"/>
      <c r="J271" s="231"/>
      <c r="K271" s="231"/>
      <c r="L271" s="235"/>
      <c r="M271" s="236"/>
      <c r="N271" s="237"/>
      <c r="O271" s="237"/>
      <c r="P271" s="237"/>
      <c r="Q271" s="237"/>
      <c r="R271" s="237"/>
      <c r="S271" s="237"/>
      <c r="T271" s="238"/>
      <c r="AT271" s="239" t="s">
        <v>250</v>
      </c>
      <c r="AU271" s="239" t="s">
        <v>81</v>
      </c>
      <c r="AV271" s="14" t="s">
        <v>79</v>
      </c>
      <c r="AW271" s="14" t="s">
        <v>33</v>
      </c>
      <c r="AX271" s="14" t="s">
        <v>72</v>
      </c>
      <c r="AY271" s="239" t="s">
        <v>239</v>
      </c>
    </row>
    <row r="272" spans="1:65" s="13" customFormat="1" ht="11.25">
      <c r="B272" s="211"/>
      <c r="C272" s="212"/>
      <c r="D272" s="207" t="s">
        <v>250</v>
      </c>
      <c r="E272" s="213" t="s">
        <v>19</v>
      </c>
      <c r="F272" s="214" t="s">
        <v>4591</v>
      </c>
      <c r="G272" s="212"/>
      <c r="H272" s="215">
        <v>3</v>
      </c>
      <c r="I272" s="216"/>
      <c r="J272" s="212"/>
      <c r="K272" s="212"/>
      <c r="L272" s="217"/>
      <c r="M272" s="218"/>
      <c r="N272" s="219"/>
      <c r="O272" s="219"/>
      <c r="P272" s="219"/>
      <c r="Q272" s="219"/>
      <c r="R272" s="219"/>
      <c r="S272" s="219"/>
      <c r="T272" s="220"/>
      <c r="AT272" s="221" t="s">
        <v>250</v>
      </c>
      <c r="AU272" s="221" t="s">
        <v>81</v>
      </c>
      <c r="AV272" s="13" t="s">
        <v>81</v>
      </c>
      <c r="AW272" s="13" t="s">
        <v>33</v>
      </c>
      <c r="AX272" s="13" t="s">
        <v>72</v>
      </c>
      <c r="AY272" s="221" t="s">
        <v>239</v>
      </c>
    </row>
    <row r="273" spans="1:65" s="2" customFormat="1" ht="16.5" customHeight="1">
      <c r="A273" s="36"/>
      <c r="B273" s="37"/>
      <c r="C273" s="194" t="s">
        <v>518</v>
      </c>
      <c r="D273" s="194" t="s">
        <v>241</v>
      </c>
      <c r="E273" s="195" t="s">
        <v>4711</v>
      </c>
      <c r="F273" s="196" t="s">
        <v>4712</v>
      </c>
      <c r="G273" s="197" t="s">
        <v>285</v>
      </c>
      <c r="H273" s="198">
        <v>3</v>
      </c>
      <c r="I273" s="199"/>
      <c r="J273" s="200">
        <f>ROUND(I273*H273,2)</f>
        <v>0</v>
      </c>
      <c r="K273" s="196" t="s">
        <v>19</v>
      </c>
      <c r="L273" s="41"/>
      <c r="M273" s="201" t="s">
        <v>19</v>
      </c>
      <c r="N273" s="202" t="s">
        <v>43</v>
      </c>
      <c r="O273" s="66"/>
      <c r="P273" s="203">
        <f>O273*H273</f>
        <v>0</v>
      </c>
      <c r="Q273" s="203">
        <v>0</v>
      </c>
      <c r="R273" s="203">
        <f>Q273*H273</f>
        <v>0</v>
      </c>
      <c r="S273" s="203">
        <v>0</v>
      </c>
      <c r="T273" s="204">
        <f>S273*H273</f>
        <v>0</v>
      </c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R273" s="205" t="s">
        <v>246</v>
      </c>
      <c r="AT273" s="205" t="s">
        <v>241</v>
      </c>
      <c r="AU273" s="205" t="s">
        <v>81</v>
      </c>
      <c r="AY273" s="19" t="s">
        <v>239</v>
      </c>
      <c r="BE273" s="206">
        <f>IF(N273="základní",J273,0)</f>
        <v>0</v>
      </c>
      <c r="BF273" s="206">
        <f>IF(N273="snížená",J273,0)</f>
        <v>0</v>
      </c>
      <c r="BG273" s="206">
        <f>IF(N273="zákl. přenesená",J273,0)</f>
        <v>0</v>
      </c>
      <c r="BH273" s="206">
        <f>IF(N273="sníž. přenesená",J273,0)</f>
        <v>0</v>
      </c>
      <c r="BI273" s="206">
        <f>IF(N273="nulová",J273,0)</f>
        <v>0</v>
      </c>
      <c r="BJ273" s="19" t="s">
        <v>79</v>
      </c>
      <c r="BK273" s="206">
        <f>ROUND(I273*H273,2)</f>
        <v>0</v>
      </c>
      <c r="BL273" s="19" t="s">
        <v>246</v>
      </c>
      <c r="BM273" s="205" t="s">
        <v>4713</v>
      </c>
    </row>
    <row r="274" spans="1:65" s="2" customFormat="1" ht="11.25">
      <c r="A274" s="36"/>
      <c r="B274" s="37"/>
      <c r="C274" s="38"/>
      <c r="D274" s="207" t="s">
        <v>248</v>
      </c>
      <c r="E274" s="38"/>
      <c r="F274" s="208" t="s">
        <v>4714</v>
      </c>
      <c r="G274" s="38"/>
      <c r="H274" s="38"/>
      <c r="I274" s="117"/>
      <c r="J274" s="38"/>
      <c r="K274" s="38"/>
      <c r="L274" s="41"/>
      <c r="M274" s="209"/>
      <c r="N274" s="210"/>
      <c r="O274" s="66"/>
      <c r="P274" s="66"/>
      <c r="Q274" s="66"/>
      <c r="R274" s="66"/>
      <c r="S274" s="66"/>
      <c r="T274" s="67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T274" s="19" t="s">
        <v>248</v>
      </c>
      <c r="AU274" s="19" t="s">
        <v>81</v>
      </c>
    </row>
    <row r="275" spans="1:65" s="14" customFormat="1" ht="11.25">
      <c r="B275" s="230"/>
      <c r="C275" s="231"/>
      <c r="D275" s="207" t="s">
        <v>250</v>
      </c>
      <c r="E275" s="232" t="s">
        <v>19</v>
      </c>
      <c r="F275" s="233" t="s">
        <v>4569</v>
      </c>
      <c r="G275" s="231"/>
      <c r="H275" s="232" t="s">
        <v>19</v>
      </c>
      <c r="I275" s="234"/>
      <c r="J275" s="231"/>
      <c r="K275" s="231"/>
      <c r="L275" s="235"/>
      <c r="M275" s="236"/>
      <c r="N275" s="237"/>
      <c r="O275" s="237"/>
      <c r="P275" s="237"/>
      <c r="Q275" s="237"/>
      <c r="R275" s="237"/>
      <c r="S275" s="237"/>
      <c r="T275" s="238"/>
      <c r="AT275" s="239" t="s">
        <v>250</v>
      </c>
      <c r="AU275" s="239" t="s">
        <v>81</v>
      </c>
      <c r="AV275" s="14" t="s">
        <v>79</v>
      </c>
      <c r="AW275" s="14" t="s">
        <v>33</v>
      </c>
      <c r="AX275" s="14" t="s">
        <v>72</v>
      </c>
      <c r="AY275" s="239" t="s">
        <v>239</v>
      </c>
    </row>
    <row r="276" spans="1:65" s="13" customFormat="1" ht="11.25">
      <c r="B276" s="211"/>
      <c r="C276" s="212"/>
      <c r="D276" s="207" t="s">
        <v>250</v>
      </c>
      <c r="E276" s="213" t="s">
        <v>19</v>
      </c>
      <c r="F276" s="214" t="s">
        <v>4591</v>
      </c>
      <c r="G276" s="212"/>
      <c r="H276" s="215">
        <v>3</v>
      </c>
      <c r="I276" s="216"/>
      <c r="J276" s="212"/>
      <c r="K276" s="212"/>
      <c r="L276" s="217"/>
      <c r="M276" s="218"/>
      <c r="N276" s="219"/>
      <c r="O276" s="219"/>
      <c r="P276" s="219"/>
      <c r="Q276" s="219"/>
      <c r="R276" s="219"/>
      <c r="S276" s="219"/>
      <c r="T276" s="220"/>
      <c r="AT276" s="221" t="s">
        <v>250</v>
      </c>
      <c r="AU276" s="221" t="s">
        <v>81</v>
      </c>
      <c r="AV276" s="13" t="s">
        <v>81</v>
      </c>
      <c r="AW276" s="13" t="s">
        <v>33</v>
      </c>
      <c r="AX276" s="13" t="s">
        <v>72</v>
      </c>
      <c r="AY276" s="221" t="s">
        <v>239</v>
      </c>
    </row>
    <row r="277" spans="1:65" s="2" customFormat="1" ht="16.5" customHeight="1">
      <c r="A277" s="36"/>
      <c r="B277" s="37"/>
      <c r="C277" s="194" t="s">
        <v>524</v>
      </c>
      <c r="D277" s="194" t="s">
        <v>241</v>
      </c>
      <c r="E277" s="195" t="s">
        <v>4715</v>
      </c>
      <c r="F277" s="196" t="s">
        <v>4716</v>
      </c>
      <c r="G277" s="197" t="s">
        <v>285</v>
      </c>
      <c r="H277" s="198">
        <v>84</v>
      </c>
      <c r="I277" s="199"/>
      <c r="J277" s="200">
        <f>ROUND(I277*H277,2)</f>
        <v>0</v>
      </c>
      <c r="K277" s="196" t="s">
        <v>19</v>
      </c>
      <c r="L277" s="41"/>
      <c r="M277" s="201" t="s">
        <v>19</v>
      </c>
      <c r="N277" s="202" t="s">
        <v>43</v>
      </c>
      <c r="O277" s="66"/>
      <c r="P277" s="203">
        <f>O277*H277</f>
        <v>0</v>
      </c>
      <c r="Q277" s="203">
        <v>0</v>
      </c>
      <c r="R277" s="203">
        <f>Q277*H277</f>
        <v>0</v>
      </c>
      <c r="S277" s="203">
        <v>0</v>
      </c>
      <c r="T277" s="204">
        <f>S277*H277</f>
        <v>0</v>
      </c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R277" s="205" t="s">
        <v>246</v>
      </c>
      <c r="AT277" s="205" t="s">
        <v>241</v>
      </c>
      <c r="AU277" s="205" t="s">
        <v>81</v>
      </c>
      <c r="AY277" s="19" t="s">
        <v>239</v>
      </c>
      <c r="BE277" s="206">
        <f>IF(N277="základní",J277,0)</f>
        <v>0</v>
      </c>
      <c r="BF277" s="206">
        <f>IF(N277="snížená",J277,0)</f>
        <v>0</v>
      </c>
      <c r="BG277" s="206">
        <f>IF(N277="zákl. přenesená",J277,0)</f>
        <v>0</v>
      </c>
      <c r="BH277" s="206">
        <f>IF(N277="sníž. přenesená",J277,0)</f>
        <v>0</v>
      </c>
      <c r="BI277" s="206">
        <f>IF(N277="nulová",J277,0)</f>
        <v>0</v>
      </c>
      <c r="BJ277" s="19" t="s">
        <v>79</v>
      </c>
      <c r="BK277" s="206">
        <f>ROUND(I277*H277,2)</f>
        <v>0</v>
      </c>
      <c r="BL277" s="19" t="s">
        <v>246</v>
      </c>
      <c r="BM277" s="205" t="s">
        <v>4717</v>
      </c>
    </row>
    <row r="278" spans="1:65" s="2" customFormat="1" ht="19.5">
      <c r="A278" s="36"/>
      <c r="B278" s="37"/>
      <c r="C278" s="38"/>
      <c r="D278" s="207" t="s">
        <v>248</v>
      </c>
      <c r="E278" s="38"/>
      <c r="F278" s="208" t="s">
        <v>4718</v>
      </c>
      <c r="G278" s="38"/>
      <c r="H278" s="38"/>
      <c r="I278" s="117"/>
      <c r="J278" s="38"/>
      <c r="K278" s="38"/>
      <c r="L278" s="41"/>
      <c r="M278" s="209"/>
      <c r="N278" s="210"/>
      <c r="O278" s="66"/>
      <c r="P278" s="66"/>
      <c r="Q278" s="66"/>
      <c r="R278" s="66"/>
      <c r="S278" s="66"/>
      <c r="T278" s="67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T278" s="19" t="s">
        <v>248</v>
      </c>
      <c r="AU278" s="19" t="s">
        <v>81</v>
      </c>
    </row>
    <row r="279" spans="1:65" s="14" customFormat="1" ht="11.25">
      <c r="B279" s="230"/>
      <c r="C279" s="231"/>
      <c r="D279" s="207" t="s">
        <v>250</v>
      </c>
      <c r="E279" s="232" t="s">
        <v>19</v>
      </c>
      <c r="F279" s="233" t="s">
        <v>4566</v>
      </c>
      <c r="G279" s="231"/>
      <c r="H279" s="232" t="s">
        <v>19</v>
      </c>
      <c r="I279" s="234"/>
      <c r="J279" s="231"/>
      <c r="K279" s="231"/>
      <c r="L279" s="235"/>
      <c r="M279" s="236"/>
      <c r="N279" s="237"/>
      <c r="O279" s="237"/>
      <c r="P279" s="237"/>
      <c r="Q279" s="237"/>
      <c r="R279" s="237"/>
      <c r="S279" s="237"/>
      <c r="T279" s="238"/>
      <c r="AT279" s="239" t="s">
        <v>250</v>
      </c>
      <c r="AU279" s="239" t="s">
        <v>81</v>
      </c>
      <c r="AV279" s="14" t="s">
        <v>79</v>
      </c>
      <c r="AW279" s="14" t="s">
        <v>33</v>
      </c>
      <c r="AX279" s="14" t="s">
        <v>72</v>
      </c>
      <c r="AY279" s="239" t="s">
        <v>239</v>
      </c>
    </row>
    <row r="280" spans="1:65" s="13" customFormat="1" ht="11.25">
      <c r="B280" s="211"/>
      <c r="C280" s="212"/>
      <c r="D280" s="207" t="s">
        <v>250</v>
      </c>
      <c r="E280" s="213" t="s">
        <v>19</v>
      </c>
      <c r="F280" s="214" t="s">
        <v>4604</v>
      </c>
      <c r="G280" s="212"/>
      <c r="H280" s="215">
        <v>42</v>
      </c>
      <c r="I280" s="216"/>
      <c r="J280" s="212"/>
      <c r="K280" s="212"/>
      <c r="L280" s="217"/>
      <c r="M280" s="218"/>
      <c r="N280" s="219"/>
      <c r="O280" s="219"/>
      <c r="P280" s="219"/>
      <c r="Q280" s="219"/>
      <c r="R280" s="219"/>
      <c r="S280" s="219"/>
      <c r="T280" s="220"/>
      <c r="AT280" s="221" t="s">
        <v>250</v>
      </c>
      <c r="AU280" s="221" t="s">
        <v>81</v>
      </c>
      <c r="AV280" s="13" t="s">
        <v>81</v>
      </c>
      <c r="AW280" s="13" t="s">
        <v>33</v>
      </c>
      <c r="AX280" s="13" t="s">
        <v>72</v>
      </c>
      <c r="AY280" s="221" t="s">
        <v>239</v>
      </c>
    </row>
    <row r="281" spans="1:65" s="14" customFormat="1" ht="11.25">
      <c r="B281" s="230"/>
      <c r="C281" s="231"/>
      <c r="D281" s="207" t="s">
        <v>250</v>
      </c>
      <c r="E281" s="232" t="s">
        <v>19</v>
      </c>
      <c r="F281" s="233" t="s">
        <v>4569</v>
      </c>
      <c r="G281" s="231"/>
      <c r="H281" s="232" t="s">
        <v>19</v>
      </c>
      <c r="I281" s="234"/>
      <c r="J281" s="231"/>
      <c r="K281" s="231"/>
      <c r="L281" s="235"/>
      <c r="M281" s="236"/>
      <c r="N281" s="237"/>
      <c r="O281" s="237"/>
      <c r="P281" s="237"/>
      <c r="Q281" s="237"/>
      <c r="R281" s="237"/>
      <c r="S281" s="237"/>
      <c r="T281" s="238"/>
      <c r="AT281" s="239" t="s">
        <v>250</v>
      </c>
      <c r="AU281" s="239" t="s">
        <v>81</v>
      </c>
      <c r="AV281" s="14" t="s">
        <v>79</v>
      </c>
      <c r="AW281" s="14" t="s">
        <v>33</v>
      </c>
      <c r="AX281" s="14" t="s">
        <v>72</v>
      </c>
      <c r="AY281" s="239" t="s">
        <v>239</v>
      </c>
    </row>
    <row r="282" spans="1:65" s="13" customFormat="1" ht="11.25">
      <c r="B282" s="211"/>
      <c r="C282" s="212"/>
      <c r="D282" s="207" t="s">
        <v>250</v>
      </c>
      <c r="E282" s="213" t="s">
        <v>19</v>
      </c>
      <c r="F282" s="214" t="s">
        <v>4604</v>
      </c>
      <c r="G282" s="212"/>
      <c r="H282" s="215">
        <v>42</v>
      </c>
      <c r="I282" s="216"/>
      <c r="J282" s="212"/>
      <c r="K282" s="212"/>
      <c r="L282" s="217"/>
      <c r="M282" s="218"/>
      <c r="N282" s="219"/>
      <c r="O282" s="219"/>
      <c r="P282" s="219"/>
      <c r="Q282" s="219"/>
      <c r="R282" s="219"/>
      <c r="S282" s="219"/>
      <c r="T282" s="220"/>
      <c r="AT282" s="221" t="s">
        <v>250</v>
      </c>
      <c r="AU282" s="221" t="s">
        <v>81</v>
      </c>
      <c r="AV282" s="13" t="s">
        <v>81</v>
      </c>
      <c r="AW282" s="13" t="s">
        <v>33</v>
      </c>
      <c r="AX282" s="13" t="s">
        <v>72</v>
      </c>
      <c r="AY282" s="221" t="s">
        <v>239</v>
      </c>
    </row>
    <row r="283" spans="1:65" s="2" customFormat="1" ht="16.5" customHeight="1">
      <c r="A283" s="36"/>
      <c r="B283" s="37"/>
      <c r="C283" s="194" t="s">
        <v>530</v>
      </c>
      <c r="D283" s="194" t="s">
        <v>241</v>
      </c>
      <c r="E283" s="195" t="s">
        <v>4719</v>
      </c>
      <c r="F283" s="196" t="s">
        <v>4720</v>
      </c>
      <c r="G283" s="197" t="s">
        <v>285</v>
      </c>
      <c r="H283" s="198">
        <v>12</v>
      </c>
      <c r="I283" s="199"/>
      <c r="J283" s="200">
        <f>ROUND(I283*H283,2)</f>
        <v>0</v>
      </c>
      <c r="K283" s="196" t="s">
        <v>245</v>
      </c>
      <c r="L283" s="41"/>
      <c r="M283" s="201" t="s">
        <v>19</v>
      </c>
      <c r="N283" s="202" t="s">
        <v>43</v>
      </c>
      <c r="O283" s="66"/>
      <c r="P283" s="203">
        <f>O283*H283</f>
        <v>0</v>
      </c>
      <c r="Q283" s="203">
        <v>0</v>
      </c>
      <c r="R283" s="203">
        <f>Q283*H283</f>
        <v>0</v>
      </c>
      <c r="S283" s="203">
        <v>0</v>
      </c>
      <c r="T283" s="204">
        <f>S283*H283</f>
        <v>0</v>
      </c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R283" s="205" t="s">
        <v>246</v>
      </c>
      <c r="AT283" s="205" t="s">
        <v>241</v>
      </c>
      <c r="AU283" s="205" t="s">
        <v>81</v>
      </c>
      <c r="AY283" s="19" t="s">
        <v>239</v>
      </c>
      <c r="BE283" s="206">
        <f>IF(N283="základní",J283,0)</f>
        <v>0</v>
      </c>
      <c r="BF283" s="206">
        <f>IF(N283="snížená",J283,0)</f>
        <v>0</v>
      </c>
      <c r="BG283" s="206">
        <f>IF(N283="zákl. přenesená",J283,0)</f>
        <v>0</v>
      </c>
      <c r="BH283" s="206">
        <f>IF(N283="sníž. přenesená",J283,0)</f>
        <v>0</v>
      </c>
      <c r="BI283" s="206">
        <f>IF(N283="nulová",J283,0)</f>
        <v>0</v>
      </c>
      <c r="BJ283" s="19" t="s">
        <v>79</v>
      </c>
      <c r="BK283" s="206">
        <f>ROUND(I283*H283,2)</f>
        <v>0</v>
      </c>
      <c r="BL283" s="19" t="s">
        <v>246</v>
      </c>
      <c r="BM283" s="205" t="s">
        <v>4721</v>
      </c>
    </row>
    <row r="284" spans="1:65" s="2" customFormat="1" ht="11.25">
      <c r="A284" s="36"/>
      <c r="B284" s="37"/>
      <c r="C284" s="38"/>
      <c r="D284" s="207" t="s">
        <v>248</v>
      </c>
      <c r="E284" s="38"/>
      <c r="F284" s="208" t="s">
        <v>4722</v>
      </c>
      <c r="G284" s="38"/>
      <c r="H284" s="38"/>
      <c r="I284" s="117"/>
      <c r="J284" s="38"/>
      <c r="K284" s="38"/>
      <c r="L284" s="41"/>
      <c r="M284" s="209"/>
      <c r="N284" s="210"/>
      <c r="O284" s="66"/>
      <c r="P284" s="66"/>
      <c r="Q284" s="66"/>
      <c r="R284" s="66"/>
      <c r="S284" s="66"/>
      <c r="T284" s="67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T284" s="19" t="s">
        <v>248</v>
      </c>
      <c r="AU284" s="19" t="s">
        <v>81</v>
      </c>
    </row>
    <row r="285" spans="1:65" s="14" customFormat="1" ht="11.25">
      <c r="B285" s="230"/>
      <c r="C285" s="231"/>
      <c r="D285" s="207" t="s">
        <v>250</v>
      </c>
      <c r="E285" s="232" t="s">
        <v>19</v>
      </c>
      <c r="F285" s="233" t="s">
        <v>4566</v>
      </c>
      <c r="G285" s="231"/>
      <c r="H285" s="232" t="s">
        <v>19</v>
      </c>
      <c r="I285" s="234"/>
      <c r="J285" s="231"/>
      <c r="K285" s="231"/>
      <c r="L285" s="235"/>
      <c r="M285" s="236"/>
      <c r="N285" s="237"/>
      <c r="O285" s="237"/>
      <c r="P285" s="237"/>
      <c r="Q285" s="237"/>
      <c r="R285" s="237"/>
      <c r="S285" s="237"/>
      <c r="T285" s="238"/>
      <c r="AT285" s="239" t="s">
        <v>250</v>
      </c>
      <c r="AU285" s="239" t="s">
        <v>81</v>
      </c>
      <c r="AV285" s="14" t="s">
        <v>79</v>
      </c>
      <c r="AW285" s="14" t="s">
        <v>33</v>
      </c>
      <c r="AX285" s="14" t="s">
        <v>72</v>
      </c>
      <c r="AY285" s="239" t="s">
        <v>239</v>
      </c>
    </row>
    <row r="286" spans="1:65" s="13" customFormat="1" ht="11.25">
      <c r="B286" s="211"/>
      <c r="C286" s="212"/>
      <c r="D286" s="207" t="s">
        <v>250</v>
      </c>
      <c r="E286" s="213" t="s">
        <v>19</v>
      </c>
      <c r="F286" s="214" t="s">
        <v>4567</v>
      </c>
      <c r="G286" s="212"/>
      <c r="H286" s="215">
        <v>1</v>
      </c>
      <c r="I286" s="216"/>
      <c r="J286" s="212"/>
      <c r="K286" s="212"/>
      <c r="L286" s="217"/>
      <c r="M286" s="218"/>
      <c r="N286" s="219"/>
      <c r="O286" s="219"/>
      <c r="P286" s="219"/>
      <c r="Q286" s="219"/>
      <c r="R286" s="219"/>
      <c r="S286" s="219"/>
      <c r="T286" s="220"/>
      <c r="AT286" s="221" t="s">
        <v>250</v>
      </c>
      <c r="AU286" s="221" t="s">
        <v>81</v>
      </c>
      <c r="AV286" s="13" t="s">
        <v>81</v>
      </c>
      <c r="AW286" s="13" t="s">
        <v>33</v>
      </c>
      <c r="AX286" s="13" t="s">
        <v>72</v>
      </c>
      <c r="AY286" s="221" t="s">
        <v>239</v>
      </c>
    </row>
    <row r="287" spans="1:65" s="13" customFormat="1" ht="11.25">
      <c r="B287" s="211"/>
      <c r="C287" s="212"/>
      <c r="D287" s="207" t="s">
        <v>250</v>
      </c>
      <c r="E287" s="213" t="s">
        <v>19</v>
      </c>
      <c r="F287" s="214" t="s">
        <v>4568</v>
      </c>
      <c r="G287" s="212"/>
      <c r="H287" s="215">
        <v>1</v>
      </c>
      <c r="I287" s="216"/>
      <c r="J287" s="212"/>
      <c r="K287" s="212"/>
      <c r="L287" s="217"/>
      <c r="M287" s="218"/>
      <c r="N287" s="219"/>
      <c r="O287" s="219"/>
      <c r="P287" s="219"/>
      <c r="Q287" s="219"/>
      <c r="R287" s="219"/>
      <c r="S287" s="219"/>
      <c r="T287" s="220"/>
      <c r="AT287" s="221" t="s">
        <v>250</v>
      </c>
      <c r="AU287" s="221" t="s">
        <v>81</v>
      </c>
      <c r="AV287" s="13" t="s">
        <v>81</v>
      </c>
      <c r="AW287" s="13" t="s">
        <v>33</v>
      </c>
      <c r="AX287" s="13" t="s">
        <v>72</v>
      </c>
      <c r="AY287" s="221" t="s">
        <v>239</v>
      </c>
    </row>
    <row r="288" spans="1:65" s="13" customFormat="1" ht="11.25">
      <c r="B288" s="211"/>
      <c r="C288" s="212"/>
      <c r="D288" s="207" t="s">
        <v>250</v>
      </c>
      <c r="E288" s="213" t="s">
        <v>19</v>
      </c>
      <c r="F288" s="214" t="s">
        <v>4723</v>
      </c>
      <c r="G288" s="212"/>
      <c r="H288" s="215">
        <v>4</v>
      </c>
      <c r="I288" s="216"/>
      <c r="J288" s="212"/>
      <c r="K288" s="212"/>
      <c r="L288" s="217"/>
      <c r="M288" s="218"/>
      <c r="N288" s="219"/>
      <c r="O288" s="219"/>
      <c r="P288" s="219"/>
      <c r="Q288" s="219"/>
      <c r="R288" s="219"/>
      <c r="S288" s="219"/>
      <c r="T288" s="220"/>
      <c r="AT288" s="221" t="s">
        <v>250</v>
      </c>
      <c r="AU288" s="221" t="s">
        <v>81</v>
      </c>
      <c r="AV288" s="13" t="s">
        <v>81</v>
      </c>
      <c r="AW288" s="13" t="s">
        <v>33</v>
      </c>
      <c r="AX288" s="13" t="s">
        <v>72</v>
      </c>
      <c r="AY288" s="221" t="s">
        <v>239</v>
      </c>
    </row>
    <row r="289" spans="1:65" s="14" customFormat="1" ht="11.25">
      <c r="B289" s="230"/>
      <c r="C289" s="231"/>
      <c r="D289" s="207" t="s">
        <v>250</v>
      </c>
      <c r="E289" s="232" t="s">
        <v>19</v>
      </c>
      <c r="F289" s="233" t="s">
        <v>4569</v>
      </c>
      <c r="G289" s="231"/>
      <c r="H289" s="232" t="s">
        <v>19</v>
      </c>
      <c r="I289" s="234"/>
      <c r="J289" s="231"/>
      <c r="K289" s="231"/>
      <c r="L289" s="235"/>
      <c r="M289" s="236"/>
      <c r="N289" s="237"/>
      <c r="O289" s="237"/>
      <c r="P289" s="237"/>
      <c r="Q289" s="237"/>
      <c r="R289" s="237"/>
      <c r="S289" s="237"/>
      <c r="T289" s="238"/>
      <c r="AT289" s="239" t="s">
        <v>250</v>
      </c>
      <c r="AU289" s="239" t="s">
        <v>81</v>
      </c>
      <c r="AV289" s="14" t="s">
        <v>79</v>
      </c>
      <c r="AW289" s="14" t="s">
        <v>33</v>
      </c>
      <c r="AX289" s="14" t="s">
        <v>72</v>
      </c>
      <c r="AY289" s="239" t="s">
        <v>239</v>
      </c>
    </row>
    <row r="290" spans="1:65" s="13" customFormat="1" ht="11.25">
      <c r="B290" s="211"/>
      <c r="C290" s="212"/>
      <c r="D290" s="207" t="s">
        <v>250</v>
      </c>
      <c r="E290" s="213" t="s">
        <v>19</v>
      </c>
      <c r="F290" s="214" t="s">
        <v>4567</v>
      </c>
      <c r="G290" s="212"/>
      <c r="H290" s="215">
        <v>1</v>
      </c>
      <c r="I290" s="216"/>
      <c r="J290" s="212"/>
      <c r="K290" s="212"/>
      <c r="L290" s="217"/>
      <c r="M290" s="218"/>
      <c r="N290" s="219"/>
      <c r="O290" s="219"/>
      <c r="P290" s="219"/>
      <c r="Q290" s="219"/>
      <c r="R290" s="219"/>
      <c r="S290" s="219"/>
      <c r="T290" s="220"/>
      <c r="AT290" s="221" t="s">
        <v>250</v>
      </c>
      <c r="AU290" s="221" t="s">
        <v>81</v>
      </c>
      <c r="AV290" s="13" t="s">
        <v>81</v>
      </c>
      <c r="AW290" s="13" t="s">
        <v>33</v>
      </c>
      <c r="AX290" s="13" t="s">
        <v>72</v>
      </c>
      <c r="AY290" s="221" t="s">
        <v>239</v>
      </c>
    </row>
    <row r="291" spans="1:65" s="13" customFormat="1" ht="11.25">
      <c r="B291" s="211"/>
      <c r="C291" s="212"/>
      <c r="D291" s="207" t="s">
        <v>250</v>
      </c>
      <c r="E291" s="213" t="s">
        <v>19</v>
      </c>
      <c r="F291" s="214" t="s">
        <v>4568</v>
      </c>
      <c r="G291" s="212"/>
      <c r="H291" s="215">
        <v>1</v>
      </c>
      <c r="I291" s="216"/>
      <c r="J291" s="212"/>
      <c r="K291" s="212"/>
      <c r="L291" s="217"/>
      <c r="M291" s="218"/>
      <c r="N291" s="219"/>
      <c r="O291" s="219"/>
      <c r="P291" s="219"/>
      <c r="Q291" s="219"/>
      <c r="R291" s="219"/>
      <c r="S291" s="219"/>
      <c r="T291" s="220"/>
      <c r="AT291" s="221" t="s">
        <v>250</v>
      </c>
      <c r="AU291" s="221" t="s">
        <v>81</v>
      </c>
      <c r="AV291" s="13" t="s">
        <v>81</v>
      </c>
      <c r="AW291" s="13" t="s">
        <v>33</v>
      </c>
      <c r="AX291" s="13" t="s">
        <v>72</v>
      </c>
      <c r="AY291" s="221" t="s">
        <v>239</v>
      </c>
    </row>
    <row r="292" spans="1:65" s="13" customFormat="1" ht="11.25">
      <c r="B292" s="211"/>
      <c r="C292" s="212"/>
      <c r="D292" s="207" t="s">
        <v>250</v>
      </c>
      <c r="E292" s="213" t="s">
        <v>19</v>
      </c>
      <c r="F292" s="214" t="s">
        <v>4723</v>
      </c>
      <c r="G292" s="212"/>
      <c r="H292" s="215">
        <v>4</v>
      </c>
      <c r="I292" s="216"/>
      <c r="J292" s="212"/>
      <c r="K292" s="212"/>
      <c r="L292" s="217"/>
      <c r="M292" s="218"/>
      <c r="N292" s="219"/>
      <c r="O292" s="219"/>
      <c r="P292" s="219"/>
      <c r="Q292" s="219"/>
      <c r="R292" s="219"/>
      <c r="S292" s="219"/>
      <c r="T292" s="220"/>
      <c r="AT292" s="221" t="s">
        <v>250</v>
      </c>
      <c r="AU292" s="221" t="s">
        <v>81</v>
      </c>
      <c r="AV292" s="13" t="s">
        <v>81</v>
      </c>
      <c r="AW292" s="13" t="s">
        <v>33</v>
      </c>
      <c r="AX292" s="13" t="s">
        <v>72</v>
      </c>
      <c r="AY292" s="221" t="s">
        <v>239</v>
      </c>
    </row>
    <row r="293" spans="1:65" s="2" customFormat="1" ht="16.5" customHeight="1">
      <c r="A293" s="36"/>
      <c r="B293" s="37"/>
      <c r="C293" s="194" t="s">
        <v>536</v>
      </c>
      <c r="D293" s="194" t="s">
        <v>241</v>
      </c>
      <c r="E293" s="195" t="s">
        <v>4724</v>
      </c>
      <c r="F293" s="196" t="s">
        <v>4725</v>
      </c>
      <c r="G293" s="197" t="s">
        <v>285</v>
      </c>
      <c r="H293" s="198">
        <v>12</v>
      </c>
      <c r="I293" s="199"/>
      <c r="J293" s="200">
        <f>ROUND(I293*H293,2)</f>
        <v>0</v>
      </c>
      <c r="K293" s="196" t="s">
        <v>245</v>
      </c>
      <c r="L293" s="41"/>
      <c r="M293" s="201" t="s">
        <v>19</v>
      </c>
      <c r="N293" s="202" t="s">
        <v>43</v>
      </c>
      <c r="O293" s="66"/>
      <c r="P293" s="203">
        <f>O293*H293</f>
        <v>0</v>
      </c>
      <c r="Q293" s="203">
        <v>0</v>
      </c>
      <c r="R293" s="203">
        <f>Q293*H293</f>
        <v>0</v>
      </c>
      <c r="S293" s="203">
        <v>0</v>
      </c>
      <c r="T293" s="204">
        <f>S293*H293</f>
        <v>0</v>
      </c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R293" s="205" t="s">
        <v>246</v>
      </c>
      <c r="AT293" s="205" t="s">
        <v>241</v>
      </c>
      <c r="AU293" s="205" t="s">
        <v>81</v>
      </c>
      <c r="AY293" s="19" t="s">
        <v>239</v>
      </c>
      <c r="BE293" s="206">
        <f>IF(N293="základní",J293,0)</f>
        <v>0</v>
      </c>
      <c r="BF293" s="206">
        <f>IF(N293="snížená",J293,0)</f>
        <v>0</v>
      </c>
      <c r="BG293" s="206">
        <f>IF(N293="zákl. přenesená",J293,0)</f>
        <v>0</v>
      </c>
      <c r="BH293" s="206">
        <f>IF(N293="sníž. přenesená",J293,0)</f>
        <v>0</v>
      </c>
      <c r="BI293" s="206">
        <f>IF(N293="nulová",J293,0)</f>
        <v>0</v>
      </c>
      <c r="BJ293" s="19" t="s">
        <v>79</v>
      </c>
      <c r="BK293" s="206">
        <f>ROUND(I293*H293,2)</f>
        <v>0</v>
      </c>
      <c r="BL293" s="19" t="s">
        <v>246</v>
      </c>
      <c r="BM293" s="205" t="s">
        <v>4726</v>
      </c>
    </row>
    <row r="294" spans="1:65" s="2" customFormat="1" ht="11.25">
      <c r="A294" s="36"/>
      <c r="B294" s="37"/>
      <c r="C294" s="38"/>
      <c r="D294" s="207" t="s">
        <v>248</v>
      </c>
      <c r="E294" s="38"/>
      <c r="F294" s="208" t="s">
        <v>4727</v>
      </c>
      <c r="G294" s="38"/>
      <c r="H294" s="38"/>
      <c r="I294" s="117"/>
      <c r="J294" s="38"/>
      <c r="K294" s="38"/>
      <c r="L294" s="41"/>
      <c r="M294" s="209"/>
      <c r="N294" s="210"/>
      <c r="O294" s="66"/>
      <c r="P294" s="66"/>
      <c r="Q294" s="66"/>
      <c r="R294" s="66"/>
      <c r="S294" s="66"/>
      <c r="T294" s="67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T294" s="19" t="s">
        <v>248</v>
      </c>
      <c r="AU294" s="19" t="s">
        <v>81</v>
      </c>
    </row>
    <row r="295" spans="1:65" s="14" customFormat="1" ht="11.25">
      <c r="B295" s="230"/>
      <c r="C295" s="231"/>
      <c r="D295" s="207" t="s">
        <v>250</v>
      </c>
      <c r="E295" s="232" t="s">
        <v>19</v>
      </c>
      <c r="F295" s="233" t="s">
        <v>4566</v>
      </c>
      <c r="G295" s="231"/>
      <c r="H295" s="232" t="s">
        <v>19</v>
      </c>
      <c r="I295" s="234"/>
      <c r="J295" s="231"/>
      <c r="K295" s="231"/>
      <c r="L295" s="235"/>
      <c r="M295" s="236"/>
      <c r="N295" s="237"/>
      <c r="O295" s="237"/>
      <c r="P295" s="237"/>
      <c r="Q295" s="237"/>
      <c r="R295" s="237"/>
      <c r="S295" s="237"/>
      <c r="T295" s="238"/>
      <c r="AT295" s="239" t="s">
        <v>250</v>
      </c>
      <c r="AU295" s="239" t="s">
        <v>81</v>
      </c>
      <c r="AV295" s="14" t="s">
        <v>79</v>
      </c>
      <c r="AW295" s="14" t="s">
        <v>33</v>
      </c>
      <c r="AX295" s="14" t="s">
        <v>72</v>
      </c>
      <c r="AY295" s="239" t="s">
        <v>239</v>
      </c>
    </row>
    <row r="296" spans="1:65" s="13" customFormat="1" ht="11.25">
      <c r="B296" s="211"/>
      <c r="C296" s="212"/>
      <c r="D296" s="207" t="s">
        <v>250</v>
      </c>
      <c r="E296" s="213" t="s">
        <v>19</v>
      </c>
      <c r="F296" s="214" t="s">
        <v>4567</v>
      </c>
      <c r="G296" s="212"/>
      <c r="H296" s="215">
        <v>1</v>
      </c>
      <c r="I296" s="216"/>
      <c r="J296" s="212"/>
      <c r="K296" s="212"/>
      <c r="L296" s="217"/>
      <c r="M296" s="218"/>
      <c r="N296" s="219"/>
      <c r="O296" s="219"/>
      <c r="P296" s="219"/>
      <c r="Q296" s="219"/>
      <c r="R296" s="219"/>
      <c r="S296" s="219"/>
      <c r="T296" s="220"/>
      <c r="AT296" s="221" t="s">
        <v>250</v>
      </c>
      <c r="AU296" s="221" t="s">
        <v>81</v>
      </c>
      <c r="AV296" s="13" t="s">
        <v>81</v>
      </c>
      <c r="AW296" s="13" t="s">
        <v>33</v>
      </c>
      <c r="AX296" s="13" t="s">
        <v>72</v>
      </c>
      <c r="AY296" s="221" t="s">
        <v>239</v>
      </c>
    </row>
    <row r="297" spans="1:65" s="13" customFormat="1" ht="11.25">
      <c r="B297" s="211"/>
      <c r="C297" s="212"/>
      <c r="D297" s="207" t="s">
        <v>250</v>
      </c>
      <c r="E297" s="213" t="s">
        <v>19</v>
      </c>
      <c r="F297" s="214" t="s">
        <v>4568</v>
      </c>
      <c r="G297" s="212"/>
      <c r="H297" s="215">
        <v>1</v>
      </c>
      <c r="I297" s="216"/>
      <c r="J297" s="212"/>
      <c r="K297" s="212"/>
      <c r="L297" s="217"/>
      <c r="M297" s="218"/>
      <c r="N297" s="219"/>
      <c r="O297" s="219"/>
      <c r="P297" s="219"/>
      <c r="Q297" s="219"/>
      <c r="R297" s="219"/>
      <c r="S297" s="219"/>
      <c r="T297" s="220"/>
      <c r="AT297" s="221" t="s">
        <v>250</v>
      </c>
      <c r="AU297" s="221" t="s">
        <v>81</v>
      </c>
      <c r="AV297" s="13" t="s">
        <v>81</v>
      </c>
      <c r="AW297" s="13" t="s">
        <v>33</v>
      </c>
      <c r="AX297" s="13" t="s">
        <v>72</v>
      </c>
      <c r="AY297" s="221" t="s">
        <v>239</v>
      </c>
    </row>
    <row r="298" spans="1:65" s="13" customFormat="1" ht="11.25">
      <c r="B298" s="211"/>
      <c r="C298" s="212"/>
      <c r="D298" s="207" t="s">
        <v>250</v>
      </c>
      <c r="E298" s="213" t="s">
        <v>19</v>
      </c>
      <c r="F298" s="214" t="s">
        <v>4723</v>
      </c>
      <c r="G298" s="212"/>
      <c r="H298" s="215">
        <v>4</v>
      </c>
      <c r="I298" s="216"/>
      <c r="J298" s="212"/>
      <c r="K298" s="212"/>
      <c r="L298" s="217"/>
      <c r="M298" s="218"/>
      <c r="N298" s="219"/>
      <c r="O298" s="219"/>
      <c r="P298" s="219"/>
      <c r="Q298" s="219"/>
      <c r="R298" s="219"/>
      <c r="S298" s="219"/>
      <c r="T298" s="220"/>
      <c r="AT298" s="221" t="s">
        <v>250</v>
      </c>
      <c r="AU298" s="221" t="s">
        <v>81</v>
      </c>
      <c r="AV298" s="13" t="s">
        <v>81</v>
      </c>
      <c r="AW298" s="13" t="s">
        <v>33</v>
      </c>
      <c r="AX298" s="13" t="s">
        <v>72</v>
      </c>
      <c r="AY298" s="221" t="s">
        <v>239</v>
      </c>
    </row>
    <row r="299" spans="1:65" s="14" customFormat="1" ht="11.25">
      <c r="B299" s="230"/>
      <c r="C299" s="231"/>
      <c r="D299" s="207" t="s">
        <v>250</v>
      </c>
      <c r="E299" s="232" t="s">
        <v>19</v>
      </c>
      <c r="F299" s="233" t="s">
        <v>4569</v>
      </c>
      <c r="G299" s="231"/>
      <c r="H299" s="232" t="s">
        <v>19</v>
      </c>
      <c r="I299" s="234"/>
      <c r="J299" s="231"/>
      <c r="K299" s="231"/>
      <c r="L299" s="235"/>
      <c r="M299" s="236"/>
      <c r="N299" s="237"/>
      <c r="O299" s="237"/>
      <c r="P299" s="237"/>
      <c r="Q299" s="237"/>
      <c r="R299" s="237"/>
      <c r="S299" s="237"/>
      <c r="T299" s="238"/>
      <c r="AT299" s="239" t="s">
        <v>250</v>
      </c>
      <c r="AU299" s="239" t="s">
        <v>81</v>
      </c>
      <c r="AV299" s="14" t="s">
        <v>79</v>
      </c>
      <c r="AW299" s="14" t="s">
        <v>33</v>
      </c>
      <c r="AX299" s="14" t="s">
        <v>72</v>
      </c>
      <c r="AY299" s="239" t="s">
        <v>239</v>
      </c>
    </row>
    <row r="300" spans="1:65" s="13" customFormat="1" ht="11.25">
      <c r="B300" s="211"/>
      <c r="C300" s="212"/>
      <c r="D300" s="207" t="s">
        <v>250</v>
      </c>
      <c r="E300" s="213" t="s">
        <v>19</v>
      </c>
      <c r="F300" s="214" t="s">
        <v>4567</v>
      </c>
      <c r="G300" s="212"/>
      <c r="H300" s="215">
        <v>1</v>
      </c>
      <c r="I300" s="216"/>
      <c r="J300" s="212"/>
      <c r="K300" s="212"/>
      <c r="L300" s="217"/>
      <c r="M300" s="218"/>
      <c r="N300" s="219"/>
      <c r="O300" s="219"/>
      <c r="P300" s="219"/>
      <c r="Q300" s="219"/>
      <c r="R300" s="219"/>
      <c r="S300" s="219"/>
      <c r="T300" s="220"/>
      <c r="AT300" s="221" t="s">
        <v>250</v>
      </c>
      <c r="AU300" s="221" t="s">
        <v>81</v>
      </c>
      <c r="AV300" s="13" t="s">
        <v>81</v>
      </c>
      <c r="AW300" s="13" t="s">
        <v>33</v>
      </c>
      <c r="AX300" s="13" t="s">
        <v>72</v>
      </c>
      <c r="AY300" s="221" t="s">
        <v>239</v>
      </c>
    </row>
    <row r="301" spans="1:65" s="13" customFormat="1" ht="11.25">
      <c r="B301" s="211"/>
      <c r="C301" s="212"/>
      <c r="D301" s="207" t="s">
        <v>250</v>
      </c>
      <c r="E301" s="213" t="s">
        <v>19</v>
      </c>
      <c r="F301" s="214" t="s">
        <v>4568</v>
      </c>
      <c r="G301" s="212"/>
      <c r="H301" s="215">
        <v>1</v>
      </c>
      <c r="I301" s="216"/>
      <c r="J301" s="212"/>
      <c r="K301" s="212"/>
      <c r="L301" s="217"/>
      <c r="M301" s="218"/>
      <c r="N301" s="219"/>
      <c r="O301" s="219"/>
      <c r="P301" s="219"/>
      <c r="Q301" s="219"/>
      <c r="R301" s="219"/>
      <c r="S301" s="219"/>
      <c r="T301" s="220"/>
      <c r="AT301" s="221" t="s">
        <v>250</v>
      </c>
      <c r="AU301" s="221" t="s">
        <v>81</v>
      </c>
      <c r="AV301" s="13" t="s">
        <v>81</v>
      </c>
      <c r="AW301" s="13" t="s">
        <v>33</v>
      </c>
      <c r="AX301" s="13" t="s">
        <v>72</v>
      </c>
      <c r="AY301" s="221" t="s">
        <v>239</v>
      </c>
    </row>
    <row r="302" spans="1:65" s="13" customFormat="1" ht="11.25">
      <c r="B302" s="211"/>
      <c r="C302" s="212"/>
      <c r="D302" s="207" t="s">
        <v>250</v>
      </c>
      <c r="E302" s="213" t="s">
        <v>19</v>
      </c>
      <c r="F302" s="214" t="s">
        <v>4723</v>
      </c>
      <c r="G302" s="212"/>
      <c r="H302" s="215">
        <v>4</v>
      </c>
      <c r="I302" s="216"/>
      <c r="J302" s="212"/>
      <c r="K302" s="212"/>
      <c r="L302" s="217"/>
      <c r="M302" s="218"/>
      <c r="N302" s="219"/>
      <c r="O302" s="219"/>
      <c r="P302" s="219"/>
      <c r="Q302" s="219"/>
      <c r="R302" s="219"/>
      <c r="S302" s="219"/>
      <c r="T302" s="220"/>
      <c r="AT302" s="221" t="s">
        <v>250</v>
      </c>
      <c r="AU302" s="221" t="s">
        <v>81</v>
      </c>
      <c r="AV302" s="13" t="s">
        <v>81</v>
      </c>
      <c r="AW302" s="13" t="s">
        <v>33</v>
      </c>
      <c r="AX302" s="13" t="s">
        <v>72</v>
      </c>
      <c r="AY302" s="221" t="s">
        <v>239</v>
      </c>
    </row>
    <row r="303" spans="1:65" s="2" customFormat="1" ht="16.5" customHeight="1">
      <c r="A303" s="36"/>
      <c r="B303" s="37"/>
      <c r="C303" s="194" t="s">
        <v>543</v>
      </c>
      <c r="D303" s="194" t="s">
        <v>241</v>
      </c>
      <c r="E303" s="195" t="s">
        <v>4728</v>
      </c>
      <c r="F303" s="196" t="s">
        <v>4729</v>
      </c>
      <c r="G303" s="197" t="s">
        <v>285</v>
      </c>
      <c r="H303" s="198">
        <v>168</v>
      </c>
      <c r="I303" s="199"/>
      <c r="J303" s="200">
        <f>ROUND(I303*H303,2)</f>
        <v>0</v>
      </c>
      <c r="K303" s="196" t="s">
        <v>245</v>
      </c>
      <c r="L303" s="41"/>
      <c r="M303" s="201" t="s">
        <v>19</v>
      </c>
      <c r="N303" s="202" t="s">
        <v>43</v>
      </c>
      <c r="O303" s="66"/>
      <c r="P303" s="203">
        <f>O303*H303</f>
        <v>0</v>
      </c>
      <c r="Q303" s="203">
        <v>0</v>
      </c>
      <c r="R303" s="203">
        <f>Q303*H303</f>
        <v>0</v>
      </c>
      <c r="S303" s="203">
        <v>0</v>
      </c>
      <c r="T303" s="204">
        <f>S303*H303</f>
        <v>0</v>
      </c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R303" s="205" t="s">
        <v>246</v>
      </c>
      <c r="AT303" s="205" t="s">
        <v>241</v>
      </c>
      <c r="AU303" s="205" t="s">
        <v>81</v>
      </c>
      <c r="AY303" s="19" t="s">
        <v>239</v>
      </c>
      <c r="BE303" s="206">
        <f>IF(N303="základní",J303,0)</f>
        <v>0</v>
      </c>
      <c r="BF303" s="206">
        <f>IF(N303="snížená",J303,0)</f>
        <v>0</v>
      </c>
      <c r="BG303" s="206">
        <f>IF(N303="zákl. přenesená",J303,0)</f>
        <v>0</v>
      </c>
      <c r="BH303" s="206">
        <f>IF(N303="sníž. přenesená",J303,0)</f>
        <v>0</v>
      </c>
      <c r="BI303" s="206">
        <f>IF(N303="nulová",J303,0)</f>
        <v>0</v>
      </c>
      <c r="BJ303" s="19" t="s">
        <v>79</v>
      </c>
      <c r="BK303" s="206">
        <f>ROUND(I303*H303,2)</f>
        <v>0</v>
      </c>
      <c r="BL303" s="19" t="s">
        <v>246</v>
      </c>
      <c r="BM303" s="205" t="s">
        <v>4730</v>
      </c>
    </row>
    <row r="304" spans="1:65" s="2" customFormat="1" ht="19.5">
      <c r="A304" s="36"/>
      <c r="B304" s="37"/>
      <c r="C304" s="38"/>
      <c r="D304" s="207" t="s">
        <v>248</v>
      </c>
      <c r="E304" s="38"/>
      <c r="F304" s="208" t="s">
        <v>4731</v>
      </c>
      <c r="G304" s="38"/>
      <c r="H304" s="38"/>
      <c r="I304" s="117"/>
      <c r="J304" s="38"/>
      <c r="K304" s="38"/>
      <c r="L304" s="41"/>
      <c r="M304" s="209"/>
      <c r="N304" s="210"/>
      <c r="O304" s="66"/>
      <c r="P304" s="66"/>
      <c r="Q304" s="66"/>
      <c r="R304" s="66"/>
      <c r="S304" s="66"/>
      <c r="T304" s="67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T304" s="19" t="s">
        <v>248</v>
      </c>
      <c r="AU304" s="19" t="s">
        <v>81</v>
      </c>
    </row>
    <row r="305" spans="1:65" s="14" customFormat="1" ht="11.25">
      <c r="B305" s="230"/>
      <c r="C305" s="231"/>
      <c r="D305" s="207" t="s">
        <v>250</v>
      </c>
      <c r="E305" s="232" t="s">
        <v>19</v>
      </c>
      <c r="F305" s="233" t="s">
        <v>4566</v>
      </c>
      <c r="G305" s="231"/>
      <c r="H305" s="232" t="s">
        <v>19</v>
      </c>
      <c r="I305" s="234"/>
      <c r="J305" s="231"/>
      <c r="K305" s="231"/>
      <c r="L305" s="235"/>
      <c r="M305" s="236"/>
      <c r="N305" s="237"/>
      <c r="O305" s="237"/>
      <c r="P305" s="237"/>
      <c r="Q305" s="237"/>
      <c r="R305" s="237"/>
      <c r="S305" s="237"/>
      <c r="T305" s="238"/>
      <c r="AT305" s="239" t="s">
        <v>250</v>
      </c>
      <c r="AU305" s="239" t="s">
        <v>81</v>
      </c>
      <c r="AV305" s="14" t="s">
        <v>79</v>
      </c>
      <c r="AW305" s="14" t="s">
        <v>33</v>
      </c>
      <c r="AX305" s="14" t="s">
        <v>72</v>
      </c>
      <c r="AY305" s="239" t="s">
        <v>239</v>
      </c>
    </row>
    <row r="306" spans="1:65" s="13" customFormat="1" ht="11.25">
      <c r="B306" s="211"/>
      <c r="C306" s="212"/>
      <c r="D306" s="207" t="s">
        <v>250</v>
      </c>
      <c r="E306" s="213" t="s">
        <v>19</v>
      </c>
      <c r="F306" s="214" t="s">
        <v>4579</v>
      </c>
      <c r="G306" s="212"/>
      <c r="H306" s="215">
        <v>14</v>
      </c>
      <c r="I306" s="216"/>
      <c r="J306" s="212"/>
      <c r="K306" s="212"/>
      <c r="L306" s="217"/>
      <c r="M306" s="218"/>
      <c r="N306" s="219"/>
      <c r="O306" s="219"/>
      <c r="P306" s="219"/>
      <c r="Q306" s="219"/>
      <c r="R306" s="219"/>
      <c r="S306" s="219"/>
      <c r="T306" s="220"/>
      <c r="AT306" s="221" t="s">
        <v>250</v>
      </c>
      <c r="AU306" s="221" t="s">
        <v>81</v>
      </c>
      <c r="AV306" s="13" t="s">
        <v>81</v>
      </c>
      <c r="AW306" s="13" t="s">
        <v>33</v>
      </c>
      <c r="AX306" s="13" t="s">
        <v>72</v>
      </c>
      <c r="AY306" s="221" t="s">
        <v>239</v>
      </c>
    </row>
    <row r="307" spans="1:65" s="13" customFormat="1" ht="11.25">
      <c r="B307" s="211"/>
      <c r="C307" s="212"/>
      <c r="D307" s="207" t="s">
        <v>250</v>
      </c>
      <c r="E307" s="213" t="s">
        <v>19</v>
      </c>
      <c r="F307" s="214" t="s">
        <v>4580</v>
      </c>
      <c r="G307" s="212"/>
      <c r="H307" s="215">
        <v>14</v>
      </c>
      <c r="I307" s="216"/>
      <c r="J307" s="212"/>
      <c r="K307" s="212"/>
      <c r="L307" s="217"/>
      <c r="M307" s="218"/>
      <c r="N307" s="219"/>
      <c r="O307" s="219"/>
      <c r="P307" s="219"/>
      <c r="Q307" s="219"/>
      <c r="R307" s="219"/>
      <c r="S307" s="219"/>
      <c r="T307" s="220"/>
      <c r="AT307" s="221" t="s">
        <v>250</v>
      </c>
      <c r="AU307" s="221" t="s">
        <v>81</v>
      </c>
      <c r="AV307" s="13" t="s">
        <v>81</v>
      </c>
      <c r="AW307" s="13" t="s">
        <v>33</v>
      </c>
      <c r="AX307" s="13" t="s">
        <v>72</v>
      </c>
      <c r="AY307" s="221" t="s">
        <v>239</v>
      </c>
    </row>
    <row r="308" spans="1:65" s="13" customFormat="1" ht="11.25">
      <c r="B308" s="211"/>
      <c r="C308" s="212"/>
      <c r="D308" s="207" t="s">
        <v>250</v>
      </c>
      <c r="E308" s="213" t="s">
        <v>19</v>
      </c>
      <c r="F308" s="214" t="s">
        <v>4732</v>
      </c>
      <c r="G308" s="212"/>
      <c r="H308" s="215">
        <v>56</v>
      </c>
      <c r="I308" s="216"/>
      <c r="J308" s="212"/>
      <c r="K308" s="212"/>
      <c r="L308" s="217"/>
      <c r="M308" s="218"/>
      <c r="N308" s="219"/>
      <c r="O308" s="219"/>
      <c r="P308" s="219"/>
      <c r="Q308" s="219"/>
      <c r="R308" s="219"/>
      <c r="S308" s="219"/>
      <c r="T308" s="220"/>
      <c r="AT308" s="221" t="s">
        <v>250</v>
      </c>
      <c r="AU308" s="221" t="s">
        <v>81</v>
      </c>
      <c r="AV308" s="13" t="s">
        <v>81</v>
      </c>
      <c r="AW308" s="13" t="s">
        <v>33</v>
      </c>
      <c r="AX308" s="13" t="s">
        <v>72</v>
      </c>
      <c r="AY308" s="221" t="s">
        <v>239</v>
      </c>
    </row>
    <row r="309" spans="1:65" s="14" customFormat="1" ht="11.25">
      <c r="B309" s="230"/>
      <c r="C309" s="231"/>
      <c r="D309" s="207" t="s">
        <v>250</v>
      </c>
      <c r="E309" s="232" t="s">
        <v>19</v>
      </c>
      <c r="F309" s="233" t="s">
        <v>4569</v>
      </c>
      <c r="G309" s="231"/>
      <c r="H309" s="232" t="s">
        <v>19</v>
      </c>
      <c r="I309" s="234"/>
      <c r="J309" s="231"/>
      <c r="K309" s="231"/>
      <c r="L309" s="235"/>
      <c r="M309" s="236"/>
      <c r="N309" s="237"/>
      <c r="O309" s="237"/>
      <c r="P309" s="237"/>
      <c r="Q309" s="237"/>
      <c r="R309" s="237"/>
      <c r="S309" s="237"/>
      <c r="T309" s="238"/>
      <c r="AT309" s="239" t="s">
        <v>250</v>
      </c>
      <c r="AU309" s="239" t="s">
        <v>81</v>
      </c>
      <c r="AV309" s="14" t="s">
        <v>79</v>
      </c>
      <c r="AW309" s="14" t="s">
        <v>33</v>
      </c>
      <c r="AX309" s="14" t="s">
        <v>72</v>
      </c>
      <c r="AY309" s="239" t="s">
        <v>239</v>
      </c>
    </row>
    <row r="310" spans="1:65" s="13" customFormat="1" ht="11.25">
      <c r="B310" s="211"/>
      <c r="C310" s="212"/>
      <c r="D310" s="207" t="s">
        <v>250</v>
      </c>
      <c r="E310" s="213" t="s">
        <v>19</v>
      </c>
      <c r="F310" s="214" t="s">
        <v>4579</v>
      </c>
      <c r="G310" s="212"/>
      <c r="H310" s="215">
        <v>14</v>
      </c>
      <c r="I310" s="216"/>
      <c r="J310" s="212"/>
      <c r="K310" s="212"/>
      <c r="L310" s="217"/>
      <c r="M310" s="218"/>
      <c r="N310" s="219"/>
      <c r="O310" s="219"/>
      <c r="P310" s="219"/>
      <c r="Q310" s="219"/>
      <c r="R310" s="219"/>
      <c r="S310" s="219"/>
      <c r="T310" s="220"/>
      <c r="AT310" s="221" t="s">
        <v>250</v>
      </c>
      <c r="AU310" s="221" t="s">
        <v>81</v>
      </c>
      <c r="AV310" s="13" t="s">
        <v>81</v>
      </c>
      <c r="AW310" s="13" t="s">
        <v>33</v>
      </c>
      <c r="AX310" s="13" t="s">
        <v>72</v>
      </c>
      <c r="AY310" s="221" t="s">
        <v>239</v>
      </c>
    </row>
    <row r="311" spans="1:65" s="13" customFormat="1" ht="11.25">
      <c r="B311" s="211"/>
      <c r="C311" s="212"/>
      <c r="D311" s="207" t="s">
        <v>250</v>
      </c>
      <c r="E311" s="213" t="s">
        <v>19</v>
      </c>
      <c r="F311" s="214" t="s">
        <v>4580</v>
      </c>
      <c r="G311" s="212"/>
      <c r="H311" s="215">
        <v>14</v>
      </c>
      <c r="I311" s="216"/>
      <c r="J311" s="212"/>
      <c r="K311" s="212"/>
      <c r="L311" s="217"/>
      <c r="M311" s="218"/>
      <c r="N311" s="219"/>
      <c r="O311" s="219"/>
      <c r="P311" s="219"/>
      <c r="Q311" s="219"/>
      <c r="R311" s="219"/>
      <c r="S311" s="219"/>
      <c r="T311" s="220"/>
      <c r="AT311" s="221" t="s">
        <v>250</v>
      </c>
      <c r="AU311" s="221" t="s">
        <v>81</v>
      </c>
      <c r="AV311" s="13" t="s">
        <v>81</v>
      </c>
      <c r="AW311" s="13" t="s">
        <v>33</v>
      </c>
      <c r="AX311" s="13" t="s">
        <v>72</v>
      </c>
      <c r="AY311" s="221" t="s">
        <v>239</v>
      </c>
    </row>
    <row r="312" spans="1:65" s="13" customFormat="1" ht="11.25">
      <c r="B312" s="211"/>
      <c r="C312" s="212"/>
      <c r="D312" s="207" t="s">
        <v>250</v>
      </c>
      <c r="E312" s="213" t="s">
        <v>19</v>
      </c>
      <c r="F312" s="214" t="s">
        <v>4732</v>
      </c>
      <c r="G312" s="212"/>
      <c r="H312" s="215">
        <v>56</v>
      </c>
      <c r="I312" s="216"/>
      <c r="J312" s="212"/>
      <c r="K312" s="212"/>
      <c r="L312" s="217"/>
      <c r="M312" s="218"/>
      <c r="N312" s="219"/>
      <c r="O312" s="219"/>
      <c r="P312" s="219"/>
      <c r="Q312" s="219"/>
      <c r="R312" s="219"/>
      <c r="S312" s="219"/>
      <c r="T312" s="220"/>
      <c r="AT312" s="221" t="s">
        <v>250</v>
      </c>
      <c r="AU312" s="221" t="s">
        <v>81</v>
      </c>
      <c r="AV312" s="13" t="s">
        <v>81</v>
      </c>
      <c r="AW312" s="13" t="s">
        <v>33</v>
      </c>
      <c r="AX312" s="13" t="s">
        <v>72</v>
      </c>
      <c r="AY312" s="221" t="s">
        <v>239</v>
      </c>
    </row>
    <row r="313" spans="1:65" s="2" customFormat="1" ht="16.5" customHeight="1">
      <c r="A313" s="36"/>
      <c r="B313" s="37"/>
      <c r="C313" s="194" t="s">
        <v>549</v>
      </c>
      <c r="D313" s="194" t="s">
        <v>241</v>
      </c>
      <c r="E313" s="195" t="s">
        <v>4733</v>
      </c>
      <c r="F313" s="196" t="s">
        <v>4734</v>
      </c>
      <c r="G313" s="197" t="s">
        <v>285</v>
      </c>
      <c r="H313" s="198">
        <v>168</v>
      </c>
      <c r="I313" s="199"/>
      <c r="J313" s="200">
        <f>ROUND(I313*H313,2)</f>
        <v>0</v>
      </c>
      <c r="K313" s="196" t="s">
        <v>245</v>
      </c>
      <c r="L313" s="41"/>
      <c r="M313" s="201" t="s">
        <v>19</v>
      </c>
      <c r="N313" s="202" t="s">
        <v>43</v>
      </c>
      <c r="O313" s="66"/>
      <c r="P313" s="203">
        <f>O313*H313</f>
        <v>0</v>
      </c>
      <c r="Q313" s="203">
        <v>0</v>
      </c>
      <c r="R313" s="203">
        <f>Q313*H313</f>
        <v>0</v>
      </c>
      <c r="S313" s="203">
        <v>0</v>
      </c>
      <c r="T313" s="204">
        <f>S313*H313</f>
        <v>0</v>
      </c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R313" s="205" t="s">
        <v>246</v>
      </c>
      <c r="AT313" s="205" t="s">
        <v>241</v>
      </c>
      <c r="AU313" s="205" t="s">
        <v>81</v>
      </c>
      <c r="AY313" s="19" t="s">
        <v>239</v>
      </c>
      <c r="BE313" s="206">
        <f>IF(N313="základní",J313,0)</f>
        <v>0</v>
      </c>
      <c r="BF313" s="206">
        <f>IF(N313="snížená",J313,0)</f>
        <v>0</v>
      </c>
      <c r="BG313" s="206">
        <f>IF(N313="zákl. přenesená",J313,0)</f>
        <v>0</v>
      </c>
      <c r="BH313" s="206">
        <f>IF(N313="sníž. přenesená",J313,0)</f>
        <v>0</v>
      </c>
      <c r="BI313" s="206">
        <f>IF(N313="nulová",J313,0)</f>
        <v>0</v>
      </c>
      <c r="BJ313" s="19" t="s">
        <v>79</v>
      </c>
      <c r="BK313" s="206">
        <f>ROUND(I313*H313,2)</f>
        <v>0</v>
      </c>
      <c r="BL313" s="19" t="s">
        <v>246</v>
      </c>
      <c r="BM313" s="205" t="s">
        <v>4735</v>
      </c>
    </row>
    <row r="314" spans="1:65" s="2" customFormat="1" ht="19.5">
      <c r="A314" s="36"/>
      <c r="B314" s="37"/>
      <c r="C314" s="38"/>
      <c r="D314" s="207" t="s">
        <v>248</v>
      </c>
      <c r="E314" s="38"/>
      <c r="F314" s="208" t="s">
        <v>4736</v>
      </c>
      <c r="G314" s="38"/>
      <c r="H314" s="38"/>
      <c r="I314" s="117"/>
      <c r="J314" s="38"/>
      <c r="K314" s="38"/>
      <c r="L314" s="41"/>
      <c r="M314" s="209"/>
      <c r="N314" s="210"/>
      <c r="O314" s="66"/>
      <c r="P314" s="66"/>
      <c r="Q314" s="66"/>
      <c r="R314" s="66"/>
      <c r="S314" s="66"/>
      <c r="T314" s="67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T314" s="19" t="s">
        <v>248</v>
      </c>
      <c r="AU314" s="19" t="s">
        <v>81</v>
      </c>
    </row>
    <row r="315" spans="1:65" s="14" customFormat="1" ht="11.25">
      <c r="B315" s="230"/>
      <c r="C315" s="231"/>
      <c r="D315" s="207" t="s">
        <v>250</v>
      </c>
      <c r="E315" s="232" t="s">
        <v>19</v>
      </c>
      <c r="F315" s="233" t="s">
        <v>4566</v>
      </c>
      <c r="G315" s="231"/>
      <c r="H315" s="232" t="s">
        <v>19</v>
      </c>
      <c r="I315" s="234"/>
      <c r="J315" s="231"/>
      <c r="K315" s="231"/>
      <c r="L315" s="235"/>
      <c r="M315" s="236"/>
      <c r="N315" s="237"/>
      <c r="O315" s="237"/>
      <c r="P315" s="237"/>
      <c r="Q315" s="237"/>
      <c r="R315" s="237"/>
      <c r="S315" s="237"/>
      <c r="T315" s="238"/>
      <c r="AT315" s="239" t="s">
        <v>250</v>
      </c>
      <c r="AU315" s="239" t="s">
        <v>81</v>
      </c>
      <c r="AV315" s="14" t="s">
        <v>79</v>
      </c>
      <c r="AW315" s="14" t="s">
        <v>33</v>
      </c>
      <c r="AX315" s="14" t="s">
        <v>72</v>
      </c>
      <c r="AY315" s="239" t="s">
        <v>239</v>
      </c>
    </row>
    <row r="316" spans="1:65" s="13" customFormat="1" ht="11.25">
      <c r="B316" s="211"/>
      <c r="C316" s="212"/>
      <c r="D316" s="207" t="s">
        <v>250</v>
      </c>
      <c r="E316" s="213" t="s">
        <v>19</v>
      </c>
      <c r="F316" s="214" t="s">
        <v>4579</v>
      </c>
      <c r="G316" s="212"/>
      <c r="H316" s="215">
        <v>14</v>
      </c>
      <c r="I316" s="216"/>
      <c r="J316" s="212"/>
      <c r="K316" s="212"/>
      <c r="L316" s="217"/>
      <c r="M316" s="218"/>
      <c r="N316" s="219"/>
      <c r="O316" s="219"/>
      <c r="P316" s="219"/>
      <c r="Q316" s="219"/>
      <c r="R316" s="219"/>
      <c r="S316" s="219"/>
      <c r="T316" s="220"/>
      <c r="AT316" s="221" t="s">
        <v>250</v>
      </c>
      <c r="AU316" s="221" t="s">
        <v>81</v>
      </c>
      <c r="AV316" s="13" t="s">
        <v>81</v>
      </c>
      <c r="AW316" s="13" t="s">
        <v>33</v>
      </c>
      <c r="AX316" s="13" t="s">
        <v>72</v>
      </c>
      <c r="AY316" s="221" t="s">
        <v>239</v>
      </c>
    </row>
    <row r="317" spans="1:65" s="13" customFormat="1" ht="11.25">
      <c r="B317" s="211"/>
      <c r="C317" s="212"/>
      <c r="D317" s="207" t="s">
        <v>250</v>
      </c>
      <c r="E317" s="213" t="s">
        <v>19</v>
      </c>
      <c r="F317" s="214" t="s">
        <v>4580</v>
      </c>
      <c r="G317" s="212"/>
      <c r="H317" s="215">
        <v>14</v>
      </c>
      <c r="I317" s="216"/>
      <c r="J317" s="212"/>
      <c r="K317" s="212"/>
      <c r="L317" s="217"/>
      <c r="M317" s="218"/>
      <c r="N317" s="219"/>
      <c r="O317" s="219"/>
      <c r="P317" s="219"/>
      <c r="Q317" s="219"/>
      <c r="R317" s="219"/>
      <c r="S317" s="219"/>
      <c r="T317" s="220"/>
      <c r="AT317" s="221" t="s">
        <v>250</v>
      </c>
      <c r="AU317" s="221" t="s">
        <v>81</v>
      </c>
      <c r="AV317" s="13" t="s">
        <v>81</v>
      </c>
      <c r="AW317" s="13" t="s">
        <v>33</v>
      </c>
      <c r="AX317" s="13" t="s">
        <v>72</v>
      </c>
      <c r="AY317" s="221" t="s">
        <v>239</v>
      </c>
    </row>
    <row r="318" spans="1:65" s="13" customFormat="1" ht="11.25">
      <c r="B318" s="211"/>
      <c r="C318" s="212"/>
      <c r="D318" s="207" t="s">
        <v>250</v>
      </c>
      <c r="E318" s="213" t="s">
        <v>19</v>
      </c>
      <c r="F318" s="214" t="s">
        <v>4732</v>
      </c>
      <c r="G318" s="212"/>
      <c r="H318" s="215">
        <v>56</v>
      </c>
      <c r="I318" s="216"/>
      <c r="J318" s="212"/>
      <c r="K318" s="212"/>
      <c r="L318" s="217"/>
      <c r="M318" s="218"/>
      <c r="N318" s="219"/>
      <c r="O318" s="219"/>
      <c r="P318" s="219"/>
      <c r="Q318" s="219"/>
      <c r="R318" s="219"/>
      <c r="S318" s="219"/>
      <c r="T318" s="220"/>
      <c r="AT318" s="221" t="s">
        <v>250</v>
      </c>
      <c r="AU318" s="221" t="s">
        <v>81</v>
      </c>
      <c r="AV318" s="13" t="s">
        <v>81</v>
      </c>
      <c r="AW318" s="13" t="s">
        <v>33</v>
      </c>
      <c r="AX318" s="13" t="s">
        <v>72</v>
      </c>
      <c r="AY318" s="221" t="s">
        <v>239</v>
      </c>
    </row>
    <row r="319" spans="1:65" s="14" customFormat="1" ht="11.25">
      <c r="B319" s="230"/>
      <c r="C319" s="231"/>
      <c r="D319" s="207" t="s">
        <v>250</v>
      </c>
      <c r="E319" s="232" t="s">
        <v>19</v>
      </c>
      <c r="F319" s="233" t="s">
        <v>4569</v>
      </c>
      <c r="G319" s="231"/>
      <c r="H319" s="232" t="s">
        <v>19</v>
      </c>
      <c r="I319" s="234"/>
      <c r="J319" s="231"/>
      <c r="K319" s="231"/>
      <c r="L319" s="235"/>
      <c r="M319" s="236"/>
      <c r="N319" s="237"/>
      <c r="O319" s="237"/>
      <c r="P319" s="237"/>
      <c r="Q319" s="237"/>
      <c r="R319" s="237"/>
      <c r="S319" s="237"/>
      <c r="T319" s="238"/>
      <c r="AT319" s="239" t="s">
        <v>250</v>
      </c>
      <c r="AU319" s="239" t="s">
        <v>81</v>
      </c>
      <c r="AV319" s="14" t="s">
        <v>79</v>
      </c>
      <c r="AW319" s="14" t="s">
        <v>33</v>
      </c>
      <c r="AX319" s="14" t="s">
        <v>72</v>
      </c>
      <c r="AY319" s="239" t="s">
        <v>239</v>
      </c>
    </row>
    <row r="320" spans="1:65" s="13" customFormat="1" ht="11.25">
      <c r="B320" s="211"/>
      <c r="C320" s="212"/>
      <c r="D320" s="207" t="s">
        <v>250</v>
      </c>
      <c r="E320" s="213" t="s">
        <v>19</v>
      </c>
      <c r="F320" s="214" t="s">
        <v>4579</v>
      </c>
      <c r="G320" s="212"/>
      <c r="H320" s="215">
        <v>14</v>
      </c>
      <c r="I320" s="216"/>
      <c r="J320" s="212"/>
      <c r="K320" s="212"/>
      <c r="L320" s="217"/>
      <c r="M320" s="218"/>
      <c r="N320" s="219"/>
      <c r="O320" s="219"/>
      <c r="P320" s="219"/>
      <c r="Q320" s="219"/>
      <c r="R320" s="219"/>
      <c r="S320" s="219"/>
      <c r="T320" s="220"/>
      <c r="AT320" s="221" t="s">
        <v>250</v>
      </c>
      <c r="AU320" s="221" t="s">
        <v>81</v>
      </c>
      <c r="AV320" s="13" t="s">
        <v>81</v>
      </c>
      <c r="AW320" s="13" t="s">
        <v>33</v>
      </c>
      <c r="AX320" s="13" t="s">
        <v>72</v>
      </c>
      <c r="AY320" s="221" t="s">
        <v>239</v>
      </c>
    </row>
    <row r="321" spans="1:65" s="13" customFormat="1" ht="11.25">
      <c r="B321" s="211"/>
      <c r="C321" s="212"/>
      <c r="D321" s="207" t="s">
        <v>250</v>
      </c>
      <c r="E321" s="213" t="s">
        <v>19</v>
      </c>
      <c r="F321" s="214" t="s">
        <v>4580</v>
      </c>
      <c r="G321" s="212"/>
      <c r="H321" s="215">
        <v>14</v>
      </c>
      <c r="I321" s="216"/>
      <c r="J321" s="212"/>
      <c r="K321" s="212"/>
      <c r="L321" s="217"/>
      <c r="M321" s="218"/>
      <c r="N321" s="219"/>
      <c r="O321" s="219"/>
      <c r="P321" s="219"/>
      <c r="Q321" s="219"/>
      <c r="R321" s="219"/>
      <c r="S321" s="219"/>
      <c r="T321" s="220"/>
      <c r="AT321" s="221" t="s">
        <v>250</v>
      </c>
      <c r="AU321" s="221" t="s">
        <v>81</v>
      </c>
      <c r="AV321" s="13" t="s">
        <v>81</v>
      </c>
      <c r="AW321" s="13" t="s">
        <v>33</v>
      </c>
      <c r="AX321" s="13" t="s">
        <v>72</v>
      </c>
      <c r="AY321" s="221" t="s">
        <v>239</v>
      </c>
    </row>
    <row r="322" spans="1:65" s="13" customFormat="1" ht="11.25">
      <c r="B322" s="211"/>
      <c r="C322" s="212"/>
      <c r="D322" s="207" t="s">
        <v>250</v>
      </c>
      <c r="E322" s="213" t="s">
        <v>19</v>
      </c>
      <c r="F322" s="214" t="s">
        <v>4732</v>
      </c>
      <c r="G322" s="212"/>
      <c r="H322" s="215">
        <v>56</v>
      </c>
      <c r="I322" s="216"/>
      <c r="J322" s="212"/>
      <c r="K322" s="212"/>
      <c r="L322" s="217"/>
      <c r="M322" s="218"/>
      <c r="N322" s="219"/>
      <c r="O322" s="219"/>
      <c r="P322" s="219"/>
      <c r="Q322" s="219"/>
      <c r="R322" s="219"/>
      <c r="S322" s="219"/>
      <c r="T322" s="220"/>
      <c r="AT322" s="221" t="s">
        <v>250</v>
      </c>
      <c r="AU322" s="221" t="s">
        <v>81</v>
      </c>
      <c r="AV322" s="13" t="s">
        <v>81</v>
      </c>
      <c r="AW322" s="13" t="s">
        <v>33</v>
      </c>
      <c r="AX322" s="13" t="s">
        <v>72</v>
      </c>
      <c r="AY322" s="221" t="s">
        <v>239</v>
      </c>
    </row>
    <row r="323" spans="1:65" s="2" customFormat="1" ht="16.5" customHeight="1">
      <c r="A323" s="36"/>
      <c r="B323" s="37"/>
      <c r="C323" s="194" t="s">
        <v>558</v>
      </c>
      <c r="D323" s="194" t="s">
        <v>241</v>
      </c>
      <c r="E323" s="195" t="s">
        <v>4737</v>
      </c>
      <c r="F323" s="196" t="s">
        <v>4738</v>
      </c>
      <c r="G323" s="197" t="s">
        <v>327</v>
      </c>
      <c r="H323" s="198">
        <v>92</v>
      </c>
      <c r="I323" s="199"/>
      <c r="J323" s="200">
        <f>ROUND(I323*H323,2)</f>
        <v>0</v>
      </c>
      <c r="K323" s="196" t="s">
        <v>19</v>
      </c>
      <c r="L323" s="41"/>
      <c r="M323" s="201" t="s">
        <v>19</v>
      </c>
      <c r="N323" s="202" t="s">
        <v>43</v>
      </c>
      <c r="O323" s="66"/>
      <c r="P323" s="203">
        <f>O323*H323</f>
        <v>0</v>
      </c>
      <c r="Q323" s="203">
        <v>0</v>
      </c>
      <c r="R323" s="203">
        <f>Q323*H323</f>
        <v>0</v>
      </c>
      <c r="S323" s="203">
        <v>0</v>
      </c>
      <c r="T323" s="204">
        <f>S323*H323</f>
        <v>0</v>
      </c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R323" s="205" t="s">
        <v>246</v>
      </c>
      <c r="AT323" s="205" t="s">
        <v>241</v>
      </c>
      <c r="AU323" s="205" t="s">
        <v>81</v>
      </c>
      <c r="AY323" s="19" t="s">
        <v>239</v>
      </c>
      <c r="BE323" s="206">
        <f>IF(N323="základní",J323,0)</f>
        <v>0</v>
      </c>
      <c r="BF323" s="206">
        <f>IF(N323="snížená",J323,0)</f>
        <v>0</v>
      </c>
      <c r="BG323" s="206">
        <f>IF(N323="zákl. přenesená",J323,0)</f>
        <v>0</v>
      </c>
      <c r="BH323" s="206">
        <f>IF(N323="sníž. přenesená",J323,0)</f>
        <v>0</v>
      </c>
      <c r="BI323" s="206">
        <f>IF(N323="nulová",J323,0)</f>
        <v>0</v>
      </c>
      <c r="BJ323" s="19" t="s">
        <v>79</v>
      </c>
      <c r="BK323" s="206">
        <f>ROUND(I323*H323,2)</f>
        <v>0</v>
      </c>
      <c r="BL323" s="19" t="s">
        <v>246</v>
      </c>
      <c r="BM323" s="205" t="s">
        <v>4739</v>
      </c>
    </row>
    <row r="324" spans="1:65" s="2" customFormat="1" ht="11.25">
      <c r="A324" s="36"/>
      <c r="B324" s="37"/>
      <c r="C324" s="38"/>
      <c r="D324" s="207" t="s">
        <v>248</v>
      </c>
      <c r="E324" s="38"/>
      <c r="F324" s="208" t="s">
        <v>4738</v>
      </c>
      <c r="G324" s="38"/>
      <c r="H324" s="38"/>
      <c r="I324" s="117"/>
      <c r="J324" s="38"/>
      <c r="K324" s="38"/>
      <c r="L324" s="41"/>
      <c r="M324" s="209"/>
      <c r="N324" s="210"/>
      <c r="O324" s="66"/>
      <c r="P324" s="66"/>
      <c r="Q324" s="66"/>
      <c r="R324" s="66"/>
      <c r="S324" s="66"/>
      <c r="T324" s="67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T324" s="19" t="s">
        <v>248</v>
      </c>
      <c r="AU324" s="19" t="s">
        <v>81</v>
      </c>
    </row>
    <row r="325" spans="1:65" s="14" customFormat="1" ht="11.25">
      <c r="B325" s="230"/>
      <c r="C325" s="231"/>
      <c r="D325" s="207" t="s">
        <v>250</v>
      </c>
      <c r="E325" s="232" t="s">
        <v>19</v>
      </c>
      <c r="F325" s="233" t="s">
        <v>4566</v>
      </c>
      <c r="G325" s="231"/>
      <c r="H325" s="232" t="s">
        <v>19</v>
      </c>
      <c r="I325" s="234"/>
      <c r="J325" s="231"/>
      <c r="K325" s="231"/>
      <c r="L325" s="235"/>
      <c r="M325" s="236"/>
      <c r="N325" s="237"/>
      <c r="O325" s="237"/>
      <c r="P325" s="237"/>
      <c r="Q325" s="237"/>
      <c r="R325" s="237"/>
      <c r="S325" s="237"/>
      <c r="T325" s="238"/>
      <c r="AT325" s="239" t="s">
        <v>250</v>
      </c>
      <c r="AU325" s="239" t="s">
        <v>81</v>
      </c>
      <c r="AV325" s="14" t="s">
        <v>79</v>
      </c>
      <c r="AW325" s="14" t="s">
        <v>33</v>
      </c>
      <c r="AX325" s="14" t="s">
        <v>72</v>
      </c>
      <c r="AY325" s="239" t="s">
        <v>239</v>
      </c>
    </row>
    <row r="326" spans="1:65" s="13" customFormat="1" ht="11.25">
      <c r="B326" s="211"/>
      <c r="C326" s="212"/>
      <c r="D326" s="207" t="s">
        <v>250</v>
      </c>
      <c r="E326" s="213" t="s">
        <v>19</v>
      </c>
      <c r="F326" s="214" t="s">
        <v>4740</v>
      </c>
      <c r="G326" s="212"/>
      <c r="H326" s="215">
        <v>46</v>
      </c>
      <c r="I326" s="216"/>
      <c r="J326" s="212"/>
      <c r="K326" s="212"/>
      <c r="L326" s="217"/>
      <c r="M326" s="218"/>
      <c r="N326" s="219"/>
      <c r="O326" s="219"/>
      <c r="P326" s="219"/>
      <c r="Q326" s="219"/>
      <c r="R326" s="219"/>
      <c r="S326" s="219"/>
      <c r="T326" s="220"/>
      <c r="AT326" s="221" t="s">
        <v>250</v>
      </c>
      <c r="AU326" s="221" t="s">
        <v>81</v>
      </c>
      <c r="AV326" s="13" t="s">
        <v>81</v>
      </c>
      <c r="AW326" s="13" t="s">
        <v>33</v>
      </c>
      <c r="AX326" s="13" t="s">
        <v>72</v>
      </c>
      <c r="AY326" s="221" t="s">
        <v>239</v>
      </c>
    </row>
    <row r="327" spans="1:65" s="14" customFormat="1" ht="11.25">
      <c r="B327" s="230"/>
      <c r="C327" s="231"/>
      <c r="D327" s="207" t="s">
        <v>250</v>
      </c>
      <c r="E327" s="232" t="s">
        <v>19</v>
      </c>
      <c r="F327" s="233" t="s">
        <v>4569</v>
      </c>
      <c r="G327" s="231"/>
      <c r="H327" s="232" t="s">
        <v>19</v>
      </c>
      <c r="I327" s="234"/>
      <c r="J327" s="231"/>
      <c r="K327" s="231"/>
      <c r="L327" s="235"/>
      <c r="M327" s="236"/>
      <c r="N327" s="237"/>
      <c r="O327" s="237"/>
      <c r="P327" s="237"/>
      <c r="Q327" s="237"/>
      <c r="R327" s="237"/>
      <c r="S327" s="237"/>
      <c r="T327" s="238"/>
      <c r="AT327" s="239" t="s">
        <v>250</v>
      </c>
      <c r="AU327" s="239" t="s">
        <v>81</v>
      </c>
      <c r="AV327" s="14" t="s">
        <v>79</v>
      </c>
      <c r="AW327" s="14" t="s">
        <v>33</v>
      </c>
      <c r="AX327" s="14" t="s">
        <v>72</v>
      </c>
      <c r="AY327" s="239" t="s">
        <v>239</v>
      </c>
    </row>
    <row r="328" spans="1:65" s="13" customFormat="1" ht="11.25">
      <c r="B328" s="211"/>
      <c r="C328" s="212"/>
      <c r="D328" s="207" t="s">
        <v>250</v>
      </c>
      <c r="E328" s="213" t="s">
        <v>19</v>
      </c>
      <c r="F328" s="214" t="s">
        <v>4741</v>
      </c>
      <c r="G328" s="212"/>
      <c r="H328" s="215">
        <v>46</v>
      </c>
      <c r="I328" s="216"/>
      <c r="J328" s="212"/>
      <c r="K328" s="212"/>
      <c r="L328" s="217"/>
      <c r="M328" s="218"/>
      <c r="N328" s="219"/>
      <c r="O328" s="219"/>
      <c r="P328" s="219"/>
      <c r="Q328" s="219"/>
      <c r="R328" s="219"/>
      <c r="S328" s="219"/>
      <c r="T328" s="220"/>
      <c r="AT328" s="221" t="s">
        <v>250</v>
      </c>
      <c r="AU328" s="221" t="s">
        <v>81</v>
      </c>
      <c r="AV328" s="13" t="s">
        <v>81</v>
      </c>
      <c r="AW328" s="13" t="s">
        <v>33</v>
      </c>
      <c r="AX328" s="13" t="s">
        <v>72</v>
      </c>
      <c r="AY328" s="221" t="s">
        <v>239</v>
      </c>
    </row>
    <row r="329" spans="1:65" s="2" customFormat="1" ht="16.5" customHeight="1">
      <c r="A329" s="36"/>
      <c r="B329" s="37"/>
      <c r="C329" s="194" t="s">
        <v>566</v>
      </c>
      <c r="D329" s="194" t="s">
        <v>241</v>
      </c>
      <c r="E329" s="195" t="s">
        <v>4742</v>
      </c>
      <c r="F329" s="196" t="s">
        <v>4743</v>
      </c>
      <c r="G329" s="197" t="s">
        <v>285</v>
      </c>
      <c r="H329" s="198">
        <v>2</v>
      </c>
      <c r="I329" s="199"/>
      <c r="J329" s="200">
        <f>ROUND(I329*H329,2)</f>
        <v>0</v>
      </c>
      <c r="K329" s="196" t="s">
        <v>19</v>
      </c>
      <c r="L329" s="41"/>
      <c r="M329" s="201" t="s">
        <v>19</v>
      </c>
      <c r="N329" s="202" t="s">
        <v>43</v>
      </c>
      <c r="O329" s="66"/>
      <c r="P329" s="203">
        <f>O329*H329</f>
        <v>0</v>
      </c>
      <c r="Q329" s="203">
        <v>0</v>
      </c>
      <c r="R329" s="203">
        <f>Q329*H329</f>
        <v>0</v>
      </c>
      <c r="S329" s="203">
        <v>0</v>
      </c>
      <c r="T329" s="204">
        <f>S329*H329</f>
        <v>0</v>
      </c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R329" s="205" t="s">
        <v>246</v>
      </c>
      <c r="AT329" s="205" t="s">
        <v>241</v>
      </c>
      <c r="AU329" s="205" t="s">
        <v>81</v>
      </c>
      <c r="AY329" s="19" t="s">
        <v>239</v>
      </c>
      <c r="BE329" s="206">
        <f>IF(N329="základní",J329,0)</f>
        <v>0</v>
      </c>
      <c r="BF329" s="206">
        <f>IF(N329="snížená",J329,0)</f>
        <v>0</v>
      </c>
      <c r="BG329" s="206">
        <f>IF(N329="zákl. přenesená",J329,0)</f>
        <v>0</v>
      </c>
      <c r="BH329" s="206">
        <f>IF(N329="sníž. přenesená",J329,0)</f>
        <v>0</v>
      </c>
      <c r="BI329" s="206">
        <f>IF(N329="nulová",J329,0)</f>
        <v>0</v>
      </c>
      <c r="BJ329" s="19" t="s">
        <v>79</v>
      </c>
      <c r="BK329" s="206">
        <f>ROUND(I329*H329,2)</f>
        <v>0</v>
      </c>
      <c r="BL329" s="19" t="s">
        <v>246</v>
      </c>
      <c r="BM329" s="205" t="s">
        <v>4744</v>
      </c>
    </row>
    <row r="330" spans="1:65" s="2" customFormat="1" ht="11.25">
      <c r="A330" s="36"/>
      <c r="B330" s="37"/>
      <c r="C330" s="38"/>
      <c r="D330" s="207" t="s">
        <v>248</v>
      </c>
      <c r="E330" s="38"/>
      <c r="F330" s="208" t="s">
        <v>4745</v>
      </c>
      <c r="G330" s="38"/>
      <c r="H330" s="38"/>
      <c r="I330" s="117"/>
      <c r="J330" s="38"/>
      <c r="K330" s="38"/>
      <c r="L330" s="41"/>
      <c r="M330" s="209"/>
      <c r="N330" s="210"/>
      <c r="O330" s="66"/>
      <c r="P330" s="66"/>
      <c r="Q330" s="66"/>
      <c r="R330" s="66"/>
      <c r="S330" s="66"/>
      <c r="T330" s="67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T330" s="19" t="s">
        <v>248</v>
      </c>
      <c r="AU330" s="19" t="s">
        <v>81</v>
      </c>
    </row>
    <row r="331" spans="1:65" s="14" customFormat="1" ht="11.25">
      <c r="B331" s="230"/>
      <c r="C331" s="231"/>
      <c r="D331" s="207" t="s">
        <v>250</v>
      </c>
      <c r="E331" s="232" t="s">
        <v>19</v>
      </c>
      <c r="F331" s="233" t="s">
        <v>4566</v>
      </c>
      <c r="G331" s="231"/>
      <c r="H331" s="232" t="s">
        <v>19</v>
      </c>
      <c r="I331" s="234"/>
      <c r="J331" s="231"/>
      <c r="K331" s="231"/>
      <c r="L331" s="235"/>
      <c r="M331" s="236"/>
      <c r="N331" s="237"/>
      <c r="O331" s="237"/>
      <c r="P331" s="237"/>
      <c r="Q331" s="237"/>
      <c r="R331" s="237"/>
      <c r="S331" s="237"/>
      <c r="T331" s="238"/>
      <c r="AT331" s="239" t="s">
        <v>250</v>
      </c>
      <c r="AU331" s="239" t="s">
        <v>81</v>
      </c>
      <c r="AV331" s="14" t="s">
        <v>79</v>
      </c>
      <c r="AW331" s="14" t="s">
        <v>33</v>
      </c>
      <c r="AX331" s="14" t="s">
        <v>72</v>
      </c>
      <c r="AY331" s="239" t="s">
        <v>239</v>
      </c>
    </row>
    <row r="332" spans="1:65" s="13" customFormat="1" ht="11.25">
      <c r="B332" s="211"/>
      <c r="C332" s="212"/>
      <c r="D332" s="207" t="s">
        <v>250</v>
      </c>
      <c r="E332" s="213" t="s">
        <v>19</v>
      </c>
      <c r="F332" s="214" t="s">
        <v>4746</v>
      </c>
      <c r="G332" s="212"/>
      <c r="H332" s="215">
        <v>2</v>
      </c>
      <c r="I332" s="216"/>
      <c r="J332" s="212"/>
      <c r="K332" s="212"/>
      <c r="L332" s="217"/>
      <c r="M332" s="218"/>
      <c r="N332" s="219"/>
      <c r="O332" s="219"/>
      <c r="P332" s="219"/>
      <c r="Q332" s="219"/>
      <c r="R332" s="219"/>
      <c r="S332" s="219"/>
      <c r="T332" s="220"/>
      <c r="AT332" s="221" t="s">
        <v>250</v>
      </c>
      <c r="AU332" s="221" t="s">
        <v>81</v>
      </c>
      <c r="AV332" s="13" t="s">
        <v>81</v>
      </c>
      <c r="AW332" s="13" t="s">
        <v>33</v>
      </c>
      <c r="AX332" s="13" t="s">
        <v>72</v>
      </c>
      <c r="AY332" s="221" t="s">
        <v>239</v>
      </c>
    </row>
    <row r="333" spans="1:65" s="2" customFormat="1" ht="16.5" customHeight="1">
      <c r="A333" s="36"/>
      <c r="B333" s="37"/>
      <c r="C333" s="194" t="s">
        <v>571</v>
      </c>
      <c r="D333" s="194" t="s">
        <v>241</v>
      </c>
      <c r="E333" s="195" t="s">
        <v>4747</v>
      </c>
      <c r="F333" s="196" t="s">
        <v>4748</v>
      </c>
      <c r="G333" s="197" t="s">
        <v>285</v>
      </c>
      <c r="H333" s="198">
        <v>2</v>
      </c>
      <c r="I333" s="199"/>
      <c r="J333" s="200">
        <f>ROUND(I333*H333,2)</f>
        <v>0</v>
      </c>
      <c r="K333" s="196" t="s">
        <v>19</v>
      </c>
      <c r="L333" s="41"/>
      <c r="M333" s="201" t="s">
        <v>19</v>
      </c>
      <c r="N333" s="202" t="s">
        <v>43</v>
      </c>
      <c r="O333" s="66"/>
      <c r="P333" s="203">
        <f>O333*H333</f>
        <v>0</v>
      </c>
      <c r="Q333" s="203">
        <v>0</v>
      </c>
      <c r="R333" s="203">
        <f>Q333*H333</f>
        <v>0</v>
      </c>
      <c r="S333" s="203">
        <v>0</v>
      </c>
      <c r="T333" s="204">
        <f>S333*H333</f>
        <v>0</v>
      </c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R333" s="205" t="s">
        <v>246</v>
      </c>
      <c r="AT333" s="205" t="s">
        <v>241</v>
      </c>
      <c r="AU333" s="205" t="s">
        <v>81</v>
      </c>
      <c r="AY333" s="19" t="s">
        <v>239</v>
      </c>
      <c r="BE333" s="206">
        <f>IF(N333="základní",J333,0)</f>
        <v>0</v>
      </c>
      <c r="BF333" s="206">
        <f>IF(N333="snížená",J333,0)</f>
        <v>0</v>
      </c>
      <c r="BG333" s="206">
        <f>IF(N333="zákl. přenesená",J333,0)</f>
        <v>0</v>
      </c>
      <c r="BH333" s="206">
        <f>IF(N333="sníž. přenesená",J333,0)</f>
        <v>0</v>
      </c>
      <c r="BI333" s="206">
        <f>IF(N333="nulová",J333,0)</f>
        <v>0</v>
      </c>
      <c r="BJ333" s="19" t="s">
        <v>79</v>
      </c>
      <c r="BK333" s="206">
        <f>ROUND(I333*H333,2)</f>
        <v>0</v>
      </c>
      <c r="BL333" s="19" t="s">
        <v>246</v>
      </c>
      <c r="BM333" s="205" t="s">
        <v>4749</v>
      </c>
    </row>
    <row r="334" spans="1:65" s="2" customFormat="1" ht="11.25">
      <c r="A334" s="36"/>
      <c r="B334" s="37"/>
      <c r="C334" s="38"/>
      <c r="D334" s="207" t="s">
        <v>248</v>
      </c>
      <c r="E334" s="38"/>
      <c r="F334" s="208" t="s">
        <v>4750</v>
      </c>
      <c r="G334" s="38"/>
      <c r="H334" s="38"/>
      <c r="I334" s="117"/>
      <c r="J334" s="38"/>
      <c r="K334" s="38"/>
      <c r="L334" s="41"/>
      <c r="M334" s="209"/>
      <c r="N334" s="210"/>
      <c r="O334" s="66"/>
      <c r="P334" s="66"/>
      <c r="Q334" s="66"/>
      <c r="R334" s="66"/>
      <c r="S334" s="66"/>
      <c r="T334" s="67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T334" s="19" t="s">
        <v>248</v>
      </c>
      <c r="AU334" s="19" t="s">
        <v>81</v>
      </c>
    </row>
    <row r="335" spans="1:65" s="14" customFormat="1" ht="11.25">
      <c r="B335" s="230"/>
      <c r="C335" s="231"/>
      <c r="D335" s="207" t="s">
        <v>250</v>
      </c>
      <c r="E335" s="232" t="s">
        <v>19</v>
      </c>
      <c r="F335" s="233" t="s">
        <v>4569</v>
      </c>
      <c r="G335" s="231"/>
      <c r="H335" s="232" t="s">
        <v>19</v>
      </c>
      <c r="I335" s="234"/>
      <c r="J335" s="231"/>
      <c r="K335" s="231"/>
      <c r="L335" s="235"/>
      <c r="M335" s="236"/>
      <c r="N335" s="237"/>
      <c r="O335" s="237"/>
      <c r="P335" s="237"/>
      <c r="Q335" s="237"/>
      <c r="R335" s="237"/>
      <c r="S335" s="237"/>
      <c r="T335" s="238"/>
      <c r="AT335" s="239" t="s">
        <v>250</v>
      </c>
      <c r="AU335" s="239" t="s">
        <v>81</v>
      </c>
      <c r="AV335" s="14" t="s">
        <v>79</v>
      </c>
      <c r="AW335" s="14" t="s">
        <v>33</v>
      </c>
      <c r="AX335" s="14" t="s">
        <v>72</v>
      </c>
      <c r="AY335" s="239" t="s">
        <v>239</v>
      </c>
    </row>
    <row r="336" spans="1:65" s="13" customFormat="1" ht="11.25">
      <c r="B336" s="211"/>
      <c r="C336" s="212"/>
      <c r="D336" s="207" t="s">
        <v>250</v>
      </c>
      <c r="E336" s="213" t="s">
        <v>19</v>
      </c>
      <c r="F336" s="214" t="s">
        <v>4746</v>
      </c>
      <c r="G336" s="212"/>
      <c r="H336" s="215">
        <v>2</v>
      </c>
      <c r="I336" s="216"/>
      <c r="J336" s="212"/>
      <c r="K336" s="212"/>
      <c r="L336" s="217"/>
      <c r="M336" s="218"/>
      <c r="N336" s="219"/>
      <c r="O336" s="219"/>
      <c r="P336" s="219"/>
      <c r="Q336" s="219"/>
      <c r="R336" s="219"/>
      <c r="S336" s="219"/>
      <c r="T336" s="220"/>
      <c r="AT336" s="221" t="s">
        <v>250</v>
      </c>
      <c r="AU336" s="221" t="s">
        <v>81</v>
      </c>
      <c r="AV336" s="13" t="s">
        <v>81</v>
      </c>
      <c r="AW336" s="13" t="s">
        <v>33</v>
      </c>
      <c r="AX336" s="13" t="s">
        <v>72</v>
      </c>
      <c r="AY336" s="221" t="s">
        <v>239</v>
      </c>
    </row>
    <row r="337" spans="1:65" s="2" customFormat="1" ht="16.5" customHeight="1">
      <c r="A337" s="36"/>
      <c r="B337" s="37"/>
      <c r="C337" s="194" t="s">
        <v>575</v>
      </c>
      <c r="D337" s="194" t="s">
        <v>241</v>
      </c>
      <c r="E337" s="195" t="s">
        <v>4751</v>
      </c>
      <c r="F337" s="196" t="s">
        <v>4752</v>
      </c>
      <c r="G337" s="197" t="s">
        <v>285</v>
      </c>
      <c r="H337" s="198">
        <v>56</v>
      </c>
      <c r="I337" s="199"/>
      <c r="J337" s="200">
        <f>ROUND(I337*H337,2)</f>
        <v>0</v>
      </c>
      <c r="K337" s="196" t="s">
        <v>245</v>
      </c>
      <c r="L337" s="41"/>
      <c r="M337" s="201" t="s">
        <v>19</v>
      </c>
      <c r="N337" s="202" t="s">
        <v>43</v>
      </c>
      <c r="O337" s="66"/>
      <c r="P337" s="203">
        <f>O337*H337</f>
        <v>0</v>
      </c>
      <c r="Q337" s="203">
        <v>0</v>
      </c>
      <c r="R337" s="203">
        <f>Q337*H337</f>
        <v>0</v>
      </c>
      <c r="S337" s="203">
        <v>0</v>
      </c>
      <c r="T337" s="204">
        <f>S337*H337</f>
        <v>0</v>
      </c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R337" s="205" t="s">
        <v>246</v>
      </c>
      <c r="AT337" s="205" t="s">
        <v>241</v>
      </c>
      <c r="AU337" s="205" t="s">
        <v>81</v>
      </c>
      <c r="AY337" s="19" t="s">
        <v>239</v>
      </c>
      <c r="BE337" s="206">
        <f>IF(N337="základní",J337,0)</f>
        <v>0</v>
      </c>
      <c r="BF337" s="206">
        <f>IF(N337="snížená",J337,0)</f>
        <v>0</v>
      </c>
      <c r="BG337" s="206">
        <f>IF(N337="zákl. přenesená",J337,0)</f>
        <v>0</v>
      </c>
      <c r="BH337" s="206">
        <f>IF(N337="sníž. přenesená",J337,0)</f>
        <v>0</v>
      </c>
      <c r="BI337" s="206">
        <f>IF(N337="nulová",J337,0)</f>
        <v>0</v>
      </c>
      <c r="BJ337" s="19" t="s">
        <v>79</v>
      </c>
      <c r="BK337" s="206">
        <f>ROUND(I337*H337,2)</f>
        <v>0</v>
      </c>
      <c r="BL337" s="19" t="s">
        <v>246</v>
      </c>
      <c r="BM337" s="205" t="s">
        <v>4753</v>
      </c>
    </row>
    <row r="338" spans="1:65" s="2" customFormat="1" ht="11.25">
      <c r="A338" s="36"/>
      <c r="B338" s="37"/>
      <c r="C338" s="38"/>
      <c r="D338" s="207" t="s">
        <v>248</v>
      </c>
      <c r="E338" s="38"/>
      <c r="F338" s="208" t="s">
        <v>4752</v>
      </c>
      <c r="G338" s="38"/>
      <c r="H338" s="38"/>
      <c r="I338" s="117"/>
      <c r="J338" s="38"/>
      <c r="K338" s="38"/>
      <c r="L338" s="41"/>
      <c r="M338" s="209"/>
      <c r="N338" s="210"/>
      <c r="O338" s="66"/>
      <c r="P338" s="66"/>
      <c r="Q338" s="66"/>
      <c r="R338" s="66"/>
      <c r="S338" s="66"/>
      <c r="T338" s="67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T338" s="19" t="s">
        <v>248</v>
      </c>
      <c r="AU338" s="19" t="s">
        <v>81</v>
      </c>
    </row>
    <row r="339" spans="1:65" s="14" customFormat="1" ht="11.25">
      <c r="B339" s="230"/>
      <c r="C339" s="231"/>
      <c r="D339" s="207" t="s">
        <v>250</v>
      </c>
      <c r="E339" s="232" t="s">
        <v>19</v>
      </c>
      <c r="F339" s="233" t="s">
        <v>4566</v>
      </c>
      <c r="G339" s="231"/>
      <c r="H339" s="232" t="s">
        <v>19</v>
      </c>
      <c r="I339" s="234"/>
      <c r="J339" s="231"/>
      <c r="K339" s="231"/>
      <c r="L339" s="235"/>
      <c r="M339" s="236"/>
      <c r="N339" s="237"/>
      <c r="O339" s="237"/>
      <c r="P339" s="237"/>
      <c r="Q339" s="237"/>
      <c r="R339" s="237"/>
      <c r="S339" s="237"/>
      <c r="T339" s="238"/>
      <c r="AT339" s="239" t="s">
        <v>250</v>
      </c>
      <c r="AU339" s="239" t="s">
        <v>81</v>
      </c>
      <c r="AV339" s="14" t="s">
        <v>79</v>
      </c>
      <c r="AW339" s="14" t="s">
        <v>33</v>
      </c>
      <c r="AX339" s="14" t="s">
        <v>72</v>
      </c>
      <c r="AY339" s="239" t="s">
        <v>239</v>
      </c>
    </row>
    <row r="340" spans="1:65" s="13" customFormat="1" ht="11.25">
      <c r="B340" s="211"/>
      <c r="C340" s="212"/>
      <c r="D340" s="207" t="s">
        <v>250</v>
      </c>
      <c r="E340" s="213" t="s">
        <v>19</v>
      </c>
      <c r="F340" s="214" t="s">
        <v>4754</v>
      </c>
      <c r="G340" s="212"/>
      <c r="H340" s="215">
        <v>28</v>
      </c>
      <c r="I340" s="216"/>
      <c r="J340" s="212"/>
      <c r="K340" s="212"/>
      <c r="L340" s="217"/>
      <c r="M340" s="218"/>
      <c r="N340" s="219"/>
      <c r="O340" s="219"/>
      <c r="P340" s="219"/>
      <c r="Q340" s="219"/>
      <c r="R340" s="219"/>
      <c r="S340" s="219"/>
      <c r="T340" s="220"/>
      <c r="AT340" s="221" t="s">
        <v>250</v>
      </c>
      <c r="AU340" s="221" t="s">
        <v>81</v>
      </c>
      <c r="AV340" s="13" t="s">
        <v>81</v>
      </c>
      <c r="AW340" s="13" t="s">
        <v>33</v>
      </c>
      <c r="AX340" s="13" t="s">
        <v>72</v>
      </c>
      <c r="AY340" s="221" t="s">
        <v>239</v>
      </c>
    </row>
    <row r="341" spans="1:65" s="14" customFormat="1" ht="11.25">
      <c r="B341" s="230"/>
      <c r="C341" s="231"/>
      <c r="D341" s="207" t="s">
        <v>250</v>
      </c>
      <c r="E341" s="232" t="s">
        <v>19</v>
      </c>
      <c r="F341" s="233" t="s">
        <v>4569</v>
      </c>
      <c r="G341" s="231"/>
      <c r="H341" s="232" t="s">
        <v>19</v>
      </c>
      <c r="I341" s="234"/>
      <c r="J341" s="231"/>
      <c r="K341" s="231"/>
      <c r="L341" s="235"/>
      <c r="M341" s="236"/>
      <c r="N341" s="237"/>
      <c r="O341" s="237"/>
      <c r="P341" s="237"/>
      <c r="Q341" s="237"/>
      <c r="R341" s="237"/>
      <c r="S341" s="237"/>
      <c r="T341" s="238"/>
      <c r="AT341" s="239" t="s">
        <v>250</v>
      </c>
      <c r="AU341" s="239" t="s">
        <v>81</v>
      </c>
      <c r="AV341" s="14" t="s">
        <v>79</v>
      </c>
      <c r="AW341" s="14" t="s">
        <v>33</v>
      </c>
      <c r="AX341" s="14" t="s">
        <v>72</v>
      </c>
      <c r="AY341" s="239" t="s">
        <v>239</v>
      </c>
    </row>
    <row r="342" spans="1:65" s="13" customFormat="1" ht="11.25">
      <c r="B342" s="211"/>
      <c r="C342" s="212"/>
      <c r="D342" s="207" t="s">
        <v>250</v>
      </c>
      <c r="E342" s="213" t="s">
        <v>19</v>
      </c>
      <c r="F342" s="214" t="s">
        <v>4754</v>
      </c>
      <c r="G342" s="212"/>
      <c r="H342" s="215">
        <v>28</v>
      </c>
      <c r="I342" s="216"/>
      <c r="J342" s="212"/>
      <c r="K342" s="212"/>
      <c r="L342" s="217"/>
      <c r="M342" s="218"/>
      <c r="N342" s="219"/>
      <c r="O342" s="219"/>
      <c r="P342" s="219"/>
      <c r="Q342" s="219"/>
      <c r="R342" s="219"/>
      <c r="S342" s="219"/>
      <c r="T342" s="220"/>
      <c r="AT342" s="221" t="s">
        <v>250</v>
      </c>
      <c r="AU342" s="221" t="s">
        <v>81</v>
      </c>
      <c r="AV342" s="13" t="s">
        <v>81</v>
      </c>
      <c r="AW342" s="13" t="s">
        <v>33</v>
      </c>
      <c r="AX342" s="13" t="s">
        <v>72</v>
      </c>
      <c r="AY342" s="221" t="s">
        <v>239</v>
      </c>
    </row>
    <row r="343" spans="1:65" s="2" customFormat="1" ht="16.5" customHeight="1">
      <c r="A343" s="36"/>
      <c r="B343" s="37"/>
      <c r="C343" s="194" t="s">
        <v>581</v>
      </c>
      <c r="D343" s="194" t="s">
        <v>241</v>
      </c>
      <c r="E343" s="195" t="s">
        <v>4755</v>
      </c>
      <c r="F343" s="196" t="s">
        <v>4756</v>
      </c>
      <c r="G343" s="197" t="s">
        <v>285</v>
      </c>
      <c r="H343" s="198">
        <v>6</v>
      </c>
      <c r="I343" s="199"/>
      <c r="J343" s="200">
        <f>ROUND(I343*H343,2)</f>
        <v>0</v>
      </c>
      <c r="K343" s="196" t="s">
        <v>19</v>
      </c>
      <c r="L343" s="41"/>
      <c r="M343" s="201" t="s">
        <v>19</v>
      </c>
      <c r="N343" s="202" t="s">
        <v>43</v>
      </c>
      <c r="O343" s="66"/>
      <c r="P343" s="203">
        <f>O343*H343</f>
        <v>0</v>
      </c>
      <c r="Q343" s="203">
        <v>0</v>
      </c>
      <c r="R343" s="203">
        <f>Q343*H343</f>
        <v>0</v>
      </c>
      <c r="S343" s="203">
        <v>0</v>
      </c>
      <c r="T343" s="204">
        <f>S343*H343</f>
        <v>0</v>
      </c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R343" s="205" t="s">
        <v>246</v>
      </c>
      <c r="AT343" s="205" t="s">
        <v>241</v>
      </c>
      <c r="AU343" s="205" t="s">
        <v>81</v>
      </c>
      <c r="AY343" s="19" t="s">
        <v>239</v>
      </c>
      <c r="BE343" s="206">
        <f>IF(N343="základní",J343,0)</f>
        <v>0</v>
      </c>
      <c r="BF343" s="206">
        <f>IF(N343="snížená",J343,0)</f>
        <v>0</v>
      </c>
      <c r="BG343" s="206">
        <f>IF(N343="zákl. přenesená",J343,0)</f>
        <v>0</v>
      </c>
      <c r="BH343" s="206">
        <f>IF(N343="sníž. přenesená",J343,0)</f>
        <v>0</v>
      </c>
      <c r="BI343" s="206">
        <f>IF(N343="nulová",J343,0)</f>
        <v>0</v>
      </c>
      <c r="BJ343" s="19" t="s">
        <v>79</v>
      </c>
      <c r="BK343" s="206">
        <f>ROUND(I343*H343,2)</f>
        <v>0</v>
      </c>
      <c r="BL343" s="19" t="s">
        <v>246</v>
      </c>
      <c r="BM343" s="205" t="s">
        <v>4757</v>
      </c>
    </row>
    <row r="344" spans="1:65" s="2" customFormat="1" ht="11.25">
      <c r="A344" s="36"/>
      <c r="B344" s="37"/>
      <c r="C344" s="38"/>
      <c r="D344" s="207" t="s">
        <v>248</v>
      </c>
      <c r="E344" s="38"/>
      <c r="F344" s="208" t="s">
        <v>4758</v>
      </c>
      <c r="G344" s="38"/>
      <c r="H344" s="38"/>
      <c r="I344" s="117"/>
      <c r="J344" s="38"/>
      <c r="K344" s="38"/>
      <c r="L344" s="41"/>
      <c r="M344" s="209"/>
      <c r="N344" s="210"/>
      <c r="O344" s="66"/>
      <c r="P344" s="66"/>
      <c r="Q344" s="66"/>
      <c r="R344" s="66"/>
      <c r="S344" s="66"/>
      <c r="T344" s="67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T344" s="19" t="s">
        <v>248</v>
      </c>
      <c r="AU344" s="19" t="s">
        <v>81</v>
      </c>
    </row>
    <row r="345" spans="1:65" s="14" customFormat="1" ht="11.25">
      <c r="B345" s="230"/>
      <c r="C345" s="231"/>
      <c r="D345" s="207" t="s">
        <v>250</v>
      </c>
      <c r="E345" s="232" t="s">
        <v>19</v>
      </c>
      <c r="F345" s="233" t="s">
        <v>4569</v>
      </c>
      <c r="G345" s="231"/>
      <c r="H345" s="232" t="s">
        <v>19</v>
      </c>
      <c r="I345" s="234"/>
      <c r="J345" s="231"/>
      <c r="K345" s="231"/>
      <c r="L345" s="235"/>
      <c r="M345" s="236"/>
      <c r="N345" s="237"/>
      <c r="O345" s="237"/>
      <c r="P345" s="237"/>
      <c r="Q345" s="237"/>
      <c r="R345" s="237"/>
      <c r="S345" s="237"/>
      <c r="T345" s="238"/>
      <c r="AT345" s="239" t="s">
        <v>250</v>
      </c>
      <c r="AU345" s="239" t="s">
        <v>81</v>
      </c>
      <c r="AV345" s="14" t="s">
        <v>79</v>
      </c>
      <c r="AW345" s="14" t="s">
        <v>33</v>
      </c>
      <c r="AX345" s="14" t="s">
        <v>72</v>
      </c>
      <c r="AY345" s="239" t="s">
        <v>239</v>
      </c>
    </row>
    <row r="346" spans="1:65" s="13" customFormat="1" ht="11.25">
      <c r="B346" s="211"/>
      <c r="C346" s="212"/>
      <c r="D346" s="207" t="s">
        <v>250</v>
      </c>
      <c r="E346" s="213" t="s">
        <v>19</v>
      </c>
      <c r="F346" s="214" t="s">
        <v>4591</v>
      </c>
      <c r="G346" s="212"/>
      <c r="H346" s="215">
        <v>3</v>
      </c>
      <c r="I346" s="216"/>
      <c r="J346" s="212"/>
      <c r="K346" s="212"/>
      <c r="L346" s="217"/>
      <c r="M346" s="218"/>
      <c r="N346" s="219"/>
      <c r="O346" s="219"/>
      <c r="P346" s="219"/>
      <c r="Q346" s="219"/>
      <c r="R346" s="219"/>
      <c r="S346" s="219"/>
      <c r="T346" s="220"/>
      <c r="AT346" s="221" t="s">
        <v>250</v>
      </c>
      <c r="AU346" s="221" t="s">
        <v>81</v>
      </c>
      <c r="AV346" s="13" t="s">
        <v>81</v>
      </c>
      <c r="AW346" s="13" t="s">
        <v>33</v>
      </c>
      <c r="AX346" s="13" t="s">
        <v>72</v>
      </c>
      <c r="AY346" s="221" t="s">
        <v>239</v>
      </c>
    </row>
    <row r="347" spans="1:65" s="13" customFormat="1" ht="11.25">
      <c r="B347" s="211"/>
      <c r="C347" s="212"/>
      <c r="D347" s="207" t="s">
        <v>250</v>
      </c>
      <c r="E347" s="213" t="s">
        <v>19</v>
      </c>
      <c r="F347" s="214" t="s">
        <v>4592</v>
      </c>
      <c r="G347" s="212"/>
      <c r="H347" s="215">
        <v>3</v>
      </c>
      <c r="I347" s="216"/>
      <c r="J347" s="212"/>
      <c r="K347" s="212"/>
      <c r="L347" s="217"/>
      <c r="M347" s="218"/>
      <c r="N347" s="219"/>
      <c r="O347" s="219"/>
      <c r="P347" s="219"/>
      <c r="Q347" s="219"/>
      <c r="R347" s="219"/>
      <c r="S347" s="219"/>
      <c r="T347" s="220"/>
      <c r="AT347" s="221" t="s">
        <v>250</v>
      </c>
      <c r="AU347" s="221" t="s">
        <v>81</v>
      </c>
      <c r="AV347" s="13" t="s">
        <v>81</v>
      </c>
      <c r="AW347" s="13" t="s">
        <v>33</v>
      </c>
      <c r="AX347" s="13" t="s">
        <v>72</v>
      </c>
      <c r="AY347" s="221" t="s">
        <v>239</v>
      </c>
    </row>
    <row r="348" spans="1:65" s="2" customFormat="1" ht="16.5" customHeight="1">
      <c r="A348" s="36"/>
      <c r="B348" s="37"/>
      <c r="C348" s="194" t="s">
        <v>587</v>
      </c>
      <c r="D348" s="194" t="s">
        <v>241</v>
      </c>
      <c r="E348" s="195" t="s">
        <v>4759</v>
      </c>
      <c r="F348" s="196" t="s">
        <v>4594</v>
      </c>
      <c r="G348" s="197" t="s">
        <v>285</v>
      </c>
      <c r="H348" s="198">
        <v>84</v>
      </c>
      <c r="I348" s="199"/>
      <c r="J348" s="200">
        <f>ROUND(I348*H348,2)</f>
        <v>0</v>
      </c>
      <c r="K348" s="196" t="s">
        <v>245</v>
      </c>
      <c r="L348" s="41"/>
      <c r="M348" s="201" t="s">
        <v>19</v>
      </c>
      <c r="N348" s="202" t="s">
        <v>43</v>
      </c>
      <c r="O348" s="66"/>
      <c r="P348" s="203">
        <f>O348*H348</f>
        <v>0</v>
      </c>
      <c r="Q348" s="203">
        <v>0</v>
      </c>
      <c r="R348" s="203">
        <f>Q348*H348</f>
        <v>0</v>
      </c>
      <c r="S348" s="203">
        <v>0</v>
      </c>
      <c r="T348" s="204">
        <f>S348*H348</f>
        <v>0</v>
      </c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R348" s="205" t="s">
        <v>246</v>
      </c>
      <c r="AT348" s="205" t="s">
        <v>241</v>
      </c>
      <c r="AU348" s="205" t="s">
        <v>81</v>
      </c>
      <c r="AY348" s="19" t="s">
        <v>239</v>
      </c>
      <c r="BE348" s="206">
        <f>IF(N348="základní",J348,0)</f>
        <v>0</v>
      </c>
      <c r="BF348" s="206">
        <f>IF(N348="snížená",J348,0)</f>
        <v>0</v>
      </c>
      <c r="BG348" s="206">
        <f>IF(N348="zákl. přenesená",J348,0)</f>
        <v>0</v>
      </c>
      <c r="BH348" s="206">
        <f>IF(N348="sníž. přenesená",J348,0)</f>
        <v>0</v>
      </c>
      <c r="BI348" s="206">
        <f>IF(N348="nulová",J348,0)</f>
        <v>0</v>
      </c>
      <c r="BJ348" s="19" t="s">
        <v>79</v>
      </c>
      <c r="BK348" s="206">
        <f>ROUND(I348*H348,2)</f>
        <v>0</v>
      </c>
      <c r="BL348" s="19" t="s">
        <v>246</v>
      </c>
      <c r="BM348" s="205" t="s">
        <v>4760</v>
      </c>
    </row>
    <row r="349" spans="1:65" s="2" customFormat="1" ht="19.5">
      <c r="A349" s="36"/>
      <c r="B349" s="37"/>
      <c r="C349" s="38"/>
      <c r="D349" s="207" t="s">
        <v>248</v>
      </c>
      <c r="E349" s="38"/>
      <c r="F349" s="208" t="s">
        <v>4596</v>
      </c>
      <c r="G349" s="38"/>
      <c r="H349" s="38"/>
      <c r="I349" s="117"/>
      <c r="J349" s="38"/>
      <c r="K349" s="38"/>
      <c r="L349" s="41"/>
      <c r="M349" s="209"/>
      <c r="N349" s="210"/>
      <c r="O349" s="66"/>
      <c r="P349" s="66"/>
      <c r="Q349" s="66"/>
      <c r="R349" s="66"/>
      <c r="S349" s="66"/>
      <c r="T349" s="67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T349" s="19" t="s">
        <v>248</v>
      </c>
      <c r="AU349" s="19" t="s">
        <v>81</v>
      </c>
    </row>
    <row r="350" spans="1:65" s="14" customFormat="1" ht="11.25">
      <c r="B350" s="230"/>
      <c r="C350" s="231"/>
      <c r="D350" s="207" t="s">
        <v>250</v>
      </c>
      <c r="E350" s="232" t="s">
        <v>19</v>
      </c>
      <c r="F350" s="233" t="s">
        <v>4569</v>
      </c>
      <c r="G350" s="231"/>
      <c r="H350" s="232" t="s">
        <v>19</v>
      </c>
      <c r="I350" s="234"/>
      <c r="J350" s="231"/>
      <c r="K350" s="231"/>
      <c r="L350" s="235"/>
      <c r="M350" s="236"/>
      <c r="N350" s="237"/>
      <c r="O350" s="237"/>
      <c r="P350" s="237"/>
      <c r="Q350" s="237"/>
      <c r="R350" s="237"/>
      <c r="S350" s="237"/>
      <c r="T350" s="238"/>
      <c r="AT350" s="239" t="s">
        <v>250</v>
      </c>
      <c r="AU350" s="239" t="s">
        <v>81</v>
      </c>
      <c r="AV350" s="14" t="s">
        <v>79</v>
      </c>
      <c r="AW350" s="14" t="s">
        <v>33</v>
      </c>
      <c r="AX350" s="14" t="s">
        <v>72</v>
      </c>
      <c r="AY350" s="239" t="s">
        <v>239</v>
      </c>
    </row>
    <row r="351" spans="1:65" s="13" customFormat="1" ht="11.25">
      <c r="B351" s="211"/>
      <c r="C351" s="212"/>
      <c r="D351" s="207" t="s">
        <v>250</v>
      </c>
      <c r="E351" s="213" t="s">
        <v>19</v>
      </c>
      <c r="F351" s="214" t="s">
        <v>4604</v>
      </c>
      <c r="G351" s="212"/>
      <c r="H351" s="215">
        <v>42</v>
      </c>
      <c r="I351" s="216"/>
      <c r="J351" s="212"/>
      <c r="K351" s="212"/>
      <c r="L351" s="217"/>
      <c r="M351" s="218"/>
      <c r="N351" s="219"/>
      <c r="O351" s="219"/>
      <c r="P351" s="219"/>
      <c r="Q351" s="219"/>
      <c r="R351" s="219"/>
      <c r="S351" s="219"/>
      <c r="T351" s="220"/>
      <c r="AT351" s="221" t="s">
        <v>250</v>
      </c>
      <c r="AU351" s="221" t="s">
        <v>81</v>
      </c>
      <c r="AV351" s="13" t="s">
        <v>81</v>
      </c>
      <c r="AW351" s="13" t="s">
        <v>33</v>
      </c>
      <c r="AX351" s="13" t="s">
        <v>72</v>
      </c>
      <c r="AY351" s="221" t="s">
        <v>239</v>
      </c>
    </row>
    <row r="352" spans="1:65" s="13" customFormat="1" ht="11.25">
      <c r="B352" s="211"/>
      <c r="C352" s="212"/>
      <c r="D352" s="207" t="s">
        <v>250</v>
      </c>
      <c r="E352" s="213" t="s">
        <v>19</v>
      </c>
      <c r="F352" s="214" t="s">
        <v>4605</v>
      </c>
      <c r="G352" s="212"/>
      <c r="H352" s="215">
        <v>42</v>
      </c>
      <c r="I352" s="216"/>
      <c r="J352" s="212"/>
      <c r="K352" s="212"/>
      <c r="L352" s="217"/>
      <c r="M352" s="218"/>
      <c r="N352" s="219"/>
      <c r="O352" s="219"/>
      <c r="P352" s="219"/>
      <c r="Q352" s="219"/>
      <c r="R352" s="219"/>
      <c r="S352" s="219"/>
      <c r="T352" s="220"/>
      <c r="AT352" s="221" t="s">
        <v>250</v>
      </c>
      <c r="AU352" s="221" t="s">
        <v>81</v>
      </c>
      <c r="AV352" s="13" t="s">
        <v>81</v>
      </c>
      <c r="AW352" s="13" t="s">
        <v>33</v>
      </c>
      <c r="AX352" s="13" t="s">
        <v>72</v>
      </c>
      <c r="AY352" s="221" t="s">
        <v>239</v>
      </c>
    </row>
    <row r="353" spans="1:65" s="12" customFormat="1" ht="22.9" customHeight="1">
      <c r="B353" s="178"/>
      <c r="C353" s="179"/>
      <c r="D353" s="180" t="s">
        <v>71</v>
      </c>
      <c r="E353" s="192" t="s">
        <v>338</v>
      </c>
      <c r="F353" s="192" t="s">
        <v>339</v>
      </c>
      <c r="G353" s="179"/>
      <c r="H353" s="179"/>
      <c r="I353" s="182"/>
      <c r="J353" s="193">
        <f>BK353</f>
        <v>0</v>
      </c>
      <c r="K353" s="179"/>
      <c r="L353" s="184"/>
      <c r="M353" s="185"/>
      <c r="N353" s="186"/>
      <c r="O353" s="186"/>
      <c r="P353" s="187">
        <f>SUM(P354:P355)</f>
        <v>0</v>
      </c>
      <c r="Q353" s="186"/>
      <c r="R353" s="187">
        <f>SUM(R354:R355)</f>
        <v>0</v>
      </c>
      <c r="S353" s="186"/>
      <c r="T353" s="188">
        <f>SUM(T354:T355)</f>
        <v>0</v>
      </c>
      <c r="AR353" s="189" t="s">
        <v>79</v>
      </c>
      <c r="AT353" s="190" t="s">
        <v>71</v>
      </c>
      <c r="AU353" s="190" t="s">
        <v>79</v>
      </c>
      <c r="AY353" s="189" t="s">
        <v>239</v>
      </c>
      <c r="BK353" s="191">
        <f>SUM(BK354:BK355)</f>
        <v>0</v>
      </c>
    </row>
    <row r="354" spans="1:65" s="2" customFormat="1" ht="16.5" customHeight="1">
      <c r="A354" s="36"/>
      <c r="B354" s="37"/>
      <c r="C354" s="194" t="s">
        <v>596</v>
      </c>
      <c r="D354" s="194" t="s">
        <v>241</v>
      </c>
      <c r="E354" s="195" t="s">
        <v>4069</v>
      </c>
      <c r="F354" s="196" t="s">
        <v>4070</v>
      </c>
      <c r="G354" s="197" t="s">
        <v>265</v>
      </c>
      <c r="H354" s="198">
        <v>6.7430000000000003</v>
      </c>
      <c r="I354" s="199"/>
      <c r="J354" s="200">
        <f>ROUND(I354*H354,2)</f>
        <v>0</v>
      </c>
      <c r="K354" s="196" t="s">
        <v>245</v>
      </c>
      <c r="L354" s="41"/>
      <c r="M354" s="201" t="s">
        <v>19</v>
      </c>
      <c r="N354" s="202" t="s">
        <v>43</v>
      </c>
      <c r="O354" s="66"/>
      <c r="P354" s="203">
        <f>O354*H354</f>
        <v>0</v>
      </c>
      <c r="Q354" s="203">
        <v>0</v>
      </c>
      <c r="R354" s="203">
        <f>Q354*H354</f>
        <v>0</v>
      </c>
      <c r="S354" s="203">
        <v>0</v>
      </c>
      <c r="T354" s="204">
        <f>S354*H354</f>
        <v>0</v>
      </c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R354" s="205" t="s">
        <v>246</v>
      </c>
      <c r="AT354" s="205" t="s">
        <v>241</v>
      </c>
      <c r="AU354" s="205" t="s">
        <v>81</v>
      </c>
      <c r="AY354" s="19" t="s">
        <v>239</v>
      </c>
      <c r="BE354" s="206">
        <f>IF(N354="základní",J354,0)</f>
        <v>0</v>
      </c>
      <c r="BF354" s="206">
        <f>IF(N354="snížená",J354,0)</f>
        <v>0</v>
      </c>
      <c r="BG354" s="206">
        <f>IF(N354="zákl. přenesená",J354,0)</f>
        <v>0</v>
      </c>
      <c r="BH354" s="206">
        <f>IF(N354="sníž. přenesená",J354,0)</f>
        <v>0</v>
      </c>
      <c r="BI354" s="206">
        <f>IF(N354="nulová",J354,0)</f>
        <v>0</v>
      </c>
      <c r="BJ354" s="19" t="s">
        <v>79</v>
      </c>
      <c r="BK354" s="206">
        <f>ROUND(I354*H354,2)</f>
        <v>0</v>
      </c>
      <c r="BL354" s="19" t="s">
        <v>246</v>
      </c>
      <c r="BM354" s="205" t="s">
        <v>4761</v>
      </c>
    </row>
    <row r="355" spans="1:65" s="2" customFormat="1" ht="19.5">
      <c r="A355" s="36"/>
      <c r="B355" s="37"/>
      <c r="C355" s="38"/>
      <c r="D355" s="207" t="s">
        <v>248</v>
      </c>
      <c r="E355" s="38"/>
      <c r="F355" s="208" t="s">
        <v>4072</v>
      </c>
      <c r="G355" s="38"/>
      <c r="H355" s="38"/>
      <c r="I355" s="117"/>
      <c r="J355" s="38"/>
      <c r="K355" s="38"/>
      <c r="L355" s="41"/>
      <c r="M355" s="209"/>
      <c r="N355" s="210"/>
      <c r="O355" s="66"/>
      <c r="P355" s="66"/>
      <c r="Q355" s="66"/>
      <c r="R355" s="66"/>
      <c r="S355" s="66"/>
      <c r="T355" s="67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T355" s="19" t="s">
        <v>248</v>
      </c>
      <c r="AU355" s="19" t="s">
        <v>81</v>
      </c>
    </row>
    <row r="356" spans="1:65" s="12" customFormat="1" ht="25.9" customHeight="1">
      <c r="B356" s="178"/>
      <c r="C356" s="179"/>
      <c r="D356" s="180" t="s">
        <v>71</v>
      </c>
      <c r="E356" s="181" t="s">
        <v>634</v>
      </c>
      <c r="F356" s="181" t="s">
        <v>635</v>
      </c>
      <c r="G356" s="179"/>
      <c r="H356" s="179"/>
      <c r="I356" s="182"/>
      <c r="J356" s="183">
        <f>BK356</f>
        <v>0</v>
      </c>
      <c r="K356" s="179"/>
      <c r="L356" s="184"/>
      <c r="M356" s="185"/>
      <c r="N356" s="186"/>
      <c r="O356" s="186"/>
      <c r="P356" s="187">
        <f>P357+P389</f>
        <v>0</v>
      </c>
      <c r="Q356" s="186"/>
      <c r="R356" s="187">
        <f>R357+R389</f>
        <v>0.53682795999999999</v>
      </c>
      <c r="S356" s="186"/>
      <c r="T356" s="188">
        <f>T357+T389</f>
        <v>0</v>
      </c>
      <c r="AR356" s="189" t="s">
        <v>81</v>
      </c>
      <c r="AT356" s="190" t="s">
        <v>71</v>
      </c>
      <c r="AU356" s="190" t="s">
        <v>72</v>
      </c>
      <c r="AY356" s="189" t="s">
        <v>239</v>
      </c>
      <c r="BK356" s="191">
        <f>BK357+BK389</f>
        <v>0</v>
      </c>
    </row>
    <row r="357" spans="1:65" s="12" customFormat="1" ht="22.9" customHeight="1">
      <c r="B357" s="178"/>
      <c r="C357" s="179"/>
      <c r="D357" s="180" t="s">
        <v>71</v>
      </c>
      <c r="E357" s="192" t="s">
        <v>4762</v>
      </c>
      <c r="F357" s="192" t="s">
        <v>4763</v>
      </c>
      <c r="G357" s="179"/>
      <c r="H357" s="179"/>
      <c r="I357" s="182"/>
      <c r="J357" s="193">
        <f>BK357</f>
        <v>0</v>
      </c>
      <c r="K357" s="179"/>
      <c r="L357" s="184"/>
      <c r="M357" s="185"/>
      <c r="N357" s="186"/>
      <c r="O357" s="186"/>
      <c r="P357" s="187">
        <f>SUM(P358:P388)</f>
        <v>0</v>
      </c>
      <c r="Q357" s="186"/>
      <c r="R357" s="187">
        <f>SUM(R358:R388)</f>
        <v>0.53370795999999998</v>
      </c>
      <c r="S357" s="186"/>
      <c r="T357" s="188">
        <f>SUM(T358:T388)</f>
        <v>0</v>
      </c>
      <c r="AR357" s="189" t="s">
        <v>81</v>
      </c>
      <c r="AT357" s="190" t="s">
        <v>71</v>
      </c>
      <c r="AU357" s="190" t="s">
        <v>79</v>
      </c>
      <c r="AY357" s="189" t="s">
        <v>239</v>
      </c>
      <c r="BK357" s="191">
        <f>SUM(BK358:BK388)</f>
        <v>0</v>
      </c>
    </row>
    <row r="358" spans="1:65" s="2" customFormat="1" ht="16.5" customHeight="1">
      <c r="A358" s="36"/>
      <c r="B358" s="37"/>
      <c r="C358" s="194" t="s">
        <v>602</v>
      </c>
      <c r="D358" s="194" t="s">
        <v>241</v>
      </c>
      <c r="E358" s="195" t="s">
        <v>4764</v>
      </c>
      <c r="F358" s="196" t="s">
        <v>4765</v>
      </c>
      <c r="G358" s="197" t="s">
        <v>244</v>
      </c>
      <c r="H358" s="198">
        <v>24</v>
      </c>
      <c r="I358" s="199"/>
      <c r="J358" s="200">
        <f>ROUND(I358*H358,2)</f>
        <v>0</v>
      </c>
      <c r="K358" s="196" t="s">
        <v>245</v>
      </c>
      <c r="L358" s="41"/>
      <c r="M358" s="201" t="s">
        <v>19</v>
      </c>
      <c r="N358" s="202" t="s">
        <v>43</v>
      </c>
      <c r="O358" s="66"/>
      <c r="P358" s="203">
        <f>O358*H358</f>
        <v>0</v>
      </c>
      <c r="Q358" s="203">
        <v>0</v>
      </c>
      <c r="R358" s="203">
        <f>Q358*H358</f>
        <v>0</v>
      </c>
      <c r="S358" s="203">
        <v>0</v>
      </c>
      <c r="T358" s="204">
        <f>S358*H358</f>
        <v>0</v>
      </c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R358" s="205" t="s">
        <v>426</v>
      </c>
      <c r="AT358" s="205" t="s">
        <v>241</v>
      </c>
      <c r="AU358" s="205" t="s">
        <v>81</v>
      </c>
      <c r="AY358" s="19" t="s">
        <v>239</v>
      </c>
      <c r="BE358" s="206">
        <f>IF(N358="základní",J358,0)</f>
        <v>0</v>
      </c>
      <c r="BF358" s="206">
        <f>IF(N358="snížená",J358,0)</f>
        <v>0</v>
      </c>
      <c r="BG358" s="206">
        <f>IF(N358="zákl. přenesená",J358,0)</f>
        <v>0</v>
      </c>
      <c r="BH358" s="206">
        <f>IF(N358="sníž. přenesená",J358,0)</f>
        <v>0</v>
      </c>
      <c r="BI358" s="206">
        <f>IF(N358="nulová",J358,0)</f>
        <v>0</v>
      </c>
      <c r="BJ358" s="19" t="s">
        <v>79</v>
      </c>
      <c r="BK358" s="206">
        <f>ROUND(I358*H358,2)</f>
        <v>0</v>
      </c>
      <c r="BL358" s="19" t="s">
        <v>426</v>
      </c>
      <c r="BM358" s="205" t="s">
        <v>4766</v>
      </c>
    </row>
    <row r="359" spans="1:65" s="2" customFormat="1" ht="11.25">
      <c r="A359" s="36"/>
      <c r="B359" s="37"/>
      <c r="C359" s="38"/>
      <c r="D359" s="207" t="s">
        <v>248</v>
      </c>
      <c r="E359" s="38"/>
      <c r="F359" s="208" t="s">
        <v>4767</v>
      </c>
      <c r="G359" s="38"/>
      <c r="H359" s="38"/>
      <c r="I359" s="117"/>
      <c r="J359" s="38"/>
      <c r="K359" s="38"/>
      <c r="L359" s="41"/>
      <c r="M359" s="209"/>
      <c r="N359" s="210"/>
      <c r="O359" s="66"/>
      <c r="P359" s="66"/>
      <c r="Q359" s="66"/>
      <c r="R359" s="66"/>
      <c r="S359" s="66"/>
      <c r="T359" s="67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T359" s="19" t="s">
        <v>248</v>
      </c>
      <c r="AU359" s="19" t="s">
        <v>81</v>
      </c>
    </row>
    <row r="360" spans="1:65" s="14" customFormat="1" ht="11.25">
      <c r="B360" s="230"/>
      <c r="C360" s="231"/>
      <c r="D360" s="207" t="s">
        <v>250</v>
      </c>
      <c r="E360" s="232" t="s">
        <v>19</v>
      </c>
      <c r="F360" s="233" t="s">
        <v>4768</v>
      </c>
      <c r="G360" s="231"/>
      <c r="H360" s="232" t="s">
        <v>19</v>
      </c>
      <c r="I360" s="234"/>
      <c r="J360" s="231"/>
      <c r="K360" s="231"/>
      <c r="L360" s="235"/>
      <c r="M360" s="236"/>
      <c r="N360" s="237"/>
      <c r="O360" s="237"/>
      <c r="P360" s="237"/>
      <c r="Q360" s="237"/>
      <c r="R360" s="237"/>
      <c r="S360" s="237"/>
      <c r="T360" s="238"/>
      <c r="AT360" s="239" t="s">
        <v>250</v>
      </c>
      <c r="AU360" s="239" t="s">
        <v>81</v>
      </c>
      <c r="AV360" s="14" t="s">
        <v>79</v>
      </c>
      <c r="AW360" s="14" t="s">
        <v>33</v>
      </c>
      <c r="AX360" s="14" t="s">
        <v>72</v>
      </c>
      <c r="AY360" s="239" t="s">
        <v>239</v>
      </c>
    </row>
    <row r="361" spans="1:65" s="13" customFormat="1" ht="11.25">
      <c r="B361" s="211"/>
      <c r="C361" s="212"/>
      <c r="D361" s="207" t="s">
        <v>250</v>
      </c>
      <c r="E361" s="213" t="s">
        <v>19</v>
      </c>
      <c r="F361" s="214" t="s">
        <v>4769</v>
      </c>
      <c r="G361" s="212"/>
      <c r="H361" s="215">
        <v>24</v>
      </c>
      <c r="I361" s="216"/>
      <c r="J361" s="212"/>
      <c r="K361" s="212"/>
      <c r="L361" s="217"/>
      <c r="M361" s="218"/>
      <c r="N361" s="219"/>
      <c r="O361" s="219"/>
      <c r="P361" s="219"/>
      <c r="Q361" s="219"/>
      <c r="R361" s="219"/>
      <c r="S361" s="219"/>
      <c r="T361" s="220"/>
      <c r="AT361" s="221" t="s">
        <v>250</v>
      </c>
      <c r="AU361" s="221" t="s">
        <v>81</v>
      </c>
      <c r="AV361" s="13" t="s">
        <v>81</v>
      </c>
      <c r="AW361" s="13" t="s">
        <v>33</v>
      </c>
      <c r="AX361" s="13" t="s">
        <v>72</v>
      </c>
      <c r="AY361" s="221" t="s">
        <v>239</v>
      </c>
    </row>
    <row r="362" spans="1:65" s="2" customFormat="1" ht="16.5" customHeight="1">
      <c r="A362" s="36"/>
      <c r="B362" s="37"/>
      <c r="C362" s="194" t="s">
        <v>610</v>
      </c>
      <c r="D362" s="194" t="s">
        <v>241</v>
      </c>
      <c r="E362" s="195" t="s">
        <v>4770</v>
      </c>
      <c r="F362" s="196" t="s">
        <v>4771</v>
      </c>
      <c r="G362" s="197" t="s">
        <v>254</v>
      </c>
      <c r="H362" s="198">
        <v>0.96399999999999997</v>
      </c>
      <c r="I362" s="199"/>
      <c r="J362" s="200">
        <f>ROUND(I362*H362,2)</f>
        <v>0</v>
      </c>
      <c r="K362" s="196" t="s">
        <v>245</v>
      </c>
      <c r="L362" s="41"/>
      <c r="M362" s="201" t="s">
        <v>19</v>
      </c>
      <c r="N362" s="202" t="s">
        <v>43</v>
      </c>
      <c r="O362" s="66"/>
      <c r="P362" s="203">
        <f>O362*H362</f>
        <v>0</v>
      </c>
      <c r="Q362" s="203">
        <v>1.89E-3</v>
      </c>
      <c r="R362" s="203">
        <f>Q362*H362</f>
        <v>1.8219599999999999E-3</v>
      </c>
      <c r="S362" s="203">
        <v>0</v>
      </c>
      <c r="T362" s="204">
        <f>S362*H362</f>
        <v>0</v>
      </c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R362" s="205" t="s">
        <v>426</v>
      </c>
      <c r="AT362" s="205" t="s">
        <v>241</v>
      </c>
      <c r="AU362" s="205" t="s">
        <v>81</v>
      </c>
      <c r="AY362" s="19" t="s">
        <v>239</v>
      </c>
      <c r="BE362" s="206">
        <f>IF(N362="základní",J362,0)</f>
        <v>0</v>
      </c>
      <c r="BF362" s="206">
        <f>IF(N362="snížená",J362,0)</f>
        <v>0</v>
      </c>
      <c r="BG362" s="206">
        <f>IF(N362="zákl. přenesená",J362,0)</f>
        <v>0</v>
      </c>
      <c r="BH362" s="206">
        <f>IF(N362="sníž. přenesená",J362,0)</f>
        <v>0</v>
      </c>
      <c r="BI362" s="206">
        <f>IF(N362="nulová",J362,0)</f>
        <v>0</v>
      </c>
      <c r="BJ362" s="19" t="s">
        <v>79</v>
      </c>
      <c r="BK362" s="206">
        <f>ROUND(I362*H362,2)</f>
        <v>0</v>
      </c>
      <c r="BL362" s="19" t="s">
        <v>426</v>
      </c>
      <c r="BM362" s="205" t="s">
        <v>4772</v>
      </c>
    </row>
    <row r="363" spans="1:65" s="2" customFormat="1" ht="19.5">
      <c r="A363" s="36"/>
      <c r="B363" s="37"/>
      <c r="C363" s="38"/>
      <c r="D363" s="207" t="s">
        <v>248</v>
      </c>
      <c r="E363" s="38"/>
      <c r="F363" s="208" t="s">
        <v>4773</v>
      </c>
      <c r="G363" s="38"/>
      <c r="H363" s="38"/>
      <c r="I363" s="117"/>
      <c r="J363" s="38"/>
      <c r="K363" s="38"/>
      <c r="L363" s="41"/>
      <c r="M363" s="209"/>
      <c r="N363" s="210"/>
      <c r="O363" s="66"/>
      <c r="P363" s="66"/>
      <c r="Q363" s="66"/>
      <c r="R363" s="66"/>
      <c r="S363" s="66"/>
      <c r="T363" s="67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T363" s="19" t="s">
        <v>248</v>
      </c>
      <c r="AU363" s="19" t="s">
        <v>81</v>
      </c>
    </row>
    <row r="364" spans="1:65" s="14" customFormat="1" ht="11.25">
      <c r="B364" s="230"/>
      <c r="C364" s="231"/>
      <c r="D364" s="207" t="s">
        <v>250</v>
      </c>
      <c r="E364" s="232" t="s">
        <v>19</v>
      </c>
      <c r="F364" s="233" t="s">
        <v>4768</v>
      </c>
      <c r="G364" s="231"/>
      <c r="H364" s="232" t="s">
        <v>19</v>
      </c>
      <c r="I364" s="234"/>
      <c r="J364" s="231"/>
      <c r="K364" s="231"/>
      <c r="L364" s="235"/>
      <c r="M364" s="236"/>
      <c r="N364" s="237"/>
      <c r="O364" s="237"/>
      <c r="P364" s="237"/>
      <c r="Q364" s="237"/>
      <c r="R364" s="237"/>
      <c r="S364" s="237"/>
      <c r="T364" s="238"/>
      <c r="AT364" s="239" t="s">
        <v>250</v>
      </c>
      <c r="AU364" s="239" t="s">
        <v>81</v>
      </c>
      <c r="AV364" s="14" t="s">
        <v>79</v>
      </c>
      <c r="AW364" s="14" t="s">
        <v>33</v>
      </c>
      <c r="AX364" s="14" t="s">
        <v>72</v>
      </c>
      <c r="AY364" s="239" t="s">
        <v>239</v>
      </c>
    </row>
    <row r="365" spans="1:65" s="13" customFormat="1" ht="11.25">
      <c r="B365" s="211"/>
      <c r="C365" s="212"/>
      <c r="D365" s="207" t="s">
        <v>250</v>
      </c>
      <c r="E365" s="213" t="s">
        <v>19</v>
      </c>
      <c r="F365" s="214" t="s">
        <v>4774</v>
      </c>
      <c r="G365" s="212"/>
      <c r="H365" s="215">
        <v>0.36399999999999999</v>
      </c>
      <c r="I365" s="216"/>
      <c r="J365" s="212"/>
      <c r="K365" s="212"/>
      <c r="L365" s="217"/>
      <c r="M365" s="218"/>
      <c r="N365" s="219"/>
      <c r="O365" s="219"/>
      <c r="P365" s="219"/>
      <c r="Q365" s="219"/>
      <c r="R365" s="219"/>
      <c r="S365" s="219"/>
      <c r="T365" s="220"/>
      <c r="AT365" s="221" t="s">
        <v>250</v>
      </c>
      <c r="AU365" s="221" t="s">
        <v>81</v>
      </c>
      <c r="AV365" s="13" t="s">
        <v>81</v>
      </c>
      <c r="AW365" s="13" t="s">
        <v>33</v>
      </c>
      <c r="AX365" s="13" t="s">
        <v>72</v>
      </c>
      <c r="AY365" s="221" t="s">
        <v>239</v>
      </c>
    </row>
    <row r="366" spans="1:65" s="13" customFormat="1" ht="11.25">
      <c r="B366" s="211"/>
      <c r="C366" s="212"/>
      <c r="D366" s="207" t="s">
        <v>250</v>
      </c>
      <c r="E366" s="213" t="s">
        <v>19</v>
      </c>
      <c r="F366" s="214" t="s">
        <v>4775</v>
      </c>
      <c r="G366" s="212"/>
      <c r="H366" s="215">
        <v>0.6</v>
      </c>
      <c r="I366" s="216"/>
      <c r="J366" s="212"/>
      <c r="K366" s="212"/>
      <c r="L366" s="217"/>
      <c r="M366" s="218"/>
      <c r="N366" s="219"/>
      <c r="O366" s="219"/>
      <c r="P366" s="219"/>
      <c r="Q366" s="219"/>
      <c r="R366" s="219"/>
      <c r="S366" s="219"/>
      <c r="T366" s="220"/>
      <c r="AT366" s="221" t="s">
        <v>250</v>
      </c>
      <c r="AU366" s="221" t="s">
        <v>81</v>
      </c>
      <c r="AV366" s="13" t="s">
        <v>81</v>
      </c>
      <c r="AW366" s="13" t="s">
        <v>33</v>
      </c>
      <c r="AX366" s="13" t="s">
        <v>72</v>
      </c>
      <c r="AY366" s="221" t="s">
        <v>239</v>
      </c>
    </row>
    <row r="367" spans="1:65" s="2" customFormat="1" ht="16.5" customHeight="1">
      <c r="A367" s="36"/>
      <c r="B367" s="37"/>
      <c r="C367" s="194" t="s">
        <v>615</v>
      </c>
      <c r="D367" s="194" t="s">
        <v>241</v>
      </c>
      <c r="E367" s="195" t="s">
        <v>4776</v>
      </c>
      <c r="F367" s="196" t="s">
        <v>4777</v>
      </c>
      <c r="G367" s="197" t="s">
        <v>327</v>
      </c>
      <c r="H367" s="198">
        <v>26</v>
      </c>
      <c r="I367" s="199"/>
      <c r="J367" s="200">
        <f>ROUND(I367*H367,2)</f>
        <v>0</v>
      </c>
      <c r="K367" s="196" t="s">
        <v>245</v>
      </c>
      <c r="L367" s="41"/>
      <c r="M367" s="201" t="s">
        <v>19</v>
      </c>
      <c r="N367" s="202" t="s">
        <v>43</v>
      </c>
      <c r="O367" s="66"/>
      <c r="P367" s="203">
        <f>O367*H367</f>
        <v>0</v>
      </c>
      <c r="Q367" s="203">
        <v>0</v>
      </c>
      <c r="R367" s="203">
        <f>Q367*H367</f>
        <v>0</v>
      </c>
      <c r="S367" s="203">
        <v>0</v>
      </c>
      <c r="T367" s="204">
        <f>S367*H367</f>
        <v>0</v>
      </c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R367" s="205" t="s">
        <v>426</v>
      </c>
      <c r="AT367" s="205" t="s">
        <v>241</v>
      </c>
      <c r="AU367" s="205" t="s">
        <v>81</v>
      </c>
      <c r="AY367" s="19" t="s">
        <v>239</v>
      </c>
      <c r="BE367" s="206">
        <f>IF(N367="základní",J367,0)</f>
        <v>0</v>
      </c>
      <c r="BF367" s="206">
        <f>IF(N367="snížená",J367,0)</f>
        <v>0</v>
      </c>
      <c r="BG367" s="206">
        <f>IF(N367="zákl. přenesená",J367,0)</f>
        <v>0</v>
      </c>
      <c r="BH367" s="206">
        <f>IF(N367="sníž. přenesená",J367,0)</f>
        <v>0</v>
      </c>
      <c r="BI367" s="206">
        <f>IF(N367="nulová",J367,0)</f>
        <v>0</v>
      </c>
      <c r="BJ367" s="19" t="s">
        <v>79</v>
      </c>
      <c r="BK367" s="206">
        <f>ROUND(I367*H367,2)</f>
        <v>0</v>
      </c>
      <c r="BL367" s="19" t="s">
        <v>426</v>
      </c>
      <c r="BM367" s="205" t="s">
        <v>4778</v>
      </c>
    </row>
    <row r="368" spans="1:65" s="2" customFormat="1" ht="11.25">
      <c r="A368" s="36"/>
      <c r="B368" s="37"/>
      <c r="C368" s="38"/>
      <c r="D368" s="207" t="s">
        <v>248</v>
      </c>
      <c r="E368" s="38"/>
      <c r="F368" s="208" t="s">
        <v>4779</v>
      </c>
      <c r="G368" s="38"/>
      <c r="H368" s="38"/>
      <c r="I368" s="117"/>
      <c r="J368" s="38"/>
      <c r="K368" s="38"/>
      <c r="L368" s="41"/>
      <c r="M368" s="209"/>
      <c r="N368" s="210"/>
      <c r="O368" s="66"/>
      <c r="P368" s="66"/>
      <c r="Q368" s="66"/>
      <c r="R368" s="66"/>
      <c r="S368" s="66"/>
      <c r="T368" s="67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T368" s="19" t="s">
        <v>248</v>
      </c>
      <c r="AU368" s="19" t="s">
        <v>81</v>
      </c>
    </row>
    <row r="369" spans="1:65" s="14" customFormat="1" ht="11.25">
      <c r="B369" s="230"/>
      <c r="C369" s="231"/>
      <c r="D369" s="207" t="s">
        <v>250</v>
      </c>
      <c r="E369" s="232" t="s">
        <v>19</v>
      </c>
      <c r="F369" s="233" t="s">
        <v>4768</v>
      </c>
      <c r="G369" s="231"/>
      <c r="H369" s="232" t="s">
        <v>19</v>
      </c>
      <c r="I369" s="234"/>
      <c r="J369" s="231"/>
      <c r="K369" s="231"/>
      <c r="L369" s="235"/>
      <c r="M369" s="236"/>
      <c r="N369" s="237"/>
      <c r="O369" s="237"/>
      <c r="P369" s="237"/>
      <c r="Q369" s="237"/>
      <c r="R369" s="237"/>
      <c r="S369" s="237"/>
      <c r="T369" s="238"/>
      <c r="AT369" s="239" t="s">
        <v>250</v>
      </c>
      <c r="AU369" s="239" t="s">
        <v>81</v>
      </c>
      <c r="AV369" s="14" t="s">
        <v>79</v>
      </c>
      <c r="AW369" s="14" t="s">
        <v>33</v>
      </c>
      <c r="AX369" s="14" t="s">
        <v>72</v>
      </c>
      <c r="AY369" s="239" t="s">
        <v>239</v>
      </c>
    </row>
    <row r="370" spans="1:65" s="13" customFormat="1" ht="11.25">
      <c r="B370" s="211"/>
      <c r="C370" s="212"/>
      <c r="D370" s="207" t="s">
        <v>250</v>
      </c>
      <c r="E370" s="213" t="s">
        <v>19</v>
      </c>
      <c r="F370" s="214" t="s">
        <v>4780</v>
      </c>
      <c r="G370" s="212"/>
      <c r="H370" s="215">
        <v>26</v>
      </c>
      <c r="I370" s="216"/>
      <c r="J370" s="212"/>
      <c r="K370" s="212"/>
      <c r="L370" s="217"/>
      <c r="M370" s="218"/>
      <c r="N370" s="219"/>
      <c r="O370" s="219"/>
      <c r="P370" s="219"/>
      <c r="Q370" s="219"/>
      <c r="R370" s="219"/>
      <c r="S370" s="219"/>
      <c r="T370" s="220"/>
      <c r="AT370" s="221" t="s">
        <v>250</v>
      </c>
      <c r="AU370" s="221" t="s">
        <v>81</v>
      </c>
      <c r="AV370" s="13" t="s">
        <v>81</v>
      </c>
      <c r="AW370" s="13" t="s">
        <v>33</v>
      </c>
      <c r="AX370" s="13" t="s">
        <v>72</v>
      </c>
      <c r="AY370" s="221" t="s">
        <v>239</v>
      </c>
    </row>
    <row r="371" spans="1:65" s="2" customFormat="1" ht="16.5" customHeight="1">
      <c r="A371" s="36"/>
      <c r="B371" s="37"/>
      <c r="C371" s="240" t="s">
        <v>620</v>
      </c>
      <c r="D371" s="240" t="s">
        <v>653</v>
      </c>
      <c r="E371" s="241" t="s">
        <v>4781</v>
      </c>
      <c r="F371" s="242" t="s">
        <v>4782</v>
      </c>
      <c r="G371" s="243" t="s">
        <v>254</v>
      </c>
      <c r="H371" s="244">
        <v>0.36399999999999999</v>
      </c>
      <c r="I371" s="245"/>
      <c r="J371" s="246">
        <f>ROUND(I371*H371,2)</f>
        <v>0</v>
      </c>
      <c r="K371" s="242" t="s">
        <v>245</v>
      </c>
      <c r="L371" s="247"/>
      <c r="M371" s="248" t="s">
        <v>19</v>
      </c>
      <c r="N371" s="249" t="s">
        <v>43</v>
      </c>
      <c r="O371" s="66"/>
      <c r="P371" s="203">
        <f>O371*H371</f>
        <v>0</v>
      </c>
      <c r="Q371" s="203">
        <v>0.55000000000000004</v>
      </c>
      <c r="R371" s="203">
        <f>Q371*H371</f>
        <v>0.20020000000000002</v>
      </c>
      <c r="S371" s="203">
        <v>0</v>
      </c>
      <c r="T371" s="204">
        <f>S371*H371</f>
        <v>0</v>
      </c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R371" s="205" t="s">
        <v>530</v>
      </c>
      <c r="AT371" s="205" t="s">
        <v>653</v>
      </c>
      <c r="AU371" s="205" t="s">
        <v>81</v>
      </c>
      <c r="AY371" s="19" t="s">
        <v>239</v>
      </c>
      <c r="BE371" s="206">
        <f>IF(N371="základní",J371,0)</f>
        <v>0</v>
      </c>
      <c r="BF371" s="206">
        <f>IF(N371="snížená",J371,0)</f>
        <v>0</v>
      </c>
      <c r="BG371" s="206">
        <f>IF(N371="zákl. přenesená",J371,0)</f>
        <v>0</v>
      </c>
      <c r="BH371" s="206">
        <f>IF(N371="sníž. přenesená",J371,0)</f>
        <v>0</v>
      </c>
      <c r="BI371" s="206">
        <f>IF(N371="nulová",J371,0)</f>
        <v>0</v>
      </c>
      <c r="BJ371" s="19" t="s">
        <v>79</v>
      </c>
      <c r="BK371" s="206">
        <f>ROUND(I371*H371,2)</f>
        <v>0</v>
      </c>
      <c r="BL371" s="19" t="s">
        <v>426</v>
      </c>
      <c r="BM371" s="205" t="s">
        <v>4783</v>
      </c>
    </row>
    <row r="372" spans="1:65" s="2" customFormat="1" ht="11.25">
      <c r="A372" s="36"/>
      <c r="B372" s="37"/>
      <c r="C372" s="38"/>
      <c r="D372" s="207" t="s">
        <v>248</v>
      </c>
      <c r="E372" s="38"/>
      <c r="F372" s="208" t="s">
        <v>4782</v>
      </c>
      <c r="G372" s="38"/>
      <c r="H372" s="38"/>
      <c r="I372" s="117"/>
      <c r="J372" s="38"/>
      <c r="K372" s="38"/>
      <c r="L372" s="41"/>
      <c r="M372" s="209"/>
      <c r="N372" s="210"/>
      <c r="O372" s="66"/>
      <c r="P372" s="66"/>
      <c r="Q372" s="66"/>
      <c r="R372" s="66"/>
      <c r="S372" s="66"/>
      <c r="T372" s="67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T372" s="19" t="s">
        <v>248</v>
      </c>
      <c r="AU372" s="19" t="s">
        <v>81</v>
      </c>
    </row>
    <row r="373" spans="1:65" s="14" customFormat="1" ht="11.25">
      <c r="B373" s="230"/>
      <c r="C373" s="231"/>
      <c r="D373" s="207" t="s">
        <v>250</v>
      </c>
      <c r="E373" s="232" t="s">
        <v>19</v>
      </c>
      <c r="F373" s="233" t="s">
        <v>4768</v>
      </c>
      <c r="G373" s="231"/>
      <c r="H373" s="232" t="s">
        <v>19</v>
      </c>
      <c r="I373" s="234"/>
      <c r="J373" s="231"/>
      <c r="K373" s="231"/>
      <c r="L373" s="235"/>
      <c r="M373" s="236"/>
      <c r="N373" s="237"/>
      <c r="O373" s="237"/>
      <c r="P373" s="237"/>
      <c r="Q373" s="237"/>
      <c r="R373" s="237"/>
      <c r="S373" s="237"/>
      <c r="T373" s="238"/>
      <c r="AT373" s="239" t="s">
        <v>250</v>
      </c>
      <c r="AU373" s="239" t="s">
        <v>81</v>
      </c>
      <c r="AV373" s="14" t="s">
        <v>79</v>
      </c>
      <c r="AW373" s="14" t="s">
        <v>33</v>
      </c>
      <c r="AX373" s="14" t="s">
        <v>72</v>
      </c>
      <c r="AY373" s="239" t="s">
        <v>239</v>
      </c>
    </row>
    <row r="374" spans="1:65" s="13" customFormat="1" ht="11.25">
      <c r="B374" s="211"/>
      <c r="C374" s="212"/>
      <c r="D374" s="207" t="s">
        <v>250</v>
      </c>
      <c r="E374" s="213" t="s">
        <v>19</v>
      </c>
      <c r="F374" s="214" t="s">
        <v>4774</v>
      </c>
      <c r="G374" s="212"/>
      <c r="H374" s="215">
        <v>0.36399999999999999</v>
      </c>
      <c r="I374" s="216"/>
      <c r="J374" s="212"/>
      <c r="K374" s="212"/>
      <c r="L374" s="217"/>
      <c r="M374" s="218"/>
      <c r="N374" s="219"/>
      <c r="O374" s="219"/>
      <c r="P374" s="219"/>
      <c r="Q374" s="219"/>
      <c r="R374" s="219"/>
      <c r="S374" s="219"/>
      <c r="T374" s="220"/>
      <c r="AT374" s="221" t="s">
        <v>250</v>
      </c>
      <c r="AU374" s="221" t="s">
        <v>81</v>
      </c>
      <c r="AV374" s="13" t="s">
        <v>81</v>
      </c>
      <c r="AW374" s="13" t="s">
        <v>33</v>
      </c>
      <c r="AX374" s="13" t="s">
        <v>72</v>
      </c>
      <c r="AY374" s="221" t="s">
        <v>239</v>
      </c>
    </row>
    <row r="375" spans="1:65" s="2" customFormat="1" ht="16.5" customHeight="1">
      <c r="A375" s="36"/>
      <c r="B375" s="37"/>
      <c r="C375" s="194" t="s">
        <v>624</v>
      </c>
      <c r="D375" s="194" t="s">
        <v>241</v>
      </c>
      <c r="E375" s="195" t="s">
        <v>4784</v>
      </c>
      <c r="F375" s="196" t="s">
        <v>4785</v>
      </c>
      <c r="G375" s="197" t="s">
        <v>244</v>
      </c>
      <c r="H375" s="198">
        <v>24</v>
      </c>
      <c r="I375" s="199"/>
      <c r="J375" s="200">
        <f>ROUND(I375*H375,2)</f>
        <v>0</v>
      </c>
      <c r="K375" s="196" t="s">
        <v>245</v>
      </c>
      <c r="L375" s="41"/>
      <c r="M375" s="201" t="s">
        <v>19</v>
      </c>
      <c r="N375" s="202" t="s">
        <v>43</v>
      </c>
      <c r="O375" s="66"/>
      <c r="P375" s="203">
        <f>O375*H375</f>
        <v>0</v>
      </c>
      <c r="Q375" s="203">
        <v>0</v>
      </c>
      <c r="R375" s="203">
        <f>Q375*H375</f>
        <v>0</v>
      </c>
      <c r="S375" s="203">
        <v>0</v>
      </c>
      <c r="T375" s="204">
        <f>S375*H375</f>
        <v>0</v>
      </c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R375" s="205" t="s">
        <v>426</v>
      </c>
      <c r="AT375" s="205" t="s">
        <v>241</v>
      </c>
      <c r="AU375" s="205" t="s">
        <v>81</v>
      </c>
      <c r="AY375" s="19" t="s">
        <v>239</v>
      </c>
      <c r="BE375" s="206">
        <f>IF(N375="základní",J375,0)</f>
        <v>0</v>
      </c>
      <c r="BF375" s="206">
        <f>IF(N375="snížená",J375,0)</f>
        <v>0</v>
      </c>
      <c r="BG375" s="206">
        <f>IF(N375="zákl. přenesená",J375,0)</f>
        <v>0</v>
      </c>
      <c r="BH375" s="206">
        <f>IF(N375="sníž. přenesená",J375,0)</f>
        <v>0</v>
      </c>
      <c r="BI375" s="206">
        <f>IF(N375="nulová",J375,0)</f>
        <v>0</v>
      </c>
      <c r="BJ375" s="19" t="s">
        <v>79</v>
      </c>
      <c r="BK375" s="206">
        <f>ROUND(I375*H375,2)</f>
        <v>0</v>
      </c>
      <c r="BL375" s="19" t="s">
        <v>426</v>
      </c>
      <c r="BM375" s="205" t="s">
        <v>4786</v>
      </c>
    </row>
    <row r="376" spans="1:65" s="2" customFormat="1" ht="11.25">
      <c r="A376" s="36"/>
      <c r="B376" s="37"/>
      <c r="C376" s="38"/>
      <c r="D376" s="207" t="s">
        <v>248</v>
      </c>
      <c r="E376" s="38"/>
      <c r="F376" s="208" t="s">
        <v>4787</v>
      </c>
      <c r="G376" s="38"/>
      <c r="H376" s="38"/>
      <c r="I376" s="117"/>
      <c r="J376" s="38"/>
      <c r="K376" s="38"/>
      <c r="L376" s="41"/>
      <c r="M376" s="209"/>
      <c r="N376" s="210"/>
      <c r="O376" s="66"/>
      <c r="P376" s="66"/>
      <c r="Q376" s="66"/>
      <c r="R376" s="66"/>
      <c r="S376" s="66"/>
      <c r="T376" s="67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T376" s="19" t="s">
        <v>248</v>
      </c>
      <c r="AU376" s="19" t="s">
        <v>81</v>
      </c>
    </row>
    <row r="377" spans="1:65" s="14" customFormat="1" ht="11.25">
      <c r="B377" s="230"/>
      <c r="C377" s="231"/>
      <c r="D377" s="207" t="s">
        <v>250</v>
      </c>
      <c r="E377" s="232" t="s">
        <v>19</v>
      </c>
      <c r="F377" s="233" t="s">
        <v>4768</v>
      </c>
      <c r="G377" s="231"/>
      <c r="H377" s="232" t="s">
        <v>19</v>
      </c>
      <c r="I377" s="234"/>
      <c r="J377" s="231"/>
      <c r="K377" s="231"/>
      <c r="L377" s="235"/>
      <c r="M377" s="236"/>
      <c r="N377" s="237"/>
      <c r="O377" s="237"/>
      <c r="P377" s="237"/>
      <c r="Q377" s="237"/>
      <c r="R377" s="237"/>
      <c r="S377" s="237"/>
      <c r="T377" s="238"/>
      <c r="AT377" s="239" t="s">
        <v>250</v>
      </c>
      <c r="AU377" s="239" t="s">
        <v>81</v>
      </c>
      <c r="AV377" s="14" t="s">
        <v>79</v>
      </c>
      <c r="AW377" s="14" t="s">
        <v>33</v>
      </c>
      <c r="AX377" s="14" t="s">
        <v>72</v>
      </c>
      <c r="AY377" s="239" t="s">
        <v>239</v>
      </c>
    </row>
    <row r="378" spans="1:65" s="13" customFormat="1" ht="11.25">
      <c r="B378" s="211"/>
      <c r="C378" s="212"/>
      <c r="D378" s="207" t="s">
        <v>250</v>
      </c>
      <c r="E378" s="213" t="s">
        <v>19</v>
      </c>
      <c r="F378" s="214" t="s">
        <v>4769</v>
      </c>
      <c r="G378" s="212"/>
      <c r="H378" s="215">
        <v>24</v>
      </c>
      <c r="I378" s="216"/>
      <c r="J378" s="212"/>
      <c r="K378" s="212"/>
      <c r="L378" s="217"/>
      <c r="M378" s="218"/>
      <c r="N378" s="219"/>
      <c r="O378" s="219"/>
      <c r="P378" s="219"/>
      <c r="Q378" s="219"/>
      <c r="R378" s="219"/>
      <c r="S378" s="219"/>
      <c r="T378" s="220"/>
      <c r="AT378" s="221" t="s">
        <v>250</v>
      </c>
      <c r="AU378" s="221" t="s">
        <v>81</v>
      </c>
      <c r="AV378" s="13" t="s">
        <v>81</v>
      </c>
      <c r="AW378" s="13" t="s">
        <v>33</v>
      </c>
      <c r="AX378" s="13" t="s">
        <v>72</v>
      </c>
      <c r="AY378" s="221" t="s">
        <v>239</v>
      </c>
    </row>
    <row r="379" spans="1:65" s="2" customFormat="1" ht="16.5" customHeight="1">
      <c r="A379" s="36"/>
      <c r="B379" s="37"/>
      <c r="C379" s="240" t="s">
        <v>626</v>
      </c>
      <c r="D379" s="240" t="s">
        <v>653</v>
      </c>
      <c r="E379" s="241" t="s">
        <v>4788</v>
      </c>
      <c r="F379" s="242" t="s">
        <v>4789</v>
      </c>
      <c r="G379" s="243" t="s">
        <v>254</v>
      </c>
      <c r="H379" s="244">
        <v>0.6</v>
      </c>
      <c r="I379" s="245"/>
      <c r="J379" s="246">
        <f>ROUND(I379*H379,2)</f>
        <v>0</v>
      </c>
      <c r="K379" s="242" t="s">
        <v>245</v>
      </c>
      <c r="L379" s="247"/>
      <c r="M379" s="248" t="s">
        <v>19</v>
      </c>
      <c r="N379" s="249" t="s">
        <v>43</v>
      </c>
      <c r="O379" s="66"/>
      <c r="P379" s="203">
        <f>O379*H379</f>
        <v>0</v>
      </c>
      <c r="Q379" s="203">
        <v>0.55000000000000004</v>
      </c>
      <c r="R379" s="203">
        <f>Q379*H379</f>
        <v>0.33</v>
      </c>
      <c r="S379" s="203">
        <v>0</v>
      </c>
      <c r="T379" s="204">
        <f>S379*H379</f>
        <v>0</v>
      </c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R379" s="205" t="s">
        <v>530</v>
      </c>
      <c r="AT379" s="205" t="s">
        <v>653</v>
      </c>
      <c r="AU379" s="205" t="s">
        <v>81</v>
      </c>
      <c r="AY379" s="19" t="s">
        <v>239</v>
      </c>
      <c r="BE379" s="206">
        <f>IF(N379="základní",J379,0)</f>
        <v>0</v>
      </c>
      <c r="BF379" s="206">
        <f>IF(N379="snížená",J379,0)</f>
        <v>0</v>
      </c>
      <c r="BG379" s="206">
        <f>IF(N379="zákl. přenesená",J379,0)</f>
        <v>0</v>
      </c>
      <c r="BH379" s="206">
        <f>IF(N379="sníž. přenesená",J379,0)</f>
        <v>0</v>
      </c>
      <c r="BI379" s="206">
        <f>IF(N379="nulová",J379,0)</f>
        <v>0</v>
      </c>
      <c r="BJ379" s="19" t="s">
        <v>79</v>
      </c>
      <c r="BK379" s="206">
        <f>ROUND(I379*H379,2)</f>
        <v>0</v>
      </c>
      <c r="BL379" s="19" t="s">
        <v>426</v>
      </c>
      <c r="BM379" s="205" t="s">
        <v>4790</v>
      </c>
    </row>
    <row r="380" spans="1:65" s="2" customFormat="1" ht="11.25">
      <c r="A380" s="36"/>
      <c r="B380" s="37"/>
      <c r="C380" s="38"/>
      <c r="D380" s="207" t="s">
        <v>248</v>
      </c>
      <c r="E380" s="38"/>
      <c r="F380" s="208" t="s">
        <v>4789</v>
      </c>
      <c r="G380" s="38"/>
      <c r="H380" s="38"/>
      <c r="I380" s="117"/>
      <c r="J380" s="38"/>
      <c r="K380" s="38"/>
      <c r="L380" s="41"/>
      <c r="M380" s="209"/>
      <c r="N380" s="210"/>
      <c r="O380" s="66"/>
      <c r="P380" s="66"/>
      <c r="Q380" s="66"/>
      <c r="R380" s="66"/>
      <c r="S380" s="66"/>
      <c r="T380" s="67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T380" s="19" t="s">
        <v>248</v>
      </c>
      <c r="AU380" s="19" t="s">
        <v>81</v>
      </c>
    </row>
    <row r="381" spans="1:65" s="14" customFormat="1" ht="11.25">
      <c r="B381" s="230"/>
      <c r="C381" s="231"/>
      <c r="D381" s="207" t="s">
        <v>250</v>
      </c>
      <c r="E381" s="232" t="s">
        <v>19</v>
      </c>
      <c r="F381" s="233" t="s">
        <v>4768</v>
      </c>
      <c r="G381" s="231"/>
      <c r="H381" s="232" t="s">
        <v>19</v>
      </c>
      <c r="I381" s="234"/>
      <c r="J381" s="231"/>
      <c r="K381" s="231"/>
      <c r="L381" s="235"/>
      <c r="M381" s="236"/>
      <c r="N381" s="237"/>
      <c r="O381" s="237"/>
      <c r="P381" s="237"/>
      <c r="Q381" s="237"/>
      <c r="R381" s="237"/>
      <c r="S381" s="237"/>
      <c r="T381" s="238"/>
      <c r="AT381" s="239" t="s">
        <v>250</v>
      </c>
      <c r="AU381" s="239" t="s">
        <v>81</v>
      </c>
      <c r="AV381" s="14" t="s">
        <v>79</v>
      </c>
      <c r="AW381" s="14" t="s">
        <v>33</v>
      </c>
      <c r="AX381" s="14" t="s">
        <v>72</v>
      </c>
      <c r="AY381" s="239" t="s">
        <v>239</v>
      </c>
    </row>
    <row r="382" spans="1:65" s="13" customFormat="1" ht="11.25">
      <c r="B382" s="211"/>
      <c r="C382" s="212"/>
      <c r="D382" s="207" t="s">
        <v>250</v>
      </c>
      <c r="E382" s="213" t="s">
        <v>19</v>
      </c>
      <c r="F382" s="214" t="s">
        <v>4775</v>
      </c>
      <c r="G382" s="212"/>
      <c r="H382" s="215">
        <v>0.6</v>
      </c>
      <c r="I382" s="216"/>
      <c r="J382" s="212"/>
      <c r="K382" s="212"/>
      <c r="L382" s="217"/>
      <c r="M382" s="218"/>
      <c r="N382" s="219"/>
      <c r="O382" s="219"/>
      <c r="P382" s="219"/>
      <c r="Q382" s="219"/>
      <c r="R382" s="219"/>
      <c r="S382" s="219"/>
      <c r="T382" s="220"/>
      <c r="AT382" s="221" t="s">
        <v>250</v>
      </c>
      <c r="AU382" s="221" t="s">
        <v>81</v>
      </c>
      <c r="AV382" s="13" t="s">
        <v>81</v>
      </c>
      <c r="AW382" s="13" t="s">
        <v>33</v>
      </c>
      <c r="AX382" s="13" t="s">
        <v>72</v>
      </c>
      <c r="AY382" s="221" t="s">
        <v>239</v>
      </c>
    </row>
    <row r="383" spans="1:65" s="2" customFormat="1" ht="16.5" customHeight="1">
      <c r="A383" s="36"/>
      <c r="B383" s="37"/>
      <c r="C383" s="194" t="s">
        <v>629</v>
      </c>
      <c r="D383" s="194" t="s">
        <v>241</v>
      </c>
      <c r="E383" s="195" t="s">
        <v>4791</v>
      </c>
      <c r="F383" s="196" t="s">
        <v>4792</v>
      </c>
      <c r="G383" s="197" t="s">
        <v>254</v>
      </c>
      <c r="H383" s="198">
        <v>0.6</v>
      </c>
      <c r="I383" s="199"/>
      <c r="J383" s="200">
        <f>ROUND(I383*H383,2)</f>
        <v>0</v>
      </c>
      <c r="K383" s="196" t="s">
        <v>245</v>
      </c>
      <c r="L383" s="41"/>
      <c r="M383" s="201" t="s">
        <v>19</v>
      </c>
      <c r="N383" s="202" t="s">
        <v>43</v>
      </c>
      <c r="O383" s="66"/>
      <c r="P383" s="203">
        <f>O383*H383</f>
        <v>0</v>
      </c>
      <c r="Q383" s="203">
        <v>2.81E-3</v>
      </c>
      <c r="R383" s="203">
        <f>Q383*H383</f>
        <v>1.686E-3</v>
      </c>
      <c r="S383" s="203">
        <v>0</v>
      </c>
      <c r="T383" s="204">
        <f>S383*H383</f>
        <v>0</v>
      </c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R383" s="205" t="s">
        <v>426</v>
      </c>
      <c r="AT383" s="205" t="s">
        <v>241</v>
      </c>
      <c r="AU383" s="205" t="s">
        <v>81</v>
      </c>
      <c r="AY383" s="19" t="s">
        <v>239</v>
      </c>
      <c r="BE383" s="206">
        <f>IF(N383="základní",J383,0)</f>
        <v>0</v>
      </c>
      <c r="BF383" s="206">
        <f>IF(N383="snížená",J383,0)</f>
        <v>0</v>
      </c>
      <c r="BG383" s="206">
        <f>IF(N383="zákl. přenesená",J383,0)</f>
        <v>0</v>
      </c>
      <c r="BH383" s="206">
        <f>IF(N383="sníž. přenesená",J383,0)</f>
        <v>0</v>
      </c>
      <c r="BI383" s="206">
        <f>IF(N383="nulová",J383,0)</f>
        <v>0</v>
      </c>
      <c r="BJ383" s="19" t="s">
        <v>79</v>
      </c>
      <c r="BK383" s="206">
        <f>ROUND(I383*H383,2)</f>
        <v>0</v>
      </c>
      <c r="BL383" s="19" t="s">
        <v>426</v>
      </c>
      <c r="BM383" s="205" t="s">
        <v>4793</v>
      </c>
    </row>
    <row r="384" spans="1:65" s="2" customFormat="1" ht="11.25">
      <c r="A384" s="36"/>
      <c r="B384" s="37"/>
      <c r="C384" s="38"/>
      <c r="D384" s="207" t="s">
        <v>248</v>
      </c>
      <c r="E384" s="38"/>
      <c r="F384" s="208" t="s">
        <v>4794</v>
      </c>
      <c r="G384" s="38"/>
      <c r="H384" s="38"/>
      <c r="I384" s="117"/>
      <c r="J384" s="38"/>
      <c r="K384" s="38"/>
      <c r="L384" s="41"/>
      <c r="M384" s="209"/>
      <c r="N384" s="210"/>
      <c r="O384" s="66"/>
      <c r="P384" s="66"/>
      <c r="Q384" s="66"/>
      <c r="R384" s="66"/>
      <c r="S384" s="66"/>
      <c r="T384" s="67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T384" s="19" t="s">
        <v>248</v>
      </c>
      <c r="AU384" s="19" t="s">
        <v>81</v>
      </c>
    </row>
    <row r="385" spans="1:65" s="14" customFormat="1" ht="11.25">
      <c r="B385" s="230"/>
      <c r="C385" s="231"/>
      <c r="D385" s="207" t="s">
        <v>250</v>
      </c>
      <c r="E385" s="232" t="s">
        <v>19</v>
      </c>
      <c r="F385" s="233" t="s">
        <v>4768</v>
      </c>
      <c r="G385" s="231"/>
      <c r="H385" s="232" t="s">
        <v>19</v>
      </c>
      <c r="I385" s="234"/>
      <c r="J385" s="231"/>
      <c r="K385" s="231"/>
      <c r="L385" s="235"/>
      <c r="M385" s="236"/>
      <c r="N385" s="237"/>
      <c r="O385" s="237"/>
      <c r="P385" s="237"/>
      <c r="Q385" s="237"/>
      <c r="R385" s="237"/>
      <c r="S385" s="237"/>
      <c r="T385" s="238"/>
      <c r="AT385" s="239" t="s">
        <v>250</v>
      </c>
      <c r="AU385" s="239" t="s">
        <v>81</v>
      </c>
      <c r="AV385" s="14" t="s">
        <v>79</v>
      </c>
      <c r="AW385" s="14" t="s">
        <v>33</v>
      </c>
      <c r="AX385" s="14" t="s">
        <v>72</v>
      </c>
      <c r="AY385" s="239" t="s">
        <v>239</v>
      </c>
    </row>
    <row r="386" spans="1:65" s="13" customFormat="1" ht="11.25">
      <c r="B386" s="211"/>
      <c r="C386" s="212"/>
      <c r="D386" s="207" t="s">
        <v>250</v>
      </c>
      <c r="E386" s="213" t="s">
        <v>19</v>
      </c>
      <c r="F386" s="214" t="s">
        <v>4775</v>
      </c>
      <c r="G386" s="212"/>
      <c r="H386" s="215">
        <v>0.6</v>
      </c>
      <c r="I386" s="216"/>
      <c r="J386" s="212"/>
      <c r="K386" s="212"/>
      <c r="L386" s="217"/>
      <c r="M386" s="218"/>
      <c r="N386" s="219"/>
      <c r="O386" s="219"/>
      <c r="P386" s="219"/>
      <c r="Q386" s="219"/>
      <c r="R386" s="219"/>
      <c r="S386" s="219"/>
      <c r="T386" s="220"/>
      <c r="AT386" s="221" t="s">
        <v>250</v>
      </c>
      <c r="AU386" s="221" t="s">
        <v>81</v>
      </c>
      <c r="AV386" s="13" t="s">
        <v>81</v>
      </c>
      <c r="AW386" s="13" t="s">
        <v>33</v>
      </c>
      <c r="AX386" s="13" t="s">
        <v>72</v>
      </c>
      <c r="AY386" s="221" t="s">
        <v>239</v>
      </c>
    </row>
    <row r="387" spans="1:65" s="2" customFormat="1" ht="16.5" customHeight="1">
      <c r="A387" s="36"/>
      <c r="B387" s="37"/>
      <c r="C387" s="194" t="s">
        <v>638</v>
      </c>
      <c r="D387" s="194" t="s">
        <v>241</v>
      </c>
      <c r="E387" s="195" t="s">
        <v>4795</v>
      </c>
      <c r="F387" s="196" t="s">
        <v>4796</v>
      </c>
      <c r="G387" s="197" t="s">
        <v>265</v>
      </c>
      <c r="H387" s="198">
        <v>0.53400000000000003</v>
      </c>
      <c r="I387" s="199"/>
      <c r="J387" s="200">
        <f>ROUND(I387*H387,2)</f>
        <v>0</v>
      </c>
      <c r="K387" s="196" t="s">
        <v>245</v>
      </c>
      <c r="L387" s="41"/>
      <c r="M387" s="201" t="s">
        <v>19</v>
      </c>
      <c r="N387" s="202" t="s">
        <v>43</v>
      </c>
      <c r="O387" s="66"/>
      <c r="P387" s="203">
        <f>O387*H387</f>
        <v>0</v>
      </c>
      <c r="Q387" s="203">
        <v>0</v>
      </c>
      <c r="R387" s="203">
        <f>Q387*H387</f>
        <v>0</v>
      </c>
      <c r="S387" s="203">
        <v>0</v>
      </c>
      <c r="T387" s="204">
        <f>S387*H387</f>
        <v>0</v>
      </c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R387" s="205" t="s">
        <v>426</v>
      </c>
      <c r="AT387" s="205" t="s">
        <v>241</v>
      </c>
      <c r="AU387" s="205" t="s">
        <v>81</v>
      </c>
      <c r="AY387" s="19" t="s">
        <v>239</v>
      </c>
      <c r="BE387" s="206">
        <f>IF(N387="základní",J387,0)</f>
        <v>0</v>
      </c>
      <c r="BF387" s="206">
        <f>IF(N387="snížená",J387,0)</f>
        <v>0</v>
      </c>
      <c r="BG387" s="206">
        <f>IF(N387="zákl. přenesená",J387,0)</f>
        <v>0</v>
      </c>
      <c r="BH387" s="206">
        <f>IF(N387="sníž. přenesená",J387,0)</f>
        <v>0</v>
      </c>
      <c r="BI387" s="206">
        <f>IF(N387="nulová",J387,0)</f>
        <v>0</v>
      </c>
      <c r="BJ387" s="19" t="s">
        <v>79</v>
      </c>
      <c r="BK387" s="206">
        <f>ROUND(I387*H387,2)</f>
        <v>0</v>
      </c>
      <c r="BL387" s="19" t="s">
        <v>426</v>
      </c>
      <c r="BM387" s="205" t="s">
        <v>4797</v>
      </c>
    </row>
    <row r="388" spans="1:65" s="2" customFormat="1" ht="19.5">
      <c r="A388" s="36"/>
      <c r="B388" s="37"/>
      <c r="C388" s="38"/>
      <c r="D388" s="207" t="s">
        <v>248</v>
      </c>
      <c r="E388" s="38"/>
      <c r="F388" s="208" t="s">
        <v>4798</v>
      </c>
      <c r="G388" s="38"/>
      <c r="H388" s="38"/>
      <c r="I388" s="117"/>
      <c r="J388" s="38"/>
      <c r="K388" s="38"/>
      <c r="L388" s="41"/>
      <c r="M388" s="209"/>
      <c r="N388" s="210"/>
      <c r="O388" s="66"/>
      <c r="P388" s="66"/>
      <c r="Q388" s="66"/>
      <c r="R388" s="66"/>
      <c r="S388" s="66"/>
      <c r="T388" s="67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T388" s="19" t="s">
        <v>248</v>
      </c>
      <c r="AU388" s="19" t="s">
        <v>81</v>
      </c>
    </row>
    <row r="389" spans="1:65" s="12" customFormat="1" ht="22.9" customHeight="1">
      <c r="B389" s="178"/>
      <c r="C389" s="179"/>
      <c r="D389" s="180" t="s">
        <v>71</v>
      </c>
      <c r="E389" s="192" t="s">
        <v>1631</v>
      </c>
      <c r="F389" s="192" t="s">
        <v>1632</v>
      </c>
      <c r="G389" s="179"/>
      <c r="H389" s="179"/>
      <c r="I389" s="182"/>
      <c r="J389" s="193">
        <f>BK389</f>
        <v>0</v>
      </c>
      <c r="K389" s="179"/>
      <c r="L389" s="184"/>
      <c r="M389" s="185"/>
      <c r="N389" s="186"/>
      <c r="O389" s="186"/>
      <c r="P389" s="187">
        <f>SUM(P390:P393)</f>
        <v>0</v>
      </c>
      <c r="Q389" s="186"/>
      <c r="R389" s="187">
        <f>SUM(R390:R393)</f>
        <v>3.1199999999999995E-3</v>
      </c>
      <c r="S389" s="186"/>
      <c r="T389" s="188">
        <f>SUM(T390:T393)</f>
        <v>0</v>
      </c>
      <c r="AR389" s="189" t="s">
        <v>81</v>
      </c>
      <c r="AT389" s="190" t="s">
        <v>71</v>
      </c>
      <c r="AU389" s="190" t="s">
        <v>79</v>
      </c>
      <c r="AY389" s="189" t="s">
        <v>239</v>
      </c>
      <c r="BK389" s="191">
        <f>SUM(BK390:BK393)</f>
        <v>0</v>
      </c>
    </row>
    <row r="390" spans="1:65" s="2" customFormat="1" ht="16.5" customHeight="1">
      <c r="A390" s="36"/>
      <c r="B390" s="37"/>
      <c r="C390" s="194" t="s">
        <v>1066</v>
      </c>
      <c r="D390" s="194" t="s">
        <v>241</v>
      </c>
      <c r="E390" s="195" t="s">
        <v>4799</v>
      </c>
      <c r="F390" s="196" t="s">
        <v>4800</v>
      </c>
      <c r="G390" s="197" t="s">
        <v>244</v>
      </c>
      <c r="H390" s="198">
        <v>24</v>
      </c>
      <c r="I390" s="199"/>
      <c r="J390" s="200">
        <f>ROUND(I390*H390,2)</f>
        <v>0</v>
      </c>
      <c r="K390" s="196" t="s">
        <v>245</v>
      </c>
      <c r="L390" s="41"/>
      <c r="M390" s="201" t="s">
        <v>19</v>
      </c>
      <c r="N390" s="202" t="s">
        <v>43</v>
      </c>
      <c r="O390" s="66"/>
      <c r="P390" s="203">
        <f>O390*H390</f>
        <v>0</v>
      </c>
      <c r="Q390" s="203">
        <v>1.2999999999999999E-4</v>
      </c>
      <c r="R390" s="203">
        <f>Q390*H390</f>
        <v>3.1199999999999995E-3</v>
      </c>
      <c r="S390" s="203">
        <v>0</v>
      </c>
      <c r="T390" s="204">
        <f>S390*H390</f>
        <v>0</v>
      </c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R390" s="205" t="s">
        <v>426</v>
      </c>
      <c r="AT390" s="205" t="s">
        <v>241</v>
      </c>
      <c r="AU390" s="205" t="s">
        <v>81</v>
      </c>
      <c r="AY390" s="19" t="s">
        <v>239</v>
      </c>
      <c r="BE390" s="206">
        <f>IF(N390="základní",J390,0)</f>
        <v>0</v>
      </c>
      <c r="BF390" s="206">
        <f>IF(N390="snížená",J390,0)</f>
        <v>0</v>
      </c>
      <c r="BG390" s="206">
        <f>IF(N390="zákl. přenesená",J390,0)</f>
        <v>0</v>
      </c>
      <c r="BH390" s="206">
        <f>IF(N390="sníž. přenesená",J390,0)</f>
        <v>0</v>
      </c>
      <c r="BI390" s="206">
        <f>IF(N390="nulová",J390,0)</f>
        <v>0</v>
      </c>
      <c r="BJ390" s="19" t="s">
        <v>79</v>
      </c>
      <c r="BK390" s="206">
        <f>ROUND(I390*H390,2)</f>
        <v>0</v>
      </c>
      <c r="BL390" s="19" t="s">
        <v>426</v>
      </c>
      <c r="BM390" s="205" t="s">
        <v>4801</v>
      </c>
    </row>
    <row r="391" spans="1:65" s="2" customFormat="1" ht="11.25">
      <c r="A391" s="36"/>
      <c r="B391" s="37"/>
      <c r="C391" s="38"/>
      <c r="D391" s="207" t="s">
        <v>248</v>
      </c>
      <c r="E391" s="38"/>
      <c r="F391" s="208" t="s">
        <v>4802</v>
      </c>
      <c r="G391" s="38"/>
      <c r="H391" s="38"/>
      <c r="I391" s="117"/>
      <c r="J391" s="38"/>
      <c r="K391" s="38"/>
      <c r="L391" s="41"/>
      <c r="M391" s="209"/>
      <c r="N391" s="210"/>
      <c r="O391" s="66"/>
      <c r="P391" s="66"/>
      <c r="Q391" s="66"/>
      <c r="R391" s="66"/>
      <c r="S391" s="66"/>
      <c r="T391" s="67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T391" s="19" t="s">
        <v>248</v>
      </c>
      <c r="AU391" s="19" t="s">
        <v>81</v>
      </c>
    </row>
    <row r="392" spans="1:65" s="14" customFormat="1" ht="11.25">
      <c r="B392" s="230"/>
      <c r="C392" s="231"/>
      <c r="D392" s="207" t="s">
        <v>250</v>
      </c>
      <c r="E392" s="232" t="s">
        <v>19</v>
      </c>
      <c r="F392" s="233" t="s">
        <v>4768</v>
      </c>
      <c r="G392" s="231"/>
      <c r="H392" s="232" t="s">
        <v>19</v>
      </c>
      <c r="I392" s="234"/>
      <c r="J392" s="231"/>
      <c r="K392" s="231"/>
      <c r="L392" s="235"/>
      <c r="M392" s="236"/>
      <c r="N392" s="237"/>
      <c r="O392" s="237"/>
      <c r="P392" s="237"/>
      <c r="Q392" s="237"/>
      <c r="R392" s="237"/>
      <c r="S392" s="237"/>
      <c r="T392" s="238"/>
      <c r="AT392" s="239" t="s">
        <v>250</v>
      </c>
      <c r="AU392" s="239" t="s">
        <v>81</v>
      </c>
      <c r="AV392" s="14" t="s">
        <v>79</v>
      </c>
      <c r="AW392" s="14" t="s">
        <v>33</v>
      </c>
      <c r="AX392" s="14" t="s">
        <v>72</v>
      </c>
      <c r="AY392" s="239" t="s">
        <v>239</v>
      </c>
    </row>
    <row r="393" spans="1:65" s="13" customFormat="1" ht="11.25">
      <c r="B393" s="211"/>
      <c r="C393" s="212"/>
      <c r="D393" s="207" t="s">
        <v>250</v>
      </c>
      <c r="E393" s="213" t="s">
        <v>19</v>
      </c>
      <c r="F393" s="214" t="s">
        <v>4769</v>
      </c>
      <c r="G393" s="212"/>
      <c r="H393" s="215">
        <v>24</v>
      </c>
      <c r="I393" s="216"/>
      <c r="J393" s="212"/>
      <c r="K393" s="212"/>
      <c r="L393" s="217"/>
      <c r="M393" s="222"/>
      <c r="N393" s="223"/>
      <c r="O393" s="223"/>
      <c r="P393" s="223"/>
      <c r="Q393" s="223"/>
      <c r="R393" s="223"/>
      <c r="S393" s="223"/>
      <c r="T393" s="224"/>
      <c r="AT393" s="221" t="s">
        <v>250</v>
      </c>
      <c r="AU393" s="221" t="s">
        <v>81</v>
      </c>
      <c r="AV393" s="13" t="s">
        <v>81</v>
      </c>
      <c r="AW393" s="13" t="s">
        <v>33</v>
      </c>
      <c r="AX393" s="13" t="s">
        <v>72</v>
      </c>
      <c r="AY393" s="221" t="s">
        <v>239</v>
      </c>
    </row>
    <row r="394" spans="1:65" s="2" customFormat="1" ht="6.95" customHeight="1">
      <c r="A394" s="36"/>
      <c r="B394" s="49"/>
      <c r="C394" s="50"/>
      <c r="D394" s="50"/>
      <c r="E394" s="50"/>
      <c r="F394" s="50"/>
      <c r="G394" s="50"/>
      <c r="H394" s="50"/>
      <c r="I394" s="144"/>
      <c r="J394" s="50"/>
      <c r="K394" s="50"/>
      <c r="L394" s="41"/>
      <c r="M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</row>
  </sheetData>
  <sheetProtection algorithmName="SHA-512" hashValue="l6rP5cdVLHy4Ucex8lslHMnBKuQTZJ4B7xMVjmzFb49QlVC9V+WQeQFcgK2/AZx2yuyb3ZPkwuDkc6H0KJyuVA==" saltValue="+6Pf0nsF7HiUs2IspqVFYMaH9xlpjFnrM4Ovx4qH/swc+P5j1+F/L9QOcbjbTXI20MQBC28oK+Bg8bhJ0kMzDg==" spinCount="100000" sheet="1" objects="1" scenarios="1" formatColumns="0" formatRows="0" autoFilter="0"/>
  <autoFilter ref="C84:K393" xr:uid="{00000000-0009-0000-0000-000023000000}"/>
  <mergeCells count="9">
    <mergeCell ref="E50:H50"/>
    <mergeCell ref="E75:H75"/>
    <mergeCell ref="E77:H77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2:BM132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212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4803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tr">
        <f>IF('Rekapitulace stavby'!AN19="","",'Rekapitulace stavby'!AN19)</f>
        <v/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tr">
        <f>IF('Rekapitulace stavby'!E20="","",'Rekapitulace stavby'!E20)</f>
        <v xml:space="preserve"> </v>
      </c>
      <c r="F24" s="36"/>
      <c r="G24" s="36"/>
      <c r="H24" s="36"/>
      <c r="I24" s="119" t="s">
        <v>28</v>
      </c>
      <c r="J24" s="105" t="str">
        <f>IF('Rekapitulace stavby'!AN20="","",'Rekapitulace stavby'!AN20)</f>
        <v/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21"/>
      <c r="B27" s="122"/>
      <c r="C27" s="121"/>
      <c r="D27" s="121"/>
      <c r="E27" s="403" t="s">
        <v>19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ROUND(J86,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ROUND((SUM(BE86:BE131)),  2)</f>
        <v>0</v>
      </c>
      <c r="G33" s="36"/>
      <c r="H33" s="36"/>
      <c r="I33" s="133">
        <v>0.21</v>
      </c>
      <c r="J33" s="132">
        <f>ROUND(((SUM(BE86:BE131))*I33),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ROUND((SUM(BF86:BF131)),  2)</f>
        <v>0</v>
      </c>
      <c r="G34" s="36"/>
      <c r="H34" s="36"/>
      <c r="I34" s="133">
        <v>0.15</v>
      </c>
      <c r="J34" s="132">
        <f>ROUND(((SUM(BF86:BF131))*I34),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ROUND((SUM(BG86:BG131)),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ROUND((SUM(BH86:BH131)),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ROUND((SUM(BI86:BI131)),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VON - Vedlejší a ostatní náklady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 xml:space="preserve"> 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J86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1594</v>
      </c>
      <c r="E60" s="156"/>
      <c r="F60" s="156"/>
      <c r="G60" s="156"/>
      <c r="H60" s="156"/>
      <c r="I60" s="157"/>
      <c r="J60" s="158">
        <f>J87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2048</v>
      </c>
      <c r="E61" s="162"/>
      <c r="F61" s="162"/>
      <c r="G61" s="162"/>
      <c r="H61" s="162"/>
      <c r="I61" s="163"/>
      <c r="J61" s="164">
        <f>J88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4804</v>
      </c>
      <c r="E62" s="162"/>
      <c r="F62" s="162"/>
      <c r="G62" s="162"/>
      <c r="H62" s="162"/>
      <c r="I62" s="163"/>
      <c r="J62" s="164">
        <f>J107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2049</v>
      </c>
      <c r="E63" s="162"/>
      <c r="F63" s="162"/>
      <c r="G63" s="162"/>
      <c r="H63" s="162"/>
      <c r="I63" s="163"/>
      <c r="J63" s="164">
        <f>J114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4805</v>
      </c>
      <c r="E64" s="162"/>
      <c r="F64" s="162"/>
      <c r="G64" s="162"/>
      <c r="H64" s="162"/>
      <c r="I64" s="163"/>
      <c r="J64" s="164">
        <f>J121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4806</v>
      </c>
      <c r="E65" s="162"/>
      <c r="F65" s="162"/>
      <c r="G65" s="162"/>
      <c r="H65" s="162"/>
      <c r="I65" s="163"/>
      <c r="J65" s="164">
        <f>J125</f>
        <v>0</v>
      </c>
      <c r="K65" s="99"/>
      <c r="L65" s="165"/>
    </row>
    <row r="66" spans="1:31" s="10" customFormat="1" ht="19.899999999999999" customHeight="1">
      <c r="B66" s="160"/>
      <c r="C66" s="99"/>
      <c r="D66" s="161" t="s">
        <v>4807</v>
      </c>
      <c r="E66" s="162"/>
      <c r="F66" s="162"/>
      <c r="G66" s="162"/>
      <c r="H66" s="162"/>
      <c r="I66" s="163"/>
      <c r="J66" s="164">
        <f>J129</f>
        <v>0</v>
      </c>
      <c r="K66" s="99"/>
      <c r="L66" s="165"/>
    </row>
    <row r="67" spans="1:31" s="2" customFormat="1" ht="21.75" customHeight="1">
      <c r="A67" s="36"/>
      <c r="B67" s="37"/>
      <c r="C67" s="38"/>
      <c r="D67" s="38"/>
      <c r="E67" s="38"/>
      <c r="F67" s="38"/>
      <c r="G67" s="38"/>
      <c r="H67" s="38"/>
      <c r="I67" s="117"/>
      <c r="J67" s="38"/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</row>
    <row r="68" spans="1:31" s="2" customFormat="1" ht="6.95" customHeight="1">
      <c r="A68" s="36"/>
      <c r="B68" s="49"/>
      <c r="C68" s="50"/>
      <c r="D68" s="50"/>
      <c r="E68" s="50"/>
      <c r="F68" s="50"/>
      <c r="G68" s="50"/>
      <c r="H68" s="50"/>
      <c r="I68" s="144"/>
      <c r="J68" s="50"/>
      <c r="K68" s="50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72" spans="1:31" s="2" customFormat="1" ht="6.95" customHeight="1">
      <c r="A72" s="36"/>
      <c r="B72" s="51"/>
      <c r="C72" s="52"/>
      <c r="D72" s="52"/>
      <c r="E72" s="52"/>
      <c r="F72" s="52"/>
      <c r="G72" s="52"/>
      <c r="H72" s="52"/>
      <c r="I72" s="147"/>
      <c r="J72" s="52"/>
      <c r="K72" s="52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31" s="2" customFormat="1" ht="24.95" customHeight="1">
      <c r="A73" s="36"/>
      <c r="B73" s="37"/>
      <c r="C73" s="25" t="s">
        <v>224</v>
      </c>
      <c r="D73" s="38"/>
      <c r="E73" s="38"/>
      <c r="F73" s="38"/>
      <c r="G73" s="38"/>
      <c r="H73" s="38"/>
      <c r="I73" s="117"/>
      <c r="J73" s="38"/>
      <c r="K73" s="38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6.95" customHeight="1">
      <c r="A74" s="36"/>
      <c r="B74" s="37"/>
      <c r="C74" s="38"/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12" customHeight="1">
      <c r="A75" s="36"/>
      <c r="B75" s="37"/>
      <c r="C75" s="31" t="s">
        <v>16</v>
      </c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6.5" customHeight="1">
      <c r="A76" s="36"/>
      <c r="B76" s="37"/>
      <c r="C76" s="38"/>
      <c r="D76" s="38"/>
      <c r="E76" s="404" t="str">
        <f>E7</f>
        <v>Horoměřická S 071 - most, Praha 6, č. akce 999615</v>
      </c>
      <c r="F76" s="405"/>
      <c r="G76" s="405"/>
      <c r="H76" s="405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2" customHeight="1">
      <c r="A77" s="36"/>
      <c r="B77" s="37"/>
      <c r="C77" s="31" t="s">
        <v>214</v>
      </c>
      <c r="D77" s="38"/>
      <c r="E77" s="38"/>
      <c r="F77" s="38"/>
      <c r="G77" s="38"/>
      <c r="H77" s="38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6.5" customHeight="1">
      <c r="A78" s="36"/>
      <c r="B78" s="37"/>
      <c r="C78" s="38"/>
      <c r="D78" s="38"/>
      <c r="E78" s="378" t="str">
        <f>E9</f>
        <v>VON - Vedlejší a ostatní náklady</v>
      </c>
      <c r="F78" s="406"/>
      <c r="G78" s="406"/>
      <c r="H78" s="406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12" customHeight="1">
      <c r="A80" s="36"/>
      <c r="B80" s="37"/>
      <c r="C80" s="31" t="s">
        <v>21</v>
      </c>
      <c r="D80" s="38"/>
      <c r="E80" s="38"/>
      <c r="F80" s="29" t="str">
        <f>F12</f>
        <v>ul. Horoměřická / Pod Habrovkou</v>
      </c>
      <c r="G80" s="38"/>
      <c r="H80" s="38"/>
      <c r="I80" s="119" t="s">
        <v>23</v>
      </c>
      <c r="J80" s="61" t="str">
        <f>IF(J12="","",J12)</f>
        <v>12. 6. 2020</v>
      </c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6.95" customHeight="1">
      <c r="A81" s="36"/>
      <c r="B81" s="37"/>
      <c r="C81" s="38"/>
      <c r="D81" s="38"/>
      <c r="E81" s="38"/>
      <c r="F81" s="38"/>
      <c r="G81" s="38"/>
      <c r="H81" s="38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25.7" customHeight="1">
      <c r="A82" s="36"/>
      <c r="B82" s="37"/>
      <c r="C82" s="31" t="s">
        <v>25</v>
      </c>
      <c r="D82" s="38"/>
      <c r="E82" s="38"/>
      <c r="F82" s="29" t="str">
        <f>E15</f>
        <v>TSK hl.m. Prahy, a.s.</v>
      </c>
      <c r="G82" s="38"/>
      <c r="H82" s="38"/>
      <c r="I82" s="119" t="s">
        <v>31</v>
      </c>
      <c r="J82" s="34" t="str">
        <f>E21</f>
        <v>AGA Letiště, spol. s r.o.</v>
      </c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5.2" customHeight="1">
      <c r="A83" s="36"/>
      <c r="B83" s="37"/>
      <c r="C83" s="31" t="s">
        <v>29</v>
      </c>
      <c r="D83" s="38"/>
      <c r="E83" s="38"/>
      <c r="F83" s="29" t="str">
        <f>IF(E18="","",E18)</f>
        <v>Vyplň údaj</v>
      </c>
      <c r="G83" s="38"/>
      <c r="H83" s="38"/>
      <c r="I83" s="119" t="s">
        <v>34</v>
      </c>
      <c r="J83" s="34" t="str">
        <f>E24</f>
        <v xml:space="preserve"> </v>
      </c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0.3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11" customFormat="1" ht="29.25" customHeight="1">
      <c r="A85" s="166"/>
      <c r="B85" s="167"/>
      <c r="C85" s="168" t="s">
        <v>225</v>
      </c>
      <c r="D85" s="169" t="s">
        <v>57</v>
      </c>
      <c r="E85" s="169" t="s">
        <v>53</v>
      </c>
      <c r="F85" s="169" t="s">
        <v>54</v>
      </c>
      <c r="G85" s="169" t="s">
        <v>226</v>
      </c>
      <c r="H85" s="169" t="s">
        <v>227</v>
      </c>
      <c r="I85" s="170" t="s">
        <v>228</v>
      </c>
      <c r="J85" s="169" t="s">
        <v>220</v>
      </c>
      <c r="K85" s="171" t="s">
        <v>229</v>
      </c>
      <c r="L85" s="172"/>
      <c r="M85" s="70" t="s">
        <v>19</v>
      </c>
      <c r="N85" s="71" t="s">
        <v>42</v>
      </c>
      <c r="O85" s="71" t="s">
        <v>230</v>
      </c>
      <c r="P85" s="71" t="s">
        <v>231</v>
      </c>
      <c r="Q85" s="71" t="s">
        <v>232</v>
      </c>
      <c r="R85" s="71" t="s">
        <v>233</v>
      </c>
      <c r="S85" s="71" t="s">
        <v>234</v>
      </c>
      <c r="T85" s="72" t="s">
        <v>235</v>
      </c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</row>
    <row r="86" spans="1:65" s="2" customFormat="1" ht="22.9" customHeight="1">
      <c r="A86" s="36"/>
      <c r="B86" s="37"/>
      <c r="C86" s="77" t="s">
        <v>236</v>
      </c>
      <c r="D86" s="38"/>
      <c r="E86" s="38"/>
      <c r="F86" s="38"/>
      <c r="G86" s="38"/>
      <c r="H86" s="38"/>
      <c r="I86" s="117"/>
      <c r="J86" s="173">
        <f>BK86</f>
        <v>0</v>
      </c>
      <c r="K86" s="38"/>
      <c r="L86" s="41"/>
      <c r="M86" s="73"/>
      <c r="N86" s="174"/>
      <c r="O86" s="74"/>
      <c r="P86" s="175">
        <f>P87</f>
        <v>0</v>
      </c>
      <c r="Q86" s="74"/>
      <c r="R86" s="175">
        <f>R87</f>
        <v>0</v>
      </c>
      <c r="S86" s="74"/>
      <c r="T86" s="176">
        <f>T87</f>
        <v>0</v>
      </c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T86" s="19" t="s">
        <v>71</v>
      </c>
      <c r="AU86" s="19" t="s">
        <v>221</v>
      </c>
      <c r="BK86" s="177">
        <f>BK87</f>
        <v>0</v>
      </c>
    </row>
    <row r="87" spans="1:65" s="12" customFormat="1" ht="25.9" customHeight="1">
      <c r="B87" s="178"/>
      <c r="C87" s="179"/>
      <c r="D87" s="180" t="s">
        <v>71</v>
      </c>
      <c r="E87" s="181" t="s">
        <v>1774</v>
      </c>
      <c r="F87" s="181" t="s">
        <v>1775</v>
      </c>
      <c r="G87" s="179"/>
      <c r="H87" s="179"/>
      <c r="I87" s="182"/>
      <c r="J87" s="183">
        <f>BK87</f>
        <v>0</v>
      </c>
      <c r="K87" s="179"/>
      <c r="L87" s="184"/>
      <c r="M87" s="185"/>
      <c r="N87" s="186"/>
      <c r="O87" s="186"/>
      <c r="P87" s="187">
        <f>P88+P107+P114+P121+P125+P129</f>
        <v>0</v>
      </c>
      <c r="Q87" s="186"/>
      <c r="R87" s="187">
        <f>R88+R107+R114+R121+R125+R129</f>
        <v>0</v>
      </c>
      <c r="S87" s="186"/>
      <c r="T87" s="188">
        <f>T88+T107+T114+T121+T125+T129</f>
        <v>0</v>
      </c>
      <c r="AR87" s="189" t="s">
        <v>295</v>
      </c>
      <c r="AT87" s="190" t="s">
        <v>71</v>
      </c>
      <c r="AU87" s="190" t="s">
        <v>72</v>
      </c>
      <c r="AY87" s="189" t="s">
        <v>239</v>
      </c>
      <c r="BK87" s="191">
        <f>BK88+BK107+BK114+BK121+BK125+BK129</f>
        <v>0</v>
      </c>
    </row>
    <row r="88" spans="1:65" s="12" customFormat="1" ht="22.9" customHeight="1">
      <c r="B88" s="178"/>
      <c r="C88" s="179"/>
      <c r="D88" s="180" t="s">
        <v>71</v>
      </c>
      <c r="E88" s="192" t="s">
        <v>2793</v>
      </c>
      <c r="F88" s="192" t="s">
        <v>2794</v>
      </c>
      <c r="G88" s="179"/>
      <c r="H88" s="179"/>
      <c r="I88" s="182"/>
      <c r="J88" s="193">
        <f>BK88</f>
        <v>0</v>
      </c>
      <c r="K88" s="179"/>
      <c r="L88" s="184"/>
      <c r="M88" s="185"/>
      <c r="N88" s="186"/>
      <c r="O88" s="186"/>
      <c r="P88" s="187">
        <f>SUM(P89:P106)</f>
        <v>0</v>
      </c>
      <c r="Q88" s="186"/>
      <c r="R88" s="187">
        <f>SUM(R89:R106)</f>
        <v>0</v>
      </c>
      <c r="S88" s="186"/>
      <c r="T88" s="188">
        <f>SUM(T89:T106)</f>
        <v>0</v>
      </c>
      <c r="AR88" s="189" t="s">
        <v>295</v>
      </c>
      <c r="AT88" s="190" t="s">
        <v>71</v>
      </c>
      <c r="AU88" s="190" t="s">
        <v>79</v>
      </c>
      <c r="AY88" s="189" t="s">
        <v>239</v>
      </c>
      <c r="BK88" s="191">
        <f>SUM(BK89:BK106)</f>
        <v>0</v>
      </c>
    </row>
    <row r="89" spans="1:65" s="2" customFormat="1" ht="16.5" customHeight="1">
      <c r="A89" s="36"/>
      <c r="B89" s="37"/>
      <c r="C89" s="194" t="s">
        <v>79</v>
      </c>
      <c r="D89" s="194" t="s">
        <v>241</v>
      </c>
      <c r="E89" s="195" t="s">
        <v>4808</v>
      </c>
      <c r="F89" s="196" t="s">
        <v>4809</v>
      </c>
      <c r="G89" s="197" t="s">
        <v>481</v>
      </c>
      <c r="H89" s="198">
        <v>1</v>
      </c>
      <c r="I89" s="199"/>
      <c r="J89" s="200">
        <f>ROUND(I89*H89,2)</f>
        <v>0</v>
      </c>
      <c r="K89" s="196" t="s">
        <v>245</v>
      </c>
      <c r="L89" s="41"/>
      <c r="M89" s="201" t="s">
        <v>19</v>
      </c>
      <c r="N89" s="202" t="s">
        <v>43</v>
      </c>
      <c r="O89" s="66"/>
      <c r="P89" s="203">
        <f>O89*H89</f>
        <v>0</v>
      </c>
      <c r="Q89" s="203">
        <v>0</v>
      </c>
      <c r="R89" s="203">
        <f>Q89*H89</f>
        <v>0</v>
      </c>
      <c r="S89" s="203">
        <v>0</v>
      </c>
      <c r="T89" s="204">
        <f>S89*H89</f>
        <v>0</v>
      </c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R89" s="205" t="s">
        <v>1778</v>
      </c>
      <c r="AT89" s="205" t="s">
        <v>241</v>
      </c>
      <c r="AU89" s="205" t="s">
        <v>81</v>
      </c>
      <c r="AY89" s="19" t="s">
        <v>239</v>
      </c>
      <c r="BE89" s="206">
        <f>IF(N89="základní",J89,0)</f>
        <v>0</v>
      </c>
      <c r="BF89" s="206">
        <f>IF(N89="snížená",J89,0)</f>
        <v>0</v>
      </c>
      <c r="BG89" s="206">
        <f>IF(N89="zákl. přenesená",J89,0)</f>
        <v>0</v>
      </c>
      <c r="BH89" s="206">
        <f>IF(N89="sníž. přenesená",J89,0)</f>
        <v>0</v>
      </c>
      <c r="BI89" s="206">
        <f>IF(N89="nulová",J89,0)</f>
        <v>0</v>
      </c>
      <c r="BJ89" s="19" t="s">
        <v>79</v>
      </c>
      <c r="BK89" s="206">
        <f>ROUND(I89*H89,2)</f>
        <v>0</v>
      </c>
      <c r="BL89" s="19" t="s">
        <v>1778</v>
      </c>
      <c r="BM89" s="205" t="s">
        <v>4810</v>
      </c>
    </row>
    <row r="90" spans="1:65" s="2" customFormat="1" ht="11.25">
      <c r="A90" s="36"/>
      <c r="B90" s="37"/>
      <c r="C90" s="38"/>
      <c r="D90" s="207" t="s">
        <v>248</v>
      </c>
      <c r="E90" s="38"/>
      <c r="F90" s="208" t="s">
        <v>4809</v>
      </c>
      <c r="G90" s="38"/>
      <c r="H90" s="38"/>
      <c r="I90" s="117"/>
      <c r="J90" s="38"/>
      <c r="K90" s="38"/>
      <c r="L90" s="41"/>
      <c r="M90" s="209"/>
      <c r="N90" s="210"/>
      <c r="O90" s="66"/>
      <c r="P90" s="66"/>
      <c r="Q90" s="66"/>
      <c r="R90" s="66"/>
      <c r="S90" s="66"/>
      <c r="T90" s="67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T90" s="19" t="s">
        <v>248</v>
      </c>
      <c r="AU90" s="19" t="s">
        <v>81</v>
      </c>
    </row>
    <row r="91" spans="1:65" s="13" customFormat="1" ht="11.25">
      <c r="B91" s="211"/>
      <c r="C91" s="212"/>
      <c r="D91" s="207" t="s">
        <v>250</v>
      </c>
      <c r="E91" s="213" t="s">
        <v>19</v>
      </c>
      <c r="F91" s="214" t="s">
        <v>4811</v>
      </c>
      <c r="G91" s="212"/>
      <c r="H91" s="215">
        <v>1</v>
      </c>
      <c r="I91" s="216"/>
      <c r="J91" s="212"/>
      <c r="K91" s="212"/>
      <c r="L91" s="217"/>
      <c r="M91" s="218"/>
      <c r="N91" s="219"/>
      <c r="O91" s="219"/>
      <c r="P91" s="219"/>
      <c r="Q91" s="219"/>
      <c r="R91" s="219"/>
      <c r="S91" s="219"/>
      <c r="T91" s="220"/>
      <c r="AT91" s="221" t="s">
        <v>250</v>
      </c>
      <c r="AU91" s="221" t="s">
        <v>81</v>
      </c>
      <c r="AV91" s="13" t="s">
        <v>81</v>
      </c>
      <c r="AW91" s="13" t="s">
        <v>33</v>
      </c>
      <c r="AX91" s="13" t="s">
        <v>72</v>
      </c>
      <c r="AY91" s="221" t="s">
        <v>239</v>
      </c>
    </row>
    <row r="92" spans="1:65" s="2" customFormat="1" ht="16.5" customHeight="1">
      <c r="A92" s="36"/>
      <c r="B92" s="37"/>
      <c r="C92" s="194" t="s">
        <v>81</v>
      </c>
      <c r="D92" s="194" t="s">
        <v>241</v>
      </c>
      <c r="E92" s="195" t="s">
        <v>4812</v>
      </c>
      <c r="F92" s="196" t="s">
        <v>4813</v>
      </c>
      <c r="G92" s="197" t="s">
        <v>481</v>
      </c>
      <c r="H92" s="198">
        <v>1</v>
      </c>
      <c r="I92" s="199"/>
      <c r="J92" s="200">
        <f>ROUND(I92*H92,2)</f>
        <v>0</v>
      </c>
      <c r="K92" s="196" t="s">
        <v>245</v>
      </c>
      <c r="L92" s="41"/>
      <c r="M92" s="201" t="s">
        <v>19</v>
      </c>
      <c r="N92" s="202" t="s">
        <v>43</v>
      </c>
      <c r="O92" s="66"/>
      <c r="P92" s="203">
        <f>O92*H92</f>
        <v>0</v>
      </c>
      <c r="Q92" s="203">
        <v>0</v>
      </c>
      <c r="R92" s="203">
        <f>Q92*H92</f>
        <v>0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1778</v>
      </c>
      <c r="AT92" s="205" t="s">
        <v>241</v>
      </c>
      <c r="AU92" s="205" t="s">
        <v>81</v>
      </c>
      <c r="AY92" s="19" t="s">
        <v>239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1778</v>
      </c>
      <c r="BM92" s="205" t="s">
        <v>4814</v>
      </c>
    </row>
    <row r="93" spans="1:65" s="2" customFormat="1" ht="11.25">
      <c r="A93" s="36"/>
      <c r="B93" s="37"/>
      <c r="C93" s="38"/>
      <c r="D93" s="207" t="s">
        <v>248</v>
      </c>
      <c r="E93" s="38"/>
      <c r="F93" s="208" t="s">
        <v>4813</v>
      </c>
      <c r="G93" s="38"/>
      <c r="H93" s="38"/>
      <c r="I93" s="117"/>
      <c r="J93" s="38"/>
      <c r="K93" s="38"/>
      <c r="L93" s="41"/>
      <c r="M93" s="209"/>
      <c r="N93" s="210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248</v>
      </c>
      <c r="AU93" s="19" t="s">
        <v>81</v>
      </c>
    </row>
    <row r="94" spans="1:65" s="2" customFormat="1" ht="19.5">
      <c r="A94" s="36"/>
      <c r="B94" s="37"/>
      <c r="C94" s="38"/>
      <c r="D94" s="207" t="s">
        <v>275</v>
      </c>
      <c r="E94" s="38"/>
      <c r="F94" s="225" t="s">
        <v>4815</v>
      </c>
      <c r="G94" s="38"/>
      <c r="H94" s="38"/>
      <c r="I94" s="117"/>
      <c r="J94" s="38"/>
      <c r="K94" s="38"/>
      <c r="L94" s="41"/>
      <c r="M94" s="209"/>
      <c r="N94" s="210"/>
      <c r="O94" s="66"/>
      <c r="P94" s="66"/>
      <c r="Q94" s="66"/>
      <c r="R94" s="66"/>
      <c r="S94" s="66"/>
      <c r="T94" s="67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T94" s="19" t="s">
        <v>275</v>
      </c>
      <c r="AU94" s="19" t="s">
        <v>81</v>
      </c>
    </row>
    <row r="95" spans="1:65" s="2" customFormat="1" ht="16.5" customHeight="1">
      <c r="A95" s="36"/>
      <c r="B95" s="37"/>
      <c r="C95" s="194" t="s">
        <v>101</v>
      </c>
      <c r="D95" s="194" t="s">
        <v>241</v>
      </c>
      <c r="E95" s="195" t="s">
        <v>4816</v>
      </c>
      <c r="F95" s="196" t="s">
        <v>4817</v>
      </c>
      <c r="G95" s="197" t="s">
        <v>481</v>
      </c>
      <c r="H95" s="198">
        <v>1</v>
      </c>
      <c r="I95" s="199"/>
      <c r="J95" s="200">
        <f>ROUND(I95*H95,2)</f>
        <v>0</v>
      </c>
      <c r="K95" s="196" t="s">
        <v>245</v>
      </c>
      <c r="L95" s="41"/>
      <c r="M95" s="201" t="s">
        <v>19</v>
      </c>
      <c r="N95" s="202" t="s">
        <v>43</v>
      </c>
      <c r="O95" s="66"/>
      <c r="P95" s="203">
        <f>O95*H95</f>
        <v>0</v>
      </c>
      <c r="Q95" s="203">
        <v>0</v>
      </c>
      <c r="R95" s="203">
        <f>Q95*H95</f>
        <v>0</v>
      </c>
      <c r="S95" s="203">
        <v>0</v>
      </c>
      <c r="T95" s="204">
        <f>S95*H95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R95" s="205" t="s">
        <v>1778</v>
      </c>
      <c r="AT95" s="205" t="s">
        <v>241</v>
      </c>
      <c r="AU95" s="205" t="s">
        <v>81</v>
      </c>
      <c r="AY95" s="19" t="s">
        <v>239</v>
      </c>
      <c r="BE95" s="206">
        <f>IF(N95="základní",J95,0)</f>
        <v>0</v>
      </c>
      <c r="BF95" s="206">
        <f>IF(N95="snížená",J95,0)</f>
        <v>0</v>
      </c>
      <c r="BG95" s="206">
        <f>IF(N95="zákl. přenesená",J95,0)</f>
        <v>0</v>
      </c>
      <c r="BH95" s="206">
        <f>IF(N95="sníž. přenesená",J95,0)</f>
        <v>0</v>
      </c>
      <c r="BI95" s="206">
        <f>IF(N95="nulová",J95,0)</f>
        <v>0</v>
      </c>
      <c r="BJ95" s="19" t="s">
        <v>79</v>
      </c>
      <c r="BK95" s="206">
        <f>ROUND(I95*H95,2)</f>
        <v>0</v>
      </c>
      <c r="BL95" s="19" t="s">
        <v>1778</v>
      </c>
      <c r="BM95" s="205" t="s">
        <v>4818</v>
      </c>
    </row>
    <row r="96" spans="1:65" s="2" customFormat="1" ht="11.25">
      <c r="A96" s="36"/>
      <c r="B96" s="37"/>
      <c r="C96" s="38"/>
      <c r="D96" s="207" t="s">
        <v>248</v>
      </c>
      <c r="E96" s="38"/>
      <c r="F96" s="208" t="s">
        <v>4817</v>
      </c>
      <c r="G96" s="38"/>
      <c r="H96" s="38"/>
      <c r="I96" s="117"/>
      <c r="J96" s="38"/>
      <c r="K96" s="38"/>
      <c r="L96" s="41"/>
      <c r="M96" s="209"/>
      <c r="N96" s="210"/>
      <c r="O96" s="66"/>
      <c r="P96" s="66"/>
      <c r="Q96" s="66"/>
      <c r="R96" s="66"/>
      <c r="S96" s="66"/>
      <c r="T96" s="67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T96" s="19" t="s">
        <v>248</v>
      </c>
      <c r="AU96" s="19" t="s">
        <v>81</v>
      </c>
    </row>
    <row r="97" spans="1:65" s="13" customFormat="1" ht="11.25">
      <c r="B97" s="211"/>
      <c r="C97" s="212"/>
      <c r="D97" s="207" t="s">
        <v>250</v>
      </c>
      <c r="E97" s="213" t="s">
        <v>19</v>
      </c>
      <c r="F97" s="214" t="s">
        <v>4819</v>
      </c>
      <c r="G97" s="212"/>
      <c r="H97" s="215">
        <v>1</v>
      </c>
      <c r="I97" s="216"/>
      <c r="J97" s="212"/>
      <c r="K97" s="212"/>
      <c r="L97" s="217"/>
      <c r="M97" s="218"/>
      <c r="N97" s="219"/>
      <c r="O97" s="219"/>
      <c r="P97" s="219"/>
      <c r="Q97" s="219"/>
      <c r="R97" s="219"/>
      <c r="S97" s="219"/>
      <c r="T97" s="220"/>
      <c r="AT97" s="221" t="s">
        <v>250</v>
      </c>
      <c r="AU97" s="221" t="s">
        <v>81</v>
      </c>
      <c r="AV97" s="13" t="s">
        <v>81</v>
      </c>
      <c r="AW97" s="13" t="s">
        <v>33</v>
      </c>
      <c r="AX97" s="13" t="s">
        <v>72</v>
      </c>
      <c r="AY97" s="221" t="s">
        <v>239</v>
      </c>
    </row>
    <row r="98" spans="1:65" s="2" customFormat="1" ht="16.5" customHeight="1">
      <c r="A98" s="36"/>
      <c r="B98" s="37"/>
      <c r="C98" s="194" t="s">
        <v>246</v>
      </c>
      <c r="D98" s="194" t="s">
        <v>241</v>
      </c>
      <c r="E98" s="195" t="s">
        <v>4820</v>
      </c>
      <c r="F98" s="196" t="s">
        <v>1259</v>
      </c>
      <c r="G98" s="197" t="s">
        <v>481</v>
      </c>
      <c r="H98" s="198">
        <v>1</v>
      </c>
      <c r="I98" s="199"/>
      <c r="J98" s="200">
        <f>ROUND(I98*H98,2)</f>
        <v>0</v>
      </c>
      <c r="K98" s="196" t="s">
        <v>245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1778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1778</v>
      </c>
      <c r="BM98" s="205" t="s">
        <v>4821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1259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2" customFormat="1" ht="19.5">
      <c r="A100" s="36"/>
      <c r="B100" s="37"/>
      <c r="C100" s="38"/>
      <c r="D100" s="207" t="s">
        <v>275</v>
      </c>
      <c r="E100" s="38"/>
      <c r="F100" s="225" t="s">
        <v>4815</v>
      </c>
      <c r="G100" s="38"/>
      <c r="H100" s="38"/>
      <c r="I100" s="117"/>
      <c r="J100" s="38"/>
      <c r="K100" s="38"/>
      <c r="L100" s="41"/>
      <c r="M100" s="209"/>
      <c r="N100" s="210"/>
      <c r="O100" s="66"/>
      <c r="P100" s="66"/>
      <c r="Q100" s="66"/>
      <c r="R100" s="66"/>
      <c r="S100" s="66"/>
      <c r="T100" s="67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T100" s="19" t="s">
        <v>275</v>
      </c>
      <c r="AU100" s="19" t="s">
        <v>81</v>
      </c>
    </row>
    <row r="101" spans="1:65" s="2" customFormat="1" ht="16.5" customHeight="1">
      <c r="A101" s="36"/>
      <c r="B101" s="37"/>
      <c r="C101" s="194" t="s">
        <v>295</v>
      </c>
      <c r="D101" s="194" t="s">
        <v>241</v>
      </c>
      <c r="E101" s="195" t="s">
        <v>2801</v>
      </c>
      <c r="F101" s="196" t="s">
        <v>2802</v>
      </c>
      <c r="G101" s="197" t="s">
        <v>285</v>
      </c>
      <c r="H101" s="198">
        <v>4</v>
      </c>
      <c r="I101" s="199"/>
      <c r="J101" s="200">
        <f>ROUND(I101*H101,2)</f>
        <v>0</v>
      </c>
      <c r="K101" s="196" t="s">
        <v>245</v>
      </c>
      <c r="L101" s="41"/>
      <c r="M101" s="201" t="s">
        <v>19</v>
      </c>
      <c r="N101" s="202" t="s">
        <v>43</v>
      </c>
      <c r="O101" s="66"/>
      <c r="P101" s="203">
        <f>O101*H101</f>
        <v>0</v>
      </c>
      <c r="Q101" s="203">
        <v>0</v>
      </c>
      <c r="R101" s="203">
        <f>Q101*H101</f>
        <v>0</v>
      </c>
      <c r="S101" s="203">
        <v>0</v>
      </c>
      <c r="T101" s="204">
        <f>S101*H101</f>
        <v>0</v>
      </c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R101" s="205" t="s">
        <v>1778</v>
      </c>
      <c r="AT101" s="205" t="s">
        <v>241</v>
      </c>
      <c r="AU101" s="205" t="s">
        <v>81</v>
      </c>
      <c r="AY101" s="19" t="s">
        <v>239</v>
      </c>
      <c r="BE101" s="206">
        <f>IF(N101="základní",J101,0)</f>
        <v>0</v>
      </c>
      <c r="BF101" s="206">
        <f>IF(N101="snížená",J101,0)</f>
        <v>0</v>
      </c>
      <c r="BG101" s="206">
        <f>IF(N101="zákl. přenesená",J101,0)</f>
        <v>0</v>
      </c>
      <c r="BH101" s="206">
        <f>IF(N101="sníž. přenesená",J101,0)</f>
        <v>0</v>
      </c>
      <c r="BI101" s="206">
        <f>IF(N101="nulová",J101,0)</f>
        <v>0</v>
      </c>
      <c r="BJ101" s="19" t="s">
        <v>79</v>
      </c>
      <c r="BK101" s="206">
        <f>ROUND(I101*H101,2)</f>
        <v>0</v>
      </c>
      <c r="BL101" s="19" t="s">
        <v>1778</v>
      </c>
      <c r="BM101" s="205" t="s">
        <v>4822</v>
      </c>
    </row>
    <row r="102" spans="1:65" s="2" customFormat="1" ht="11.25">
      <c r="A102" s="36"/>
      <c r="B102" s="37"/>
      <c r="C102" s="38"/>
      <c r="D102" s="207" t="s">
        <v>248</v>
      </c>
      <c r="E102" s="38"/>
      <c r="F102" s="208" t="s">
        <v>2802</v>
      </c>
      <c r="G102" s="38"/>
      <c r="H102" s="38"/>
      <c r="I102" s="117"/>
      <c r="J102" s="38"/>
      <c r="K102" s="38"/>
      <c r="L102" s="41"/>
      <c r="M102" s="209"/>
      <c r="N102" s="210"/>
      <c r="O102" s="66"/>
      <c r="P102" s="66"/>
      <c r="Q102" s="66"/>
      <c r="R102" s="66"/>
      <c r="S102" s="66"/>
      <c r="T102" s="67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T102" s="19" t="s">
        <v>248</v>
      </c>
      <c r="AU102" s="19" t="s">
        <v>81</v>
      </c>
    </row>
    <row r="103" spans="1:65" s="13" customFormat="1" ht="11.25">
      <c r="B103" s="211"/>
      <c r="C103" s="212"/>
      <c r="D103" s="207" t="s">
        <v>250</v>
      </c>
      <c r="E103" s="213" t="s">
        <v>19</v>
      </c>
      <c r="F103" s="214" t="s">
        <v>4823</v>
      </c>
      <c r="G103" s="212"/>
      <c r="H103" s="215">
        <v>1</v>
      </c>
      <c r="I103" s="216"/>
      <c r="J103" s="212"/>
      <c r="K103" s="212"/>
      <c r="L103" s="217"/>
      <c r="M103" s="218"/>
      <c r="N103" s="219"/>
      <c r="O103" s="219"/>
      <c r="P103" s="219"/>
      <c r="Q103" s="219"/>
      <c r="R103" s="219"/>
      <c r="S103" s="219"/>
      <c r="T103" s="220"/>
      <c r="AT103" s="221" t="s">
        <v>250</v>
      </c>
      <c r="AU103" s="221" t="s">
        <v>81</v>
      </c>
      <c r="AV103" s="13" t="s">
        <v>81</v>
      </c>
      <c r="AW103" s="13" t="s">
        <v>33</v>
      </c>
      <c r="AX103" s="13" t="s">
        <v>72</v>
      </c>
      <c r="AY103" s="221" t="s">
        <v>239</v>
      </c>
    </row>
    <row r="104" spans="1:65" s="13" customFormat="1" ht="11.25">
      <c r="B104" s="211"/>
      <c r="C104" s="212"/>
      <c r="D104" s="207" t="s">
        <v>250</v>
      </c>
      <c r="E104" s="213" t="s">
        <v>19</v>
      </c>
      <c r="F104" s="214" t="s">
        <v>4824</v>
      </c>
      <c r="G104" s="212"/>
      <c r="H104" s="215">
        <v>1</v>
      </c>
      <c r="I104" s="216"/>
      <c r="J104" s="212"/>
      <c r="K104" s="212"/>
      <c r="L104" s="217"/>
      <c r="M104" s="218"/>
      <c r="N104" s="219"/>
      <c r="O104" s="219"/>
      <c r="P104" s="219"/>
      <c r="Q104" s="219"/>
      <c r="R104" s="219"/>
      <c r="S104" s="219"/>
      <c r="T104" s="220"/>
      <c r="AT104" s="221" t="s">
        <v>250</v>
      </c>
      <c r="AU104" s="221" t="s">
        <v>81</v>
      </c>
      <c r="AV104" s="13" t="s">
        <v>81</v>
      </c>
      <c r="AW104" s="13" t="s">
        <v>33</v>
      </c>
      <c r="AX104" s="13" t="s">
        <v>72</v>
      </c>
      <c r="AY104" s="221" t="s">
        <v>239</v>
      </c>
    </row>
    <row r="105" spans="1:65" s="13" customFormat="1" ht="11.25">
      <c r="B105" s="211"/>
      <c r="C105" s="212"/>
      <c r="D105" s="207" t="s">
        <v>250</v>
      </c>
      <c r="E105" s="213" t="s">
        <v>19</v>
      </c>
      <c r="F105" s="214" t="s">
        <v>4825</v>
      </c>
      <c r="G105" s="212"/>
      <c r="H105" s="215">
        <v>1</v>
      </c>
      <c r="I105" s="216"/>
      <c r="J105" s="212"/>
      <c r="K105" s="212"/>
      <c r="L105" s="217"/>
      <c r="M105" s="218"/>
      <c r="N105" s="219"/>
      <c r="O105" s="219"/>
      <c r="P105" s="219"/>
      <c r="Q105" s="219"/>
      <c r="R105" s="219"/>
      <c r="S105" s="219"/>
      <c r="T105" s="220"/>
      <c r="AT105" s="221" t="s">
        <v>250</v>
      </c>
      <c r="AU105" s="221" t="s">
        <v>81</v>
      </c>
      <c r="AV105" s="13" t="s">
        <v>81</v>
      </c>
      <c r="AW105" s="13" t="s">
        <v>33</v>
      </c>
      <c r="AX105" s="13" t="s">
        <v>72</v>
      </c>
      <c r="AY105" s="221" t="s">
        <v>239</v>
      </c>
    </row>
    <row r="106" spans="1:65" s="13" customFormat="1" ht="11.25">
      <c r="B106" s="211"/>
      <c r="C106" s="212"/>
      <c r="D106" s="207" t="s">
        <v>250</v>
      </c>
      <c r="E106" s="213" t="s">
        <v>19</v>
      </c>
      <c r="F106" s="214" t="s">
        <v>4826</v>
      </c>
      <c r="G106" s="212"/>
      <c r="H106" s="215">
        <v>1</v>
      </c>
      <c r="I106" s="216"/>
      <c r="J106" s="212"/>
      <c r="K106" s="212"/>
      <c r="L106" s="217"/>
      <c r="M106" s="218"/>
      <c r="N106" s="219"/>
      <c r="O106" s="219"/>
      <c r="P106" s="219"/>
      <c r="Q106" s="219"/>
      <c r="R106" s="219"/>
      <c r="S106" s="219"/>
      <c r="T106" s="220"/>
      <c r="AT106" s="221" t="s">
        <v>250</v>
      </c>
      <c r="AU106" s="221" t="s">
        <v>81</v>
      </c>
      <c r="AV106" s="13" t="s">
        <v>81</v>
      </c>
      <c r="AW106" s="13" t="s">
        <v>33</v>
      </c>
      <c r="AX106" s="13" t="s">
        <v>72</v>
      </c>
      <c r="AY106" s="221" t="s">
        <v>239</v>
      </c>
    </row>
    <row r="107" spans="1:65" s="12" customFormat="1" ht="22.9" customHeight="1">
      <c r="B107" s="178"/>
      <c r="C107" s="179"/>
      <c r="D107" s="180" t="s">
        <v>71</v>
      </c>
      <c r="E107" s="192" t="s">
        <v>4827</v>
      </c>
      <c r="F107" s="192" t="s">
        <v>4828</v>
      </c>
      <c r="G107" s="179"/>
      <c r="H107" s="179"/>
      <c r="I107" s="182"/>
      <c r="J107" s="193">
        <f>BK107</f>
        <v>0</v>
      </c>
      <c r="K107" s="179"/>
      <c r="L107" s="184"/>
      <c r="M107" s="185"/>
      <c r="N107" s="186"/>
      <c r="O107" s="186"/>
      <c r="P107" s="187">
        <f>SUM(P108:P113)</f>
        <v>0</v>
      </c>
      <c r="Q107" s="186"/>
      <c r="R107" s="187">
        <f>SUM(R108:R113)</f>
        <v>0</v>
      </c>
      <c r="S107" s="186"/>
      <c r="T107" s="188">
        <f>SUM(T108:T113)</f>
        <v>0</v>
      </c>
      <c r="AR107" s="189" t="s">
        <v>295</v>
      </c>
      <c r="AT107" s="190" t="s">
        <v>71</v>
      </c>
      <c r="AU107" s="190" t="s">
        <v>79</v>
      </c>
      <c r="AY107" s="189" t="s">
        <v>239</v>
      </c>
      <c r="BK107" s="191">
        <f>SUM(BK108:BK113)</f>
        <v>0</v>
      </c>
    </row>
    <row r="108" spans="1:65" s="2" customFormat="1" ht="16.5" customHeight="1">
      <c r="A108" s="36"/>
      <c r="B108" s="37"/>
      <c r="C108" s="194" t="s">
        <v>301</v>
      </c>
      <c r="D108" s="194" t="s">
        <v>241</v>
      </c>
      <c r="E108" s="195" t="s">
        <v>4829</v>
      </c>
      <c r="F108" s="196" t="s">
        <v>4828</v>
      </c>
      <c r="G108" s="197" t="s">
        <v>481</v>
      </c>
      <c r="H108" s="198">
        <v>1</v>
      </c>
      <c r="I108" s="199"/>
      <c r="J108" s="200">
        <f>ROUND(I108*H108,2)</f>
        <v>0</v>
      </c>
      <c r="K108" s="196" t="s">
        <v>245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1778</v>
      </c>
      <c r="AT108" s="205" t="s">
        <v>241</v>
      </c>
      <c r="AU108" s="205" t="s">
        <v>81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1778</v>
      </c>
      <c r="BM108" s="205" t="s">
        <v>4830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4828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81</v>
      </c>
    </row>
    <row r="110" spans="1:65" s="2" customFormat="1" ht="19.5">
      <c r="A110" s="36"/>
      <c r="B110" s="37"/>
      <c r="C110" s="38"/>
      <c r="D110" s="207" t="s">
        <v>275</v>
      </c>
      <c r="E110" s="38"/>
      <c r="F110" s="225" t="s">
        <v>4831</v>
      </c>
      <c r="G110" s="38"/>
      <c r="H110" s="38"/>
      <c r="I110" s="117"/>
      <c r="J110" s="38"/>
      <c r="K110" s="38"/>
      <c r="L110" s="41"/>
      <c r="M110" s="209"/>
      <c r="N110" s="210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275</v>
      </c>
      <c r="AU110" s="19" t="s">
        <v>81</v>
      </c>
    </row>
    <row r="111" spans="1:65" s="2" customFormat="1" ht="16.5" customHeight="1">
      <c r="A111" s="36"/>
      <c r="B111" s="37"/>
      <c r="C111" s="194" t="s">
        <v>309</v>
      </c>
      <c r="D111" s="194" t="s">
        <v>241</v>
      </c>
      <c r="E111" s="195" t="s">
        <v>4832</v>
      </c>
      <c r="F111" s="196" t="s">
        <v>4833</v>
      </c>
      <c r="G111" s="197" t="s">
        <v>285</v>
      </c>
      <c r="H111" s="198">
        <v>2</v>
      </c>
      <c r="I111" s="199"/>
      <c r="J111" s="200">
        <f>ROUND(I111*H111,2)</f>
        <v>0</v>
      </c>
      <c r="K111" s="196" t="s">
        <v>245</v>
      </c>
      <c r="L111" s="41"/>
      <c r="M111" s="201" t="s">
        <v>19</v>
      </c>
      <c r="N111" s="202" t="s">
        <v>43</v>
      </c>
      <c r="O111" s="66"/>
      <c r="P111" s="203">
        <f>O111*H111</f>
        <v>0</v>
      </c>
      <c r="Q111" s="203">
        <v>0</v>
      </c>
      <c r="R111" s="203">
        <f>Q111*H111</f>
        <v>0</v>
      </c>
      <c r="S111" s="203">
        <v>0</v>
      </c>
      <c r="T111" s="204">
        <f>S111*H111</f>
        <v>0</v>
      </c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R111" s="205" t="s">
        <v>1778</v>
      </c>
      <c r="AT111" s="205" t="s">
        <v>241</v>
      </c>
      <c r="AU111" s="205" t="s">
        <v>81</v>
      </c>
      <c r="AY111" s="19" t="s">
        <v>239</v>
      </c>
      <c r="BE111" s="206">
        <f>IF(N111="základní",J111,0)</f>
        <v>0</v>
      </c>
      <c r="BF111" s="206">
        <f>IF(N111="snížená",J111,0)</f>
        <v>0</v>
      </c>
      <c r="BG111" s="206">
        <f>IF(N111="zákl. přenesená",J111,0)</f>
        <v>0</v>
      </c>
      <c r="BH111" s="206">
        <f>IF(N111="sníž. přenesená",J111,0)</f>
        <v>0</v>
      </c>
      <c r="BI111" s="206">
        <f>IF(N111="nulová",J111,0)</f>
        <v>0</v>
      </c>
      <c r="BJ111" s="19" t="s">
        <v>79</v>
      </c>
      <c r="BK111" s="206">
        <f>ROUND(I111*H111,2)</f>
        <v>0</v>
      </c>
      <c r="BL111" s="19" t="s">
        <v>1778</v>
      </c>
      <c r="BM111" s="205" t="s">
        <v>4834</v>
      </c>
    </row>
    <row r="112" spans="1:65" s="2" customFormat="1" ht="11.25">
      <c r="A112" s="36"/>
      <c r="B112" s="37"/>
      <c r="C112" s="38"/>
      <c r="D112" s="207" t="s">
        <v>248</v>
      </c>
      <c r="E112" s="38"/>
      <c r="F112" s="208" t="s">
        <v>4833</v>
      </c>
      <c r="G112" s="38"/>
      <c r="H112" s="38"/>
      <c r="I112" s="117"/>
      <c r="J112" s="38"/>
      <c r="K112" s="38"/>
      <c r="L112" s="41"/>
      <c r="M112" s="209"/>
      <c r="N112" s="210"/>
      <c r="O112" s="66"/>
      <c r="P112" s="66"/>
      <c r="Q112" s="66"/>
      <c r="R112" s="66"/>
      <c r="S112" s="66"/>
      <c r="T112" s="67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T112" s="19" t="s">
        <v>248</v>
      </c>
      <c r="AU112" s="19" t="s">
        <v>81</v>
      </c>
    </row>
    <row r="113" spans="1:65" s="13" customFormat="1" ht="11.25">
      <c r="B113" s="211"/>
      <c r="C113" s="212"/>
      <c r="D113" s="207" t="s">
        <v>250</v>
      </c>
      <c r="E113" s="213" t="s">
        <v>19</v>
      </c>
      <c r="F113" s="214" t="s">
        <v>4835</v>
      </c>
      <c r="G113" s="212"/>
      <c r="H113" s="215">
        <v>2</v>
      </c>
      <c r="I113" s="216"/>
      <c r="J113" s="212"/>
      <c r="K113" s="212"/>
      <c r="L113" s="217"/>
      <c r="M113" s="218"/>
      <c r="N113" s="219"/>
      <c r="O113" s="219"/>
      <c r="P113" s="219"/>
      <c r="Q113" s="219"/>
      <c r="R113" s="219"/>
      <c r="S113" s="219"/>
      <c r="T113" s="220"/>
      <c r="AT113" s="221" t="s">
        <v>250</v>
      </c>
      <c r="AU113" s="221" t="s">
        <v>81</v>
      </c>
      <c r="AV113" s="13" t="s">
        <v>81</v>
      </c>
      <c r="AW113" s="13" t="s">
        <v>33</v>
      </c>
      <c r="AX113" s="13" t="s">
        <v>72</v>
      </c>
      <c r="AY113" s="221" t="s">
        <v>239</v>
      </c>
    </row>
    <row r="114" spans="1:65" s="12" customFormat="1" ht="22.9" customHeight="1">
      <c r="B114" s="178"/>
      <c r="C114" s="179"/>
      <c r="D114" s="180" t="s">
        <v>71</v>
      </c>
      <c r="E114" s="192" t="s">
        <v>2805</v>
      </c>
      <c r="F114" s="192" t="s">
        <v>2806</v>
      </c>
      <c r="G114" s="179"/>
      <c r="H114" s="179"/>
      <c r="I114" s="182"/>
      <c r="J114" s="193">
        <f>BK114</f>
        <v>0</v>
      </c>
      <c r="K114" s="179"/>
      <c r="L114" s="184"/>
      <c r="M114" s="185"/>
      <c r="N114" s="186"/>
      <c r="O114" s="186"/>
      <c r="P114" s="187">
        <f>SUM(P115:P120)</f>
        <v>0</v>
      </c>
      <c r="Q114" s="186"/>
      <c r="R114" s="187">
        <f>SUM(R115:R120)</f>
        <v>0</v>
      </c>
      <c r="S114" s="186"/>
      <c r="T114" s="188">
        <f>SUM(T115:T120)</f>
        <v>0</v>
      </c>
      <c r="AR114" s="189" t="s">
        <v>295</v>
      </c>
      <c r="AT114" s="190" t="s">
        <v>71</v>
      </c>
      <c r="AU114" s="190" t="s">
        <v>79</v>
      </c>
      <c r="AY114" s="189" t="s">
        <v>239</v>
      </c>
      <c r="BK114" s="191">
        <f>SUM(BK115:BK120)</f>
        <v>0</v>
      </c>
    </row>
    <row r="115" spans="1:65" s="2" customFormat="1" ht="16.5" customHeight="1">
      <c r="A115" s="36"/>
      <c r="B115" s="37"/>
      <c r="C115" s="194" t="s">
        <v>314</v>
      </c>
      <c r="D115" s="194" t="s">
        <v>241</v>
      </c>
      <c r="E115" s="195" t="s">
        <v>4836</v>
      </c>
      <c r="F115" s="196" t="s">
        <v>4837</v>
      </c>
      <c r="G115" s="197" t="s">
        <v>481</v>
      </c>
      <c r="H115" s="198">
        <v>1</v>
      </c>
      <c r="I115" s="199"/>
      <c r="J115" s="200">
        <f>ROUND(I115*H115,2)</f>
        <v>0</v>
      </c>
      <c r="K115" s="196" t="s">
        <v>245</v>
      </c>
      <c r="L115" s="41"/>
      <c r="M115" s="201" t="s">
        <v>19</v>
      </c>
      <c r="N115" s="202" t="s">
        <v>43</v>
      </c>
      <c r="O115" s="66"/>
      <c r="P115" s="203">
        <f>O115*H115</f>
        <v>0</v>
      </c>
      <c r="Q115" s="203">
        <v>0</v>
      </c>
      <c r="R115" s="203">
        <f>Q115*H115</f>
        <v>0</v>
      </c>
      <c r="S115" s="203">
        <v>0</v>
      </c>
      <c r="T115" s="204">
        <f>S115*H115</f>
        <v>0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R115" s="205" t="s">
        <v>1778</v>
      </c>
      <c r="AT115" s="205" t="s">
        <v>241</v>
      </c>
      <c r="AU115" s="205" t="s">
        <v>81</v>
      </c>
      <c r="AY115" s="19" t="s">
        <v>239</v>
      </c>
      <c r="BE115" s="206">
        <f>IF(N115="základní",J115,0)</f>
        <v>0</v>
      </c>
      <c r="BF115" s="206">
        <f>IF(N115="snížená",J115,0)</f>
        <v>0</v>
      </c>
      <c r="BG115" s="206">
        <f>IF(N115="zákl. přenesená",J115,0)</f>
        <v>0</v>
      </c>
      <c r="BH115" s="206">
        <f>IF(N115="sníž. přenesená",J115,0)</f>
        <v>0</v>
      </c>
      <c r="BI115" s="206">
        <f>IF(N115="nulová",J115,0)</f>
        <v>0</v>
      </c>
      <c r="BJ115" s="19" t="s">
        <v>79</v>
      </c>
      <c r="BK115" s="206">
        <f>ROUND(I115*H115,2)</f>
        <v>0</v>
      </c>
      <c r="BL115" s="19" t="s">
        <v>1778</v>
      </c>
      <c r="BM115" s="205" t="s">
        <v>4838</v>
      </c>
    </row>
    <row r="116" spans="1:65" s="2" customFormat="1" ht="11.25">
      <c r="A116" s="36"/>
      <c r="B116" s="37"/>
      <c r="C116" s="38"/>
      <c r="D116" s="207" t="s">
        <v>248</v>
      </c>
      <c r="E116" s="38"/>
      <c r="F116" s="208" t="s">
        <v>4837</v>
      </c>
      <c r="G116" s="38"/>
      <c r="H116" s="38"/>
      <c r="I116" s="117"/>
      <c r="J116" s="38"/>
      <c r="K116" s="38"/>
      <c r="L116" s="41"/>
      <c r="M116" s="209"/>
      <c r="N116" s="210"/>
      <c r="O116" s="66"/>
      <c r="P116" s="66"/>
      <c r="Q116" s="66"/>
      <c r="R116" s="66"/>
      <c r="S116" s="66"/>
      <c r="T116" s="67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T116" s="19" t="s">
        <v>248</v>
      </c>
      <c r="AU116" s="19" t="s">
        <v>81</v>
      </c>
    </row>
    <row r="117" spans="1:65" s="13" customFormat="1" ht="11.25">
      <c r="B117" s="211"/>
      <c r="C117" s="212"/>
      <c r="D117" s="207" t="s">
        <v>250</v>
      </c>
      <c r="E117" s="213" t="s">
        <v>19</v>
      </c>
      <c r="F117" s="214" t="s">
        <v>4839</v>
      </c>
      <c r="G117" s="212"/>
      <c r="H117" s="215">
        <v>1</v>
      </c>
      <c r="I117" s="216"/>
      <c r="J117" s="212"/>
      <c r="K117" s="212"/>
      <c r="L117" s="217"/>
      <c r="M117" s="218"/>
      <c r="N117" s="219"/>
      <c r="O117" s="219"/>
      <c r="P117" s="219"/>
      <c r="Q117" s="219"/>
      <c r="R117" s="219"/>
      <c r="S117" s="219"/>
      <c r="T117" s="220"/>
      <c r="AT117" s="221" t="s">
        <v>250</v>
      </c>
      <c r="AU117" s="221" t="s">
        <v>81</v>
      </c>
      <c r="AV117" s="13" t="s">
        <v>81</v>
      </c>
      <c r="AW117" s="13" t="s">
        <v>33</v>
      </c>
      <c r="AX117" s="13" t="s">
        <v>72</v>
      </c>
      <c r="AY117" s="221" t="s">
        <v>239</v>
      </c>
    </row>
    <row r="118" spans="1:65" s="2" customFormat="1" ht="16.5" customHeight="1">
      <c r="A118" s="36"/>
      <c r="B118" s="37"/>
      <c r="C118" s="194" t="s">
        <v>319</v>
      </c>
      <c r="D118" s="194" t="s">
        <v>241</v>
      </c>
      <c r="E118" s="195" t="s">
        <v>2808</v>
      </c>
      <c r="F118" s="196" t="s">
        <v>2809</v>
      </c>
      <c r="G118" s="197" t="s">
        <v>481</v>
      </c>
      <c r="H118" s="198">
        <v>1</v>
      </c>
      <c r="I118" s="199"/>
      <c r="J118" s="200">
        <f>ROUND(I118*H118,2)</f>
        <v>0</v>
      </c>
      <c r="K118" s="196" t="s">
        <v>245</v>
      </c>
      <c r="L118" s="41"/>
      <c r="M118" s="201" t="s">
        <v>19</v>
      </c>
      <c r="N118" s="202" t="s">
        <v>43</v>
      </c>
      <c r="O118" s="66"/>
      <c r="P118" s="203">
        <f>O118*H118</f>
        <v>0</v>
      </c>
      <c r="Q118" s="203">
        <v>0</v>
      </c>
      <c r="R118" s="203">
        <f>Q118*H118</f>
        <v>0</v>
      </c>
      <c r="S118" s="203">
        <v>0</v>
      </c>
      <c r="T118" s="204">
        <f>S118*H118</f>
        <v>0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R118" s="205" t="s">
        <v>1778</v>
      </c>
      <c r="AT118" s="205" t="s">
        <v>241</v>
      </c>
      <c r="AU118" s="205" t="s">
        <v>81</v>
      </c>
      <c r="AY118" s="19" t="s">
        <v>239</v>
      </c>
      <c r="BE118" s="206">
        <f>IF(N118="základní",J118,0)</f>
        <v>0</v>
      </c>
      <c r="BF118" s="206">
        <f>IF(N118="snížená",J118,0)</f>
        <v>0</v>
      </c>
      <c r="BG118" s="206">
        <f>IF(N118="zákl. přenesená",J118,0)</f>
        <v>0</v>
      </c>
      <c r="BH118" s="206">
        <f>IF(N118="sníž. přenesená",J118,0)</f>
        <v>0</v>
      </c>
      <c r="BI118" s="206">
        <f>IF(N118="nulová",J118,0)</f>
        <v>0</v>
      </c>
      <c r="BJ118" s="19" t="s">
        <v>79</v>
      </c>
      <c r="BK118" s="206">
        <f>ROUND(I118*H118,2)</f>
        <v>0</v>
      </c>
      <c r="BL118" s="19" t="s">
        <v>1778</v>
      </c>
      <c r="BM118" s="205" t="s">
        <v>4840</v>
      </c>
    </row>
    <row r="119" spans="1:65" s="2" customFormat="1" ht="11.25">
      <c r="A119" s="36"/>
      <c r="B119" s="37"/>
      <c r="C119" s="38"/>
      <c r="D119" s="207" t="s">
        <v>248</v>
      </c>
      <c r="E119" s="38"/>
      <c r="F119" s="208" t="s">
        <v>2809</v>
      </c>
      <c r="G119" s="38"/>
      <c r="H119" s="38"/>
      <c r="I119" s="117"/>
      <c r="J119" s="38"/>
      <c r="K119" s="38"/>
      <c r="L119" s="41"/>
      <c r="M119" s="209"/>
      <c r="N119" s="210"/>
      <c r="O119" s="66"/>
      <c r="P119" s="66"/>
      <c r="Q119" s="66"/>
      <c r="R119" s="66"/>
      <c r="S119" s="66"/>
      <c r="T119" s="67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T119" s="19" t="s">
        <v>248</v>
      </c>
      <c r="AU119" s="19" t="s">
        <v>81</v>
      </c>
    </row>
    <row r="120" spans="1:65" s="13" customFormat="1" ht="11.25">
      <c r="B120" s="211"/>
      <c r="C120" s="212"/>
      <c r="D120" s="207" t="s">
        <v>250</v>
      </c>
      <c r="E120" s="213" t="s">
        <v>19</v>
      </c>
      <c r="F120" s="214" t="s">
        <v>4841</v>
      </c>
      <c r="G120" s="212"/>
      <c r="H120" s="215">
        <v>1</v>
      </c>
      <c r="I120" s="216"/>
      <c r="J120" s="212"/>
      <c r="K120" s="212"/>
      <c r="L120" s="217"/>
      <c r="M120" s="218"/>
      <c r="N120" s="219"/>
      <c r="O120" s="219"/>
      <c r="P120" s="219"/>
      <c r="Q120" s="219"/>
      <c r="R120" s="219"/>
      <c r="S120" s="219"/>
      <c r="T120" s="220"/>
      <c r="AT120" s="221" t="s">
        <v>250</v>
      </c>
      <c r="AU120" s="221" t="s">
        <v>81</v>
      </c>
      <c r="AV120" s="13" t="s">
        <v>81</v>
      </c>
      <c r="AW120" s="13" t="s">
        <v>33</v>
      </c>
      <c r="AX120" s="13" t="s">
        <v>72</v>
      </c>
      <c r="AY120" s="221" t="s">
        <v>239</v>
      </c>
    </row>
    <row r="121" spans="1:65" s="12" customFormat="1" ht="22.9" customHeight="1">
      <c r="B121" s="178"/>
      <c r="C121" s="179"/>
      <c r="D121" s="180" t="s">
        <v>71</v>
      </c>
      <c r="E121" s="192" t="s">
        <v>4842</v>
      </c>
      <c r="F121" s="192" t="s">
        <v>4843</v>
      </c>
      <c r="G121" s="179"/>
      <c r="H121" s="179"/>
      <c r="I121" s="182"/>
      <c r="J121" s="193">
        <f>BK121</f>
        <v>0</v>
      </c>
      <c r="K121" s="179"/>
      <c r="L121" s="184"/>
      <c r="M121" s="185"/>
      <c r="N121" s="186"/>
      <c r="O121" s="186"/>
      <c r="P121" s="187">
        <f>SUM(P122:P124)</f>
        <v>0</v>
      </c>
      <c r="Q121" s="186"/>
      <c r="R121" s="187">
        <f>SUM(R122:R124)</f>
        <v>0</v>
      </c>
      <c r="S121" s="186"/>
      <c r="T121" s="188">
        <f>SUM(T122:T124)</f>
        <v>0</v>
      </c>
      <c r="AR121" s="189" t="s">
        <v>295</v>
      </c>
      <c r="AT121" s="190" t="s">
        <v>71</v>
      </c>
      <c r="AU121" s="190" t="s">
        <v>79</v>
      </c>
      <c r="AY121" s="189" t="s">
        <v>239</v>
      </c>
      <c r="BK121" s="191">
        <f>SUM(BK122:BK124)</f>
        <v>0</v>
      </c>
    </row>
    <row r="122" spans="1:65" s="2" customFormat="1" ht="16.5" customHeight="1">
      <c r="A122" s="36"/>
      <c r="B122" s="37"/>
      <c r="C122" s="194" t="s">
        <v>324</v>
      </c>
      <c r="D122" s="194" t="s">
        <v>241</v>
      </c>
      <c r="E122" s="195" t="s">
        <v>4844</v>
      </c>
      <c r="F122" s="196" t="s">
        <v>4843</v>
      </c>
      <c r="G122" s="197" t="s">
        <v>481</v>
      </c>
      <c r="H122" s="198">
        <v>1</v>
      </c>
      <c r="I122" s="199"/>
      <c r="J122" s="200">
        <f>ROUND(I122*H122,2)</f>
        <v>0</v>
      </c>
      <c r="K122" s="196" t="s">
        <v>245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</v>
      </c>
      <c r="T122" s="204">
        <f>S122*H122</f>
        <v>0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1778</v>
      </c>
      <c r="AT122" s="205" t="s">
        <v>241</v>
      </c>
      <c r="AU122" s="205" t="s">
        <v>81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1778</v>
      </c>
      <c r="BM122" s="205" t="s">
        <v>4845</v>
      </c>
    </row>
    <row r="123" spans="1:65" s="2" customFormat="1" ht="11.25">
      <c r="A123" s="36"/>
      <c r="B123" s="37"/>
      <c r="C123" s="38"/>
      <c r="D123" s="207" t="s">
        <v>248</v>
      </c>
      <c r="E123" s="38"/>
      <c r="F123" s="208" t="s">
        <v>4843</v>
      </c>
      <c r="G123" s="38"/>
      <c r="H123" s="38"/>
      <c r="I123" s="117"/>
      <c r="J123" s="38"/>
      <c r="K123" s="38"/>
      <c r="L123" s="41"/>
      <c r="M123" s="209"/>
      <c r="N123" s="210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81</v>
      </c>
    </row>
    <row r="124" spans="1:65" s="2" customFormat="1" ht="19.5">
      <c r="A124" s="36"/>
      <c r="B124" s="37"/>
      <c r="C124" s="38"/>
      <c r="D124" s="207" t="s">
        <v>275</v>
      </c>
      <c r="E124" s="38"/>
      <c r="F124" s="225" t="s">
        <v>4846</v>
      </c>
      <c r="G124" s="38"/>
      <c r="H124" s="38"/>
      <c r="I124" s="117"/>
      <c r="J124" s="38"/>
      <c r="K124" s="38"/>
      <c r="L124" s="41"/>
      <c r="M124" s="209"/>
      <c r="N124" s="210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275</v>
      </c>
      <c r="AU124" s="19" t="s">
        <v>81</v>
      </c>
    </row>
    <row r="125" spans="1:65" s="12" customFormat="1" ht="22.9" customHeight="1">
      <c r="B125" s="178"/>
      <c r="C125" s="179"/>
      <c r="D125" s="180" t="s">
        <v>71</v>
      </c>
      <c r="E125" s="192" t="s">
        <v>4847</v>
      </c>
      <c r="F125" s="192" t="s">
        <v>4848</v>
      </c>
      <c r="G125" s="179"/>
      <c r="H125" s="179"/>
      <c r="I125" s="182"/>
      <c r="J125" s="193">
        <f>BK125</f>
        <v>0</v>
      </c>
      <c r="K125" s="179"/>
      <c r="L125" s="184"/>
      <c r="M125" s="185"/>
      <c r="N125" s="186"/>
      <c r="O125" s="186"/>
      <c r="P125" s="187">
        <f>SUM(P126:P128)</f>
        <v>0</v>
      </c>
      <c r="Q125" s="186"/>
      <c r="R125" s="187">
        <f>SUM(R126:R128)</f>
        <v>0</v>
      </c>
      <c r="S125" s="186"/>
      <c r="T125" s="188">
        <f>SUM(T126:T128)</f>
        <v>0</v>
      </c>
      <c r="AR125" s="189" t="s">
        <v>295</v>
      </c>
      <c r="AT125" s="190" t="s">
        <v>71</v>
      </c>
      <c r="AU125" s="190" t="s">
        <v>79</v>
      </c>
      <c r="AY125" s="189" t="s">
        <v>239</v>
      </c>
      <c r="BK125" s="191">
        <f>SUM(BK126:BK128)</f>
        <v>0</v>
      </c>
    </row>
    <row r="126" spans="1:65" s="2" customFormat="1" ht="16.5" customHeight="1">
      <c r="A126" s="36"/>
      <c r="B126" s="37"/>
      <c r="C126" s="194" t="s">
        <v>333</v>
      </c>
      <c r="D126" s="194" t="s">
        <v>241</v>
      </c>
      <c r="E126" s="195" t="s">
        <v>4849</v>
      </c>
      <c r="F126" s="196" t="s">
        <v>4850</v>
      </c>
      <c r="G126" s="197" t="s">
        <v>481</v>
      </c>
      <c r="H126" s="198">
        <v>1</v>
      </c>
      <c r="I126" s="199"/>
      <c r="J126" s="200">
        <f>ROUND(I126*H126,2)</f>
        <v>0</v>
      </c>
      <c r="K126" s="196" t="s">
        <v>245</v>
      </c>
      <c r="L126" s="41"/>
      <c r="M126" s="201" t="s">
        <v>19</v>
      </c>
      <c r="N126" s="202" t="s">
        <v>43</v>
      </c>
      <c r="O126" s="66"/>
      <c r="P126" s="203">
        <f>O126*H126</f>
        <v>0</v>
      </c>
      <c r="Q126" s="203">
        <v>0</v>
      </c>
      <c r="R126" s="203">
        <f>Q126*H126</f>
        <v>0</v>
      </c>
      <c r="S126" s="203">
        <v>0</v>
      </c>
      <c r="T126" s="204">
        <f>S126*H126</f>
        <v>0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R126" s="205" t="s">
        <v>1778</v>
      </c>
      <c r="AT126" s="205" t="s">
        <v>241</v>
      </c>
      <c r="AU126" s="205" t="s">
        <v>81</v>
      </c>
      <c r="AY126" s="19" t="s">
        <v>239</v>
      </c>
      <c r="BE126" s="206">
        <f>IF(N126="základní",J126,0)</f>
        <v>0</v>
      </c>
      <c r="BF126" s="206">
        <f>IF(N126="snížená",J126,0)</f>
        <v>0</v>
      </c>
      <c r="BG126" s="206">
        <f>IF(N126="zákl. přenesená",J126,0)</f>
        <v>0</v>
      </c>
      <c r="BH126" s="206">
        <f>IF(N126="sníž. přenesená",J126,0)</f>
        <v>0</v>
      </c>
      <c r="BI126" s="206">
        <f>IF(N126="nulová",J126,0)</f>
        <v>0</v>
      </c>
      <c r="BJ126" s="19" t="s">
        <v>79</v>
      </c>
      <c r="BK126" s="206">
        <f>ROUND(I126*H126,2)</f>
        <v>0</v>
      </c>
      <c r="BL126" s="19" t="s">
        <v>1778</v>
      </c>
      <c r="BM126" s="205" t="s">
        <v>4851</v>
      </c>
    </row>
    <row r="127" spans="1:65" s="2" customFormat="1" ht="11.25">
      <c r="A127" s="36"/>
      <c r="B127" s="37"/>
      <c r="C127" s="38"/>
      <c r="D127" s="207" t="s">
        <v>248</v>
      </c>
      <c r="E127" s="38"/>
      <c r="F127" s="208" t="s">
        <v>4850</v>
      </c>
      <c r="G127" s="38"/>
      <c r="H127" s="38"/>
      <c r="I127" s="117"/>
      <c r="J127" s="38"/>
      <c r="K127" s="38"/>
      <c r="L127" s="41"/>
      <c r="M127" s="209"/>
      <c r="N127" s="210"/>
      <c r="O127" s="66"/>
      <c r="P127" s="66"/>
      <c r="Q127" s="66"/>
      <c r="R127" s="66"/>
      <c r="S127" s="66"/>
      <c r="T127" s="67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T127" s="19" t="s">
        <v>248</v>
      </c>
      <c r="AU127" s="19" t="s">
        <v>81</v>
      </c>
    </row>
    <row r="128" spans="1:65" s="2" customFormat="1" ht="48.75">
      <c r="A128" s="36"/>
      <c r="B128" s="37"/>
      <c r="C128" s="38"/>
      <c r="D128" s="207" t="s">
        <v>275</v>
      </c>
      <c r="E128" s="38"/>
      <c r="F128" s="225" t="s">
        <v>4852</v>
      </c>
      <c r="G128" s="38"/>
      <c r="H128" s="38"/>
      <c r="I128" s="117"/>
      <c r="J128" s="38"/>
      <c r="K128" s="38"/>
      <c r="L128" s="41"/>
      <c r="M128" s="209"/>
      <c r="N128" s="210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275</v>
      </c>
      <c r="AU128" s="19" t="s">
        <v>81</v>
      </c>
    </row>
    <row r="129" spans="1:65" s="12" customFormat="1" ht="22.9" customHeight="1">
      <c r="B129" s="178"/>
      <c r="C129" s="179"/>
      <c r="D129" s="180" t="s">
        <v>71</v>
      </c>
      <c r="E129" s="192" t="s">
        <v>4853</v>
      </c>
      <c r="F129" s="192" t="s">
        <v>4854</v>
      </c>
      <c r="G129" s="179"/>
      <c r="H129" s="179"/>
      <c r="I129" s="182"/>
      <c r="J129" s="193">
        <f>BK129</f>
        <v>0</v>
      </c>
      <c r="K129" s="179"/>
      <c r="L129" s="184"/>
      <c r="M129" s="185"/>
      <c r="N129" s="186"/>
      <c r="O129" s="186"/>
      <c r="P129" s="187">
        <f>SUM(P130:P131)</f>
        <v>0</v>
      </c>
      <c r="Q129" s="186"/>
      <c r="R129" s="187">
        <f>SUM(R130:R131)</f>
        <v>0</v>
      </c>
      <c r="S129" s="186"/>
      <c r="T129" s="188">
        <f>SUM(T130:T131)</f>
        <v>0</v>
      </c>
      <c r="AR129" s="189" t="s">
        <v>295</v>
      </c>
      <c r="AT129" s="190" t="s">
        <v>71</v>
      </c>
      <c r="AU129" s="190" t="s">
        <v>79</v>
      </c>
      <c r="AY129" s="189" t="s">
        <v>239</v>
      </c>
      <c r="BK129" s="191">
        <f>SUM(BK130:BK131)</f>
        <v>0</v>
      </c>
    </row>
    <row r="130" spans="1:65" s="2" customFormat="1" ht="16.5" customHeight="1">
      <c r="A130" s="36"/>
      <c r="B130" s="37"/>
      <c r="C130" s="194" t="s">
        <v>340</v>
      </c>
      <c r="D130" s="194" t="s">
        <v>241</v>
      </c>
      <c r="E130" s="195" t="s">
        <v>4855</v>
      </c>
      <c r="F130" s="196" t="s">
        <v>4856</v>
      </c>
      <c r="G130" s="197" t="s">
        <v>244</v>
      </c>
      <c r="H130" s="198">
        <v>6950</v>
      </c>
      <c r="I130" s="199"/>
      <c r="J130" s="200">
        <f>ROUND(I130*H130,2)</f>
        <v>0</v>
      </c>
      <c r="K130" s="196" t="s">
        <v>245</v>
      </c>
      <c r="L130" s="41"/>
      <c r="M130" s="201" t="s">
        <v>19</v>
      </c>
      <c r="N130" s="202" t="s">
        <v>43</v>
      </c>
      <c r="O130" s="66"/>
      <c r="P130" s="203">
        <f>O130*H130</f>
        <v>0</v>
      </c>
      <c r="Q130" s="203">
        <v>0</v>
      </c>
      <c r="R130" s="203">
        <f>Q130*H130</f>
        <v>0</v>
      </c>
      <c r="S130" s="203">
        <v>0</v>
      </c>
      <c r="T130" s="204">
        <f>S130*H130</f>
        <v>0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R130" s="205" t="s">
        <v>1778</v>
      </c>
      <c r="AT130" s="205" t="s">
        <v>241</v>
      </c>
      <c r="AU130" s="205" t="s">
        <v>81</v>
      </c>
      <c r="AY130" s="19" t="s">
        <v>239</v>
      </c>
      <c r="BE130" s="206">
        <f>IF(N130="základní",J130,0)</f>
        <v>0</v>
      </c>
      <c r="BF130" s="206">
        <f>IF(N130="snížená",J130,0)</f>
        <v>0</v>
      </c>
      <c r="BG130" s="206">
        <f>IF(N130="zákl. přenesená",J130,0)</f>
        <v>0</v>
      </c>
      <c r="BH130" s="206">
        <f>IF(N130="sníž. přenesená",J130,0)</f>
        <v>0</v>
      </c>
      <c r="BI130" s="206">
        <f>IF(N130="nulová",J130,0)</f>
        <v>0</v>
      </c>
      <c r="BJ130" s="19" t="s">
        <v>79</v>
      </c>
      <c r="BK130" s="206">
        <f>ROUND(I130*H130,2)</f>
        <v>0</v>
      </c>
      <c r="BL130" s="19" t="s">
        <v>1778</v>
      </c>
      <c r="BM130" s="205" t="s">
        <v>4857</v>
      </c>
    </row>
    <row r="131" spans="1:65" s="2" customFormat="1" ht="11.25">
      <c r="A131" s="36"/>
      <c r="B131" s="37"/>
      <c r="C131" s="38"/>
      <c r="D131" s="207" t="s">
        <v>248</v>
      </c>
      <c r="E131" s="38"/>
      <c r="F131" s="208" t="s">
        <v>4856</v>
      </c>
      <c r="G131" s="38"/>
      <c r="H131" s="38"/>
      <c r="I131" s="117"/>
      <c r="J131" s="38"/>
      <c r="K131" s="38"/>
      <c r="L131" s="41"/>
      <c r="M131" s="226"/>
      <c r="N131" s="227"/>
      <c r="O131" s="228"/>
      <c r="P131" s="228"/>
      <c r="Q131" s="228"/>
      <c r="R131" s="228"/>
      <c r="S131" s="228"/>
      <c r="T131" s="229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T131" s="19" t="s">
        <v>248</v>
      </c>
      <c r="AU131" s="19" t="s">
        <v>81</v>
      </c>
    </row>
    <row r="132" spans="1:65" s="2" customFormat="1" ht="6.95" customHeight="1">
      <c r="A132" s="36"/>
      <c r="B132" s="49"/>
      <c r="C132" s="50"/>
      <c r="D132" s="50"/>
      <c r="E132" s="50"/>
      <c r="F132" s="50"/>
      <c r="G132" s="50"/>
      <c r="H132" s="50"/>
      <c r="I132" s="144"/>
      <c r="J132" s="50"/>
      <c r="K132" s="50"/>
      <c r="L132" s="41"/>
      <c r="M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</row>
  </sheetData>
  <sheetProtection algorithmName="SHA-512" hashValue="jeQDMsM8o/Wp/rPObyWi+DStDoSbpJFGWc0q74NErMyDEc+syw8LygMZxEBsLVhtX4QlsEhnTGE2fdPpKpm8RA==" saltValue="rWzLMWfOuXHJlgFlROL5YJjSXKVsPoh6mhB9cUuF8Cp9LOoQGUK5TmWqNCUu04VOy+DqeCo27UJbOcEDSHHw6g==" spinCount="100000" sheet="1" objects="1" scenarios="1" formatColumns="0" formatRows="0" autoFilter="0"/>
  <autoFilter ref="C85:K131" xr:uid="{00000000-0009-0000-0000-000024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K218"/>
  <sheetViews>
    <sheetView showGridLines="0" zoomScale="110" zoomScaleNormal="110" workbookViewId="0"/>
  </sheetViews>
  <sheetFormatPr defaultRowHeight="15"/>
  <cols>
    <col min="1" max="1" width="8.33203125" style="274" customWidth="1"/>
    <col min="2" max="2" width="1.6640625" style="274" customWidth="1"/>
    <col min="3" max="4" width="5" style="274" customWidth="1"/>
    <col min="5" max="5" width="11.6640625" style="274" customWidth="1"/>
    <col min="6" max="6" width="9.1640625" style="274" customWidth="1"/>
    <col min="7" max="7" width="5" style="274" customWidth="1"/>
    <col min="8" max="8" width="77.83203125" style="274" customWidth="1"/>
    <col min="9" max="10" width="20" style="274" customWidth="1"/>
    <col min="11" max="11" width="1.6640625" style="274" customWidth="1"/>
  </cols>
  <sheetData>
    <row r="1" spans="2:11" s="1" customFormat="1" ht="37.5" customHeight="1"/>
    <row r="2" spans="2:11" s="1" customFormat="1" ht="7.5" customHeight="1">
      <c r="B2" s="275"/>
      <c r="C2" s="276"/>
      <c r="D2" s="276"/>
      <c r="E2" s="276"/>
      <c r="F2" s="276"/>
      <c r="G2" s="276"/>
      <c r="H2" s="276"/>
      <c r="I2" s="276"/>
      <c r="J2" s="276"/>
      <c r="K2" s="277"/>
    </row>
    <row r="3" spans="2:11" s="17" customFormat="1" ht="45" customHeight="1">
      <c r="B3" s="278"/>
      <c r="C3" s="410" t="s">
        <v>4858</v>
      </c>
      <c r="D3" s="410"/>
      <c r="E3" s="410"/>
      <c r="F3" s="410"/>
      <c r="G3" s="410"/>
      <c r="H3" s="410"/>
      <c r="I3" s="410"/>
      <c r="J3" s="410"/>
      <c r="K3" s="279"/>
    </row>
    <row r="4" spans="2:11" s="1" customFormat="1" ht="25.5" customHeight="1">
      <c r="B4" s="280"/>
      <c r="C4" s="415" t="s">
        <v>4859</v>
      </c>
      <c r="D4" s="415"/>
      <c r="E4" s="415"/>
      <c r="F4" s="415"/>
      <c r="G4" s="415"/>
      <c r="H4" s="415"/>
      <c r="I4" s="415"/>
      <c r="J4" s="415"/>
      <c r="K4" s="281"/>
    </row>
    <row r="5" spans="2:11" s="1" customFormat="1" ht="5.25" customHeight="1">
      <c r="B5" s="280"/>
      <c r="C5" s="282"/>
      <c r="D5" s="282"/>
      <c r="E5" s="282"/>
      <c r="F5" s="282"/>
      <c r="G5" s="282"/>
      <c r="H5" s="282"/>
      <c r="I5" s="282"/>
      <c r="J5" s="282"/>
      <c r="K5" s="281"/>
    </row>
    <row r="6" spans="2:11" s="1" customFormat="1" ht="15" customHeight="1">
      <c r="B6" s="280"/>
      <c r="C6" s="414" t="s">
        <v>4860</v>
      </c>
      <c r="D6" s="414"/>
      <c r="E6" s="414"/>
      <c r="F6" s="414"/>
      <c r="G6" s="414"/>
      <c r="H6" s="414"/>
      <c r="I6" s="414"/>
      <c r="J6" s="414"/>
      <c r="K6" s="281"/>
    </row>
    <row r="7" spans="2:11" s="1" customFormat="1" ht="15" customHeight="1">
      <c r="B7" s="284"/>
      <c r="C7" s="414" t="s">
        <v>4861</v>
      </c>
      <c r="D7" s="414"/>
      <c r="E7" s="414"/>
      <c r="F7" s="414"/>
      <c r="G7" s="414"/>
      <c r="H7" s="414"/>
      <c r="I7" s="414"/>
      <c r="J7" s="414"/>
      <c r="K7" s="281"/>
    </row>
    <row r="8" spans="2:11" s="1" customFormat="1" ht="12.75" customHeight="1">
      <c r="B8" s="284"/>
      <c r="C8" s="283"/>
      <c r="D8" s="283"/>
      <c r="E8" s="283"/>
      <c r="F8" s="283"/>
      <c r="G8" s="283"/>
      <c r="H8" s="283"/>
      <c r="I8" s="283"/>
      <c r="J8" s="283"/>
      <c r="K8" s="281"/>
    </row>
    <row r="9" spans="2:11" s="1" customFormat="1" ht="15" customHeight="1">
      <c r="B9" s="284"/>
      <c r="C9" s="414" t="s">
        <v>4862</v>
      </c>
      <c r="D9" s="414"/>
      <c r="E9" s="414"/>
      <c r="F9" s="414"/>
      <c r="G9" s="414"/>
      <c r="H9" s="414"/>
      <c r="I9" s="414"/>
      <c r="J9" s="414"/>
      <c r="K9" s="281"/>
    </row>
    <row r="10" spans="2:11" s="1" customFormat="1" ht="15" customHeight="1">
      <c r="B10" s="284"/>
      <c r="C10" s="283"/>
      <c r="D10" s="414" t="s">
        <v>4863</v>
      </c>
      <c r="E10" s="414"/>
      <c r="F10" s="414"/>
      <c r="G10" s="414"/>
      <c r="H10" s="414"/>
      <c r="I10" s="414"/>
      <c r="J10" s="414"/>
      <c r="K10" s="281"/>
    </row>
    <row r="11" spans="2:11" s="1" customFormat="1" ht="15" customHeight="1">
      <c r="B11" s="284"/>
      <c r="C11" s="285"/>
      <c r="D11" s="414" t="s">
        <v>4864</v>
      </c>
      <c r="E11" s="414"/>
      <c r="F11" s="414"/>
      <c r="G11" s="414"/>
      <c r="H11" s="414"/>
      <c r="I11" s="414"/>
      <c r="J11" s="414"/>
      <c r="K11" s="281"/>
    </row>
    <row r="12" spans="2:11" s="1" customFormat="1" ht="15" customHeight="1">
      <c r="B12" s="284"/>
      <c r="C12" s="285"/>
      <c r="D12" s="283"/>
      <c r="E12" s="283"/>
      <c r="F12" s="283"/>
      <c r="G12" s="283"/>
      <c r="H12" s="283"/>
      <c r="I12" s="283"/>
      <c r="J12" s="283"/>
      <c r="K12" s="281"/>
    </row>
    <row r="13" spans="2:11" s="1" customFormat="1" ht="15" customHeight="1">
      <c r="B13" s="284"/>
      <c r="C13" s="285"/>
      <c r="D13" s="286" t="s">
        <v>4865</v>
      </c>
      <c r="E13" s="283"/>
      <c r="F13" s="283"/>
      <c r="G13" s="283"/>
      <c r="H13" s="283"/>
      <c r="I13" s="283"/>
      <c r="J13" s="283"/>
      <c r="K13" s="281"/>
    </row>
    <row r="14" spans="2:11" s="1" customFormat="1" ht="12.75" customHeight="1">
      <c r="B14" s="284"/>
      <c r="C14" s="285"/>
      <c r="D14" s="285"/>
      <c r="E14" s="285"/>
      <c r="F14" s="285"/>
      <c r="G14" s="285"/>
      <c r="H14" s="285"/>
      <c r="I14" s="285"/>
      <c r="J14" s="285"/>
      <c r="K14" s="281"/>
    </row>
    <row r="15" spans="2:11" s="1" customFormat="1" ht="15" customHeight="1">
      <c r="B15" s="284"/>
      <c r="C15" s="285"/>
      <c r="D15" s="414" t="s">
        <v>4866</v>
      </c>
      <c r="E15" s="414"/>
      <c r="F15" s="414"/>
      <c r="G15" s="414"/>
      <c r="H15" s="414"/>
      <c r="I15" s="414"/>
      <c r="J15" s="414"/>
      <c r="K15" s="281"/>
    </row>
    <row r="16" spans="2:11" s="1" customFormat="1" ht="15" customHeight="1">
      <c r="B16" s="284"/>
      <c r="C16" s="285"/>
      <c r="D16" s="414" t="s">
        <v>4867</v>
      </c>
      <c r="E16" s="414"/>
      <c r="F16" s="414"/>
      <c r="G16" s="414"/>
      <c r="H16" s="414"/>
      <c r="I16" s="414"/>
      <c r="J16" s="414"/>
      <c r="K16" s="281"/>
    </row>
    <row r="17" spans="2:11" s="1" customFormat="1" ht="15" customHeight="1">
      <c r="B17" s="284"/>
      <c r="C17" s="285"/>
      <c r="D17" s="414" t="s">
        <v>4868</v>
      </c>
      <c r="E17" s="414"/>
      <c r="F17" s="414"/>
      <c r="G17" s="414"/>
      <c r="H17" s="414"/>
      <c r="I17" s="414"/>
      <c r="J17" s="414"/>
      <c r="K17" s="281"/>
    </row>
    <row r="18" spans="2:11" s="1" customFormat="1" ht="15" customHeight="1">
      <c r="B18" s="284"/>
      <c r="C18" s="285"/>
      <c r="D18" s="285"/>
      <c r="E18" s="287" t="s">
        <v>78</v>
      </c>
      <c r="F18" s="414" t="s">
        <v>4869</v>
      </c>
      <c r="G18" s="414"/>
      <c r="H18" s="414"/>
      <c r="I18" s="414"/>
      <c r="J18" s="414"/>
      <c r="K18" s="281"/>
    </row>
    <row r="19" spans="2:11" s="1" customFormat="1" ht="15" customHeight="1">
      <c r="B19" s="284"/>
      <c r="C19" s="285"/>
      <c r="D19" s="285"/>
      <c r="E19" s="287" t="s">
        <v>4870</v>
      </c>
      <c r="F19" s="414" t="s">
        <v>4871</v>
      </c>
      <c r="G19" s="414"/>
      <c r="H19" s="414"/>
      <c r="I19" s="414"/>
      <c r="J19" s="414"/>
      <c r="K19" s="281"/>
    </row>
    <row r="20" spans="2:11" s="1" customFormat="1" ht="15" customHeight="1">
      <c r="B20" s="284"/>
      <c r="C20" s="285"/>
      <c r="D20" s="285"/>
      <c r="E20" s="287" t="s">
        <v>4872</v>
      </c>
      <c r="F20" s="414" t="s">
        <v>4873</v>
      </c>
      <c r="G20" s="414"/>
      <c r="H20" s="414"/>
      <c r="I20" s="414"/>
      <c r="J20" s="414"/>
      <c r="K20" s="281"/>
    </row>
    <row r="21" spans="2:11" s="1" customFormat="1" ht="15" customHeight="1">
      <c r="B21" s="284"/>
      <c r="C21" s="285"/>
      <c r="D21" s="285"/>
      <c r="E21" s="287" t="s">
        <v>210</v>
      </c>
      <c r="F21" s="414" t="s">
        <v>211</v>
      </c>
      <c r="G21" s="414"/>
      <c r="H21" s="414"/>
      <c r="I21" s="414"/>
      <c r="J21" s="414"/>
      <c r="K21" s="281"/>
    </row>
    <row r="22" spans="2:11" s="1" customFormat="1" ht="15" customHeight="1">
      <c r="B22" s="284"/>
      <c r="C22" s="285"/>
      <c r="D22" s="285"/>
      <c r="E22" s="287" t="s">
        <v>776</v>
      </c>
      <c r="F22" s="414" t="s">
        <v>107</v>
      </c>
      <c r="G22" s="414"/>
      <c r="H22" s="414"/>
      <c r="I22" s="414"/>
      <c r="J22" s="414"/>
      <c r="K22" s="281"/>
    </row>
    <row r="23" spans="2:11" s="1" customFormat="1" ht="15" customHeight="1">
      <c r="B23" s="284"/>
      <c r="C23" s="285"/>
      <c r="D23" s="285"/>
      <c r="E23" s="287" t="s">
        <v>85</v>
      </c>
      <c r="F23" s="414" t="s">
        <v>4874</v>
      </c>
      <c r="G23" s="414"/>
      <c r="H23" s="414"/>
      <c r="I23" s="414"/>
      <c r="J23" s="414"/>
      <c r="K23" s="281"/>
    </row>
    <row r="24" spans="2:11" s="1" customFormat="1" ht="12.75" customHeight="1">
      <c r="B24" s="284"/>
      <c r="C24" s="285"/>
      <c r="D24" s="285"/>
      <c r="E24" s="285"/>
      <c r="F24" s="285"/>
      <c r="G24" s="285"/>
      <c r="H24" s="285"/>
      <c r="I24" s="285"/>
      <c r="J24" s="285"/>
      <c r="K24" s="281"/>
    </row>
    <row r="25" spans="2:11" s="1" customFormat="1" ht="15" customHeight="1">
      <c r="B25" s="284"/>
      <c r="C25" s="414" t="s">
        <v>4875</v>
      </c>
      <c r="D25" s="414"/>
      <c r="E25" s="414"/>
      <c r="F25" s="414"/>
      <c r="G25" s="414"/>
      <c r="H25" s="414"/>
      <c r="I25" s="414"/>
      <c r="J25" s="414"/>
      <c r="K25" s="281"/>
    </row>
    <row r="26" spans="2:11" s="1" customFormat="1" ht="15" customHeight="1">
      <c r="B26" s="284"/>
      <c r="C26" s="414" t="s">
        <v>4876</v>
      </c>
      <c r="D26" s="414"/>
      <c r="E26" s="414"/>
      <c r="F26" s="414"/>
      <c r="G26" s="414"/>
      <c r="H26" s="414"/>
      <c r="I26" s="414"/>
      <c r="J26" s="414"/>
      <c r="K26" s="281"/>
    </row>
    <row r="27" spans="2:11" s="1" customFormat="1" ht="15" customHeight="1">
      <c r="B27" s="284"/>
      <c r="C27" s="283"/>
      <c r="D27" s="414" t="s">
        <v>4877</v>
      </c>
      <c r="E27" s="414"/>
      <c r="F27" s="414"/>
      <c r="G27" s="414"/>
      <c r="H27" s="414"/>
      <c r="I27" s="414"/>
      <c r="J27" s="414"/>
      <c r="K27" s="281"/>
    </row>
    <row r="28" spans="2:11" s="1" customFormat="1" ht="15" customHeight="1">
      <c r="B28" s="284"/>
      <c r="C28" s="285"/>
      <c r="D28" s="414" t="s">
        <v>4878</v>
      </c>
      <c r="E28" s="414"/>
      <c r="F28" s="414"/>
      <c r="G28" s="414"/>
      <c r="H28" s="414"/>
      <c r="I28" s="414"/>
      <c r="J28" s="414"/>
      <c r="K28" s="281"/>
    </row>
    <row r="29" spans="2:11" s="1" customFormat="1" ht="12.75" customHeight="1">
      <c r="B29" s="284"/>
      <c r="C29" s="285"/>
      <c r="D29" s="285"/>
      <c r="E29" s="285"/>
      <c r="F29" s="285"/>
      <c r="G29" s="285"/>
      <c r="H29" s="285"/>
      <c r="I29" s="285"/>
      <c r="J29" s="285"/>
      <c r="K29" s="281"/>
    </row>
    <row r="30" spans="2:11" s="1" customFormat="1" ht="15" customHeight="1">
      <c r="B30" s="284"/>
      <c r="C30" s="285"/>
      <c r="D30" s="414" t="s">
        <v>4879</v>
      </c>
      <c r="E30" s="414"/>
      <c r="F30" s="414"/>
      <c r="G30" s="414"/>
      <c r="H30" s="414"/>
      <c r="I30" s="414"/>
      <c r="J30" s="414"/>
      <c r="K30" s="281"/>
    </row>
    <row r="31" spans="2:11" s="1" customFormat="1" ht="15" customHeight="1">
      <c r="B31" s="284"/>
      <c r="C31" s="285"/>
      <c r="D31" s="414" t="s">
        <v>4880</v>
      </c>
      <c r="E31" s="414"/>
      <c r="F31" s="414"/>
      <c r="G31" s="414"/>
      <c r="H31" s="414"/>
      <c r="I31" s="414"/>
      <c r="J31" s="414"/>
      <c r="K31" s="281"/>
    </row>
    <row r="32" spans="2:11" s="1" customFormat="1" ht="12.75" customHeight="1">
      <c r="B32" s="284"/>
      <c r="C32" s="285"/>
      <c r="D32" s="285"/>
      <c r="E32" s="285"/>
      <c r="F32" s="285"/>
      <c r="G32" s="285"/>
      <c r="H32" s="285"/>
      <c r="I32" s="285"/>
      <c r="J32" s="285"/>
      <c r="K32" s="281"/>
    </row>
    <row r="33" spans="2:11" s="1" customFormat="1" ht="15" customHeight="1">
      <c r="B33" s="284"/>
      <c r="C33" s="285"/>
      <c r="D33" s="414" t="s">
        <v>4881</v>
      </c>
      <c r="E33" s="414"/>
      <c r="F33" s="414"/>
      <c r="G33" s="414"/>
      <c r="H33" s="414"/>
      <c r="I33" s="414"/>
      <c r="J33" s="414"/>
      <c r="K33" s="281"/>
    </row>
    <row r="34" spans="2:11" s="1" customFormat="1" ht="15" customHeight="1">
      <c r="B34" s="284"/>
      <c r="C34" s="285"/>
      <c r="D34" s="414" t="s">
        <v>4882</v>
      </c>
      <c r="E34" s="414"/>
      <c r="F34" s="414"/>
      <c r="G34" s="414"/>
      <c r="H34" s="414"/>
      <c r="I34" s="414"/>
      <c r="J34" s="414"/>
      <c r="K34" s="281"/>
    </row>
    <row r="35" spans="2:11" s="1" customFormat="1" ht="15" customHeight="1">
      <c r="B35" s="284"/>
      <c r="C35" s="285"/>
      <c r="D35" s="414" t="s">
        <v>4883</v>
      </c>
      <c r="E35" s="414"/>
      <c r="F35" s="414"/>
      <c r="G35" s="414"/>
      <c r="H35" s="414"/>
      <c r="I35" s="414"/>
      <c r="J35" s="414"/>
      <c r="K35" s="281"/>
    </row>
    <row r="36" spans="2:11" s="1" customFormat="1" ht="15" customHeight="1">
      <c r="B36" s="284"/>
      <c r="C36" s="285"/>
      <c r="D36" s="283"/>
      <c r="E36" s="286" t="s">
        <v>225</v>
      </c>
      <c r="F36" s="283"/>
      <c r="G36" s="414" t="s">
        <v>4884</v>
      </c>
      <c r="H36" s="414"/>
      <c r="I36" s="414"/>
      <c r="J36" s="414"/>
      <c r="K36" s="281"/>
    </row>
    <row r="37" spans="2:11" s="1" customFormat="1" ht="30.75" customHeight="1">
      <c r="B37" s="284"/>
      <c r="C37" s="285"/>
      <c r="D37" s="283"/>
      <c r="E37" s="286" t="s">
        <v>4885</v>
      </c>
      <c r="F37" s="283"/>
      <c r="G37" s="414" t="s">
        <v>4886</v>
      </c>
      <c r="H37" s="414"/>
      <c r="I37" s="414"/>
      <c r="J37" s="414"/>
      <c r="K37" s="281"/>
    </row>
    <row r="38" spans="2:11" s="1" customFormat="1" ht="15" customHeight="1">
      <c r="B38" s="284"/>
      <c r="C38" s="285"/>
      <c r="D38" s="283"/>
      <c r="E38" s="286" t="s">
        <v>53</v>
      </c>
      <c r="F38" s="283"/>
      <c r="G38" s="414" t="s">
        <v>4887</v>
      </c>
      <c r="H38" s="414"/>
      <c r="I38" s="414"/>
      <c r="J38" s="414"/>
      <c r="K38" s="281"/>
    </row>
    <row r="39" spans="2:11" s="1" customFormat="1" ht="15" customHeight="1">
      <c r="B39" s="284"/>
      <c r="C39" s="285"/>
      <c r="D39" s="283"/>
      <c r="E39" s="286" t="s">
        <v>54</v>
      </c>
      <c r="F39" s="283"/>
      <c r="G39" s="414" t="s">
        <v>4888</v>
      </c>
      <c r="H39" s="414"/>
      <c r="I39" s="414"/>
      <c r="J39" s="414"/>
      <c r="K39" s="281"/>
    </row>
    <row r="40" spans="2:11" s="1" customFormat="1" ht="15" customHeight="1">
      <c r="B40" s="284"/>
      <c r="C40" s="285"/>
      <c r="D40" s="283"/>
      <c r="E40" s="286" t="s">
        <v>226</v>
      </c>
      <c r="F40" s="283"/>
      <c r="G40" s="414" t="s">
        <v>4889</v>
      </c>
      <c r="H40" s="414"/>
      <c r="I40" s="414"/>
      <c r="J40" s="414"/>
      <c r="K40" s="281"/>
    </row>
    <row r="41" spans="2:11" s="1" customFormat="1" ht="15" customHeight="1">
      <c r="B41" s="284"/>
      <c r="C41" s="285"/>
      <c r="D41" s="283"/>
      <c r="E41" s="286" t="s">
        <v>227</v>
      </c>
      <c r="F41" s="283"/>
      <c r="G41" s="414" t="s">
        <v>4890</v>
      </c>
      <c r="H41" s="414"/>
      <c r="I41" s="414"/>
      <c r="J41" s="414"/>
      <c r="K41" s="281"/>
    </row>
    <row r="42" spans="2:11" s="1" customFormat="1" ht="15" customHeight="1">
      <c r="B42" s="284"/>
      <c r="C42" s="285"/>
      <c r="D42" s="283"/>
      <c r="E42" s="286" t="s">
        <v>4891</v>
      </c>
      <c r="F42" s="283"/>
      <c r="G42" s="414" t="s">
        <v>4892</v>
      </c>
      <c r="H42" s="414"/>
      <c r="I42" s="414"/>
      <c r="J42" s="414"/>
      <c r="K42" s="281"/>
    </row>
    <row r="43" spans="2:11" s="1" customFormat="1" ht="15" customHeight="1">
      <c r="B43" s="284"/>
      <c r="C43" s="285"/>
      <c r="D43" s="283"/>
      <c r="E43" s="286"/>
      <c r="F43" s="283"/>
      <c r="G43" s="414" t="s">
        <v>4893</v>
      </c>
      <c r="H43" s="414"/>
      <c r="I43" s="414"/>
      <c r="J43" s="414"/>
      <c r="K43" s="281"/>
    </row>
    <row r="44" spans="2:11" s="1" customFormat="1" ht="15" customHeight="1">
      <c r="B44" s="284"/>
      <c r="C44" s="285"/>
      <c r="D44" s="283"/>
      <c r="E44" s="286" t="s">
        <v>4894</v>
      </c>
      <c r="F44" s="283"/>
      <c r="G44" s="414" t="s">
        <v>4895</v>
      </c>
      <c r="H44" s="414"/>
      <c r="I44" s="414"/>
      <c r="J44" s="414"/>
      <c r="K44" s="281"/>
    </row>
    <row r="45" spans="2:11" s="1" customFormat="1" ht="15" customHeight="1">
      <c r="B45" s="284"/>
      <c r="C45" s="285"/>
      <c r="D45" s="283"/>
      <c r="E45" s="286" t="s">
        <v>229</v>
      </c>
      <c r="F45" s="283"/>
      <c r="G45" s="414" t="s">
        <v>4896</v>
      </c>
      <c r="H45" s="414"/>
      <c r="I45" s="414"/>
      <c r="J45" s="414"/>
      <c r="K45" s="281"/>
    </row>
    <row r="46" spans="2:11" s="1" customFormat="1" ht="12.75" customHeight="1">
      <c r="B46" s="284"/>
      <c r="C46" s="285"/>
      <c r="D46" s="283"/>
      <c r="E46" s="283"/>
      <c r="F46" s="283"/>
      <c r="G46" s="283"/>
      <c r="H46" s="283"/>
      <c r="I46" s="283"/>
      <c r="J46" s="283"/>
      <c r="K46" s="281"/>
    </row>
    <row r="47" spans="2:11" s="1" customFormat="1" ht="15" customHeight="1">
      <c r="B47" s="284"/>
      <c r="C47" s="285"/>
      <c r="D47" s="414" t="s">
        <v>4897</v>
      </c>
      <c r="E47" s="414"/>
      <c r="F47" s="414"/>
      <c r="G47" s="414"/>
      <c r="H47" s="414"/>
      <c r="I47" s="414"/>
      <c r="J47" s="414"/>
      <c r="K47" s="281"/>
    </row>
    <row r="48" spans="2:11" s="1" customFormat="1" ht="15" customHeight="1">
      <c r="B48" s="284"/>
      <c r="C48" s="285"/>
      <c r="D48" s="285"/>
      <c r="E48" s="414" t="s">
        <v>4898</v>
      </c>
      <c r="F48" s="414"/>
      <c r="G48" s="414"/>
      <c r="H48" s="414"/>
      <c r="I48" s="414"/>
      <c r="J48" s="414"/>
      <c r="K48" s="281"/>
    </row>
    <row r="49" spans="2:11" s="1" customFormat="1" ht="15" customHeight="1">
      <c r="B49" s="284"/>
      <c r="C49" s="285"/>
      <c r="D49" s="285"/>
      <c r="E49" s="414" t="s">
        <v>4899</v>
      </c>
      <c r="F49" s="414"/>
      <c r="G49" s="414"/>
      <c r="H49" s="414"/>
      <c r="I49" s="414"/>
      <c r="J49" s="414"/>
      <c r="K49" s="281"/>
    </row>
    <row r="50" spans="2:11" s="1" customFormat="1" ht="15" customHeight="1">
      <c r="B50" s="284"/>
      <c r="C50" s="285"/>
      <c r="D50" s="285"/>
      <c r="E50" s="414" t="s">
        <v>4900</v>
      </c>
      <c r="F50" s="414"/>
      <c r="G50" s="414"/>
      <c r="H50" s="414"/>
      <c r="I50" s="414"/>
      <c r="J50" s="414"/>
      <c r="K50" s="281"/>
    </row>
    <row r="51" spans="2:11" s="1" customFormat="1" ht="15" customHeight="1">
      <c r="B51" s="284"/>
      <c r="C51" s="285"/>
      <c r="D51" s="414" t="s">
        <v>4901</v>
      </c>
      <c r="E51" s="414"/>
      <c r="F51" s="414"/>
      <c r="G51" s="414"/>
      <c r="H51" s="414"/>
      <c r="I51" s="414"/>
      <c r="J51" s="414"/>
      <c r="K51" s="281"/>
    </row>
    <row r="52" spans="2:11" s="1" customFormat="1" ht="25.5" customHeight="1">
      <c r="B52" s="280"/>
      <c r="C52" s="415" t="s">
        <v>4902</v>
      </c>
      <c r="D52" s="415"/>
      <c r="E52" s="415"/>
      <c r="F52" s="415"/>
      <c r="G52" s="415"/>
      <c r="H52" s="415"/>
      <c r="I52" s="415"/>
      <c r="J52" s="415"/>
      <c r="K52" s="281"/>
    </row>
    <row r="53" spans="2:11" s="1" customFormat="1" ht="5.25" customHeight="1">
      <c r="B53" s="280"/>
      <c r="C53" s="282"/>
      <c r="D53" s="282"/>
      <c r="E53" s="282"/>
      <c r="F53" s="282"/>
      <c r="G53" s="282"/>
      <c r="H53" s="282"/>
      <c r="I53" s="282"/>
      <c r="J53" s="282"/>
      <c r="K53" s="281"/>
    </row>
    <row r="54" spans="2:11" s="1" customFormat="1" ht="15" customHeight="1">
      <c r="B54" s="280"/>
      <c r="C54" s="414" t="s">
        <v>4903</v>
      </c>
      <c r="D54" s="414"/>
      <c r="E54" s="414"/>
      <c r="F54" s="414"/>
      <c r="G54" s="414"/>
      <c r="H54" s="414"/>
      <c r="I54" s="414"/>
      <c r="J54" s="414"/>
      <c r="K54" s="281"/>
    </row>
    <row r="55" spans="2:11" s="1" customFormat="1" ht="15" customHeight="1">
      <c r="B55" s="280"/>
      <c r="C55" s="414" t="s">
        <v>4904</v>
      </c>
      <c r="D55" s="414"/>
      <c r="E55" s="414"/>
      <c r="F55" s="414"/>
      <c r="G55" s="414"/>
      <c r="H55" s="414"/>
      <c r="I55" s="414"/>
      <c r="J55" s="414"/>
      <c r="K55" s="281"/>
    </row>
    <row r="56" spans="2:11" s="1" customFormat="1" ht="12.75" customHeight="1">
      <c r="B56" s="280"/>
      <c r="C56" s="283"/>
      <c r="D56" s="283"/>
      <c r="E56" s="283"/>
      <c r="F56" s="283"/>
      <c r="G56" s="283"/>
      <c r="H56" s="283"/>
      <c r="I56" s="283"/>
      <c r="J56" s="283"/>
      <c r="K56" s="281"/>
    </row>
    <row r="57" spans="2:11" s="1" customFormat="1" ht="15" customHeight="1">
      <c r="B57" s="280"/>
      <c r="C57" s="414" t="s">
        <v>4905</v>
      </c>
      <c r="D57" s="414"/>
      <c r="E57" s="414"/>
      <c r="F57" s="414"/>
      <c r="G57" s="414"/>
      <c r="H57" s="414"/>
      <c r="I57" s="414"/>
      <c r="J57" s="414"/>
      <c r="K57" s="281"/>
    </row>
    <row r="58" spans="2:11" s="1" customFormat="1" ht="15" customHeight="1">
      <c r="B58" s="280"/>
      <c r="C58" s="285"/>
      <c r="D58" s="414" t="s">
        <v>4906</v>
      </c>
      <c r="E58" s="414"/>
      <c r="F58" s="414"/>
      <c r="G58" s="414"/>
      <c r="H58" s="414"/>
      <c r="I58" s="414"/>
      <c r="J58" s="414"/>
      <c r="K58" s="281"/>
    </row>
    <row r="59" spans="2:11" s="1" customFormat="1" ht="15" customHeight="1">
      <c r="B59" s="280"/>
      <c r="C59" s="285"/>
      <c r="D59" s="414" t="s">
        <v>4907</v>
      </c>
      <c r="E59" s="414"/>
      <c r="F59" s="414"/>
      <c r="G59" s="414"/>
      <c r="H59" s="414"/>
      <c r="I59" s="414"/>
      <c r="J59" s="414"/>
      <c r="K59" s="281"/>
    </row>
    <row r="60" spans="2:11" s="1" customFormat="1" ht="15" customHeight="1">
      <c r="B60" s="280"/>
      <c r="C60" s="285"/>
      <c r="D60" s="414" t="s">
        <v>4908</v>
      </c>
      <c r="E60" s="414"/>
      <c r="F60" s="414"/>
      <c r="G60" s="414"/>
      <c r="H60" s="414"/>
      <c r="I60" s="414"/>
      <c r="J60" s="414"/>
      <c r="K60" s="281"/>
    </row>
    <row r="61" spans="2:11" s="1" customFormat="1" ht="15" customHeight="1">
      <c r="B61" s="280"/>
      <c r="C61" s="285"/>
      <c r="D61" s="414" t="s">
        <v>4909</v>
      </c>
      <c r="E61" s="414"/>
      <c r="F61" s="414"/>
      <c r="G61" s="414"/>
      <c r="H61" s="414"/>
      <c r="I61" s="414"/>
      <c r="J61" s="414"/>
      <c r="K61" s="281"/>
    </row>
    <row r="62" spans="2:11" s="1" customFormat="1" ht="15" customHeight="1">
      <c r="B62" s="280"/>
      <c r="C62" s="285"/>
      <c r="D62" s="416" t="s">
        <v>4910</v>
      </c>
      <c r="E62" s="416"/>
      <c r="F62" s="416"/>
      <c r="G62" s="416"/>
      <c r="H62" s="416"/>
      <c r="I62" s="416"/>
      <c r="J62" s="416"/>
      <c r="K62" s="281"/>
    </row>
    <row r="63" spans="2:11" s="1" customFormat="1" ht="15" customHeight="1">
      <c r="B63" s="280"/>
      <c r="C63" s="285"/>
      <c r="D63" s="414" t="s">
        <v>4911</v>
      </c>
      <c r="E63" s="414"/>
      <c r="F63" s="414"/>
      <c r="G63" s="414"/>
      <c r="H63" s="414"/>
      <c r="I63" s="414"/>
      <c r="J63" s="414"/>
      <c r="K63" s="281"/>
    </row>
    <row r="64" spans="2:11" s="1" customFormat="1" ht="12.75" customHeight="1">
      <c r="B64" s="280"/>
      <c r="C64" s="285"/>
      <c r="D64" s="285"/>
      <c r="E64" s="288"/>
      <c r="F64" s="285"/>
      <c r="G64" s="285"/>
      <c r="H64" s="285"/>
      <c r="I64" s="285"/>
      <c r="J64" s="285"/>
      <c r="K64" s="281"/>
    </row>
    <row r="65" spans="2:11" s="1" customFormat="1" ht="15" customHeight="1">
      <c r="B65" s="280"/>
      <c r="C65" s="285"/>
      <c r="D65" s="414" t="s">
        <v>4912</v>
      </c>
      <c r="E65" s="414"/>
      <c r="F65" s="414"/>
      <c r="G65" s="414"/>
      <c r="H65" s="414"/>
      <c r="I65" s="414"/>
      <c r="J65" s="414"/>
      <c r="K65" s="281"/>
    </row>
    <row r="66" spans="2:11" s="1" customFormat="1" ht="15" customHeight="1">
      <c r="B66" s="280"/>
      <c r="C66" s="285"/>
      <c r="D66" s="416" t="s">
        <v>4913</v>
      </c>
      <c r="E66" s="416"/>
      <c r="F66" s="416"/>
      <c r="G66" s="416"/>
      <c r="H66" s="416"/>
      <c r="I66" s="416"/>
      <c r="J66" s="416"/>
      <c r="K66" s="281"/>
    </row>
    <row r="67" spans="2:11" s="1" customFormat="1" ht="15" customHeight="1">
      <c r="B67" s="280"/>
      <c r="C67" s="285"/>
      <c r="D67" s="414" t="s">
        <v>4914</v>
      </c>
      <c r="E67" s="414"/>
      <c r="F67" s="414"/>
      <c r="G67" s="414"/>
      <c r="H67" s="414"/>
      <c r="I67" s="414"/>
      <c r="J67" s="414"/>
      <c r="K67" s="281"/>
    </row>
    <row r="68" spans="2:11" s="1" customFormat="1" ht="15" customHeight="1">
      <c r="B68" s="280"/>
      <c r="C68" s="285"/>
      <c r="D68" s="414" t="s">
        <v>4915</v>
      </c>
      <c r="E68" s="414"/>
      <c r="F68" s="414"/>
      <c r="G68" s="414"/>
      <c r="H68" s="414"/>
      <c r="I68" s="414"/>
      <c r="J68" s="414"/>
      <c r="K68" s="281"/>
    </row>
    <row r="69" spans="2:11" s="1" customFormat="1" ht="15" customHeight="1">
      <c r="B69" s="280"/>
      <c r="C69" s="285"/>
      <c r="D69" s="414" t="s">
        <v>4916</v>
      </c>
      <c r="E69" s="414"/>
      <c r="F69" s="414"/>
      <c r="G69" s="414"/>
      <c r="H69" s="414"/>
      <c r="I69" s="414"/>
      <c r="J69" s="414"/>
      <c r="K69" s="281"/>
    </row>
    <row r="70" spans="2:11" s="1" customFormat="1" ht="15" customHeight="1">
      <c r="B70" s="280"/>
      <c r="C70" s="285"/>
      <c r="D70" s="414" t="s">
        <v>4917</v>
      </c>
      <c r="E70" s="414"/>
      <c r="F70" s="414"/>
      <c r="G70" s="414"/>
      <c r="H70" s="414"/>
      <c r="I70" s="414"/>
      <c r="J70" s="414"/>
      <c r="K70" s="281"/>
    </row>
    <row r="71" spans="2:11" s="1" customFormat="1" ht="12.75" customHeight="1">
      <c r="B71" s="289"/>
      <c r="C71" s="290"/>
      <c r="D71" s="290"/>
      <c r="E71" s="290"/>
      <c r="F71" s="290"/>
      <c r="G71" s="290"/>
      <c r="H71" s="290"/>
      <c r="I71" s="290"/>
      <c r="J71" s="290"/>
      <c r="K71" s="291"/>
    </row>
    <row r="72" spans="2:11" s="1" customFormat="1" ht="18.75" customHeight="1">
      <c r="B72" s="292"/>
      <c r="C72" s="292"/>
      <c r="D72" s="292"/>
      <c r="E72" s="292"/>
      <c r="F72" s="292"/>
      <c r="G72" s="292"/>
      <c r="H72" s="292"/>
      <c r="I72" s="292"/>
      <c r="J72" s="292"/>
      <c r="K72" s="293"/>
    </row>
    <row r="73" spans="2:11" s="1" customFormat="1" ht="18.75" customHeight="1">
      <c r="B73" s="293"/>
      <c r="C73" s="293"/>
      <c r="D73" s="293"/>
      <c r="E73" s="293"/>
      <c r="F73" s="293"/>
      <c r="G73" s="293"/>
      <c r="H73" s="293"/>
      <c r="I73" s="293"/>
      <c r="J73" s="293"/>
      <c r="K73" s="293"/>
    </row>
    <row r="74" spans="2:11" s="1" customFormat="1" ht="7.5" customHeight="1">
      <c r="B74" s="294"/>
      <c r="C74" s="295"/>
      <c r="D74" s="295"/>
      <c r="E74" s="295"/>
      <c r="F74" s="295"/>
      <c r="G74" s="295"/>
      <c r="H74" s="295"/>
      <c r="I74" s="295"/>
      <c r="J74" s="295"/>
      <c r="K74" s="296"/>
    </row>
    <row r="75" spans="2:11" s="1" customFormat="1" ht="45" customHeight="1">
      <c r="B75" s="297"/>
      <c r="C75" s="409" t="s">
        <v>4918</v>
      </c>
      <c r="D75" s="409"/>
      <c r="E75" s="409"/>
      <c r="F75" s="409"/>
      <c r="G75" s="409"/>
      <c r="H75" s="409"/>
      <c r="I75" s="409"/>
      <c r="J75" s="409"/>
      <c r="K75" s="298"/>
    </row>
    <row r="76" spans="2:11" s="1" customFormat="1" ht="17.25" customHeight="1">
      <c r="B76" s="297"/>
      <c r="C76" s="299" t="s">
        <v>4919</v>
      </c>
      <c r="D76" s="299"/>
      <c r="E76" s="299"/>
      <c r="F76" s="299" t="s">
        <v>4920</v>
      </c>
      <c r="G76" s="300"/>
      <c r="H76" s="299" t="s">
        <v>54</v>
      </c>
      <c r="I76" s="299" t="s">
        <v>57</v>
      </c>
      <c r="J76" s="299" t="s">
        <v>4921</v>
      </c>
      <c r="K76" s="298"/>
    </row>
    <row r="77" spans="2:11" s="1" customFormat="1" ht="17.25" customHeight="1">
      <c r="B77" s="297"/>
      <c r="C77" s="301" t="s">
        <v>4922</v>
      </c>
      <c r="D77" s="301"/>
      <c r="E77" s="301"/>
      <c r="F77" s="302" t="s">
        <v>4923</v>
      </c>
      <c r="G77" s="303"/>
      <c r="H77" s="301"/>
      <c r="I77" s="301"/>
      <c r="J77" s="301" t="s">
        <v>4924</v>
      </c>
      <c r="K77" s="298"/>
    </row>
    <row r="78" spans="2:11" s="1" customFormat="1" ht="5.25" customHeight="1">
      <c r="B78" s="297"/>
      <c r="C78" s="304"/>
      <c r="D78" s="304"/>
      <c r="E78" s="304"/>
      <c r="F78" s="304"/>
      <c r="G78" s="305"/>
      <c r="H78" s="304"/>
      <c r="I78" s="304"/>
      <c r="J78" s="304"/>
      <c r="K78" s="298"/>
    </row>
    <row r="79" spans="2:11" s="1" customFormat="1" ht="15" customHeight="1">
      <c r="B79" s="297"/>
      <c r="C79" s="286" t="s">
        <v>53</v>
      </c>
      <c r="D79" s="304"/>
      <c r="E79" s="304"/>
      <c r="F79" s="306" t="s">
        <v>4925</v>
      </c>
      <c r="G79" s="305"/>
      <c r="H79" s="286" t="s">
        <v>4926</v>
      </c>
      <c r="I79" s="286" t="s">
        <v>4927</v>
      </c>
      <c r="J79" s="286">
        <v>20</v>
      </c>
      <c r="K79" s="298"/>
    </row>
    <row r="80" spans="2:11" s="1" customFormat="1" ht="15" customHeight="1">
      <c r="B80" s="297"/>
      <c r="C80" s="286" t="s">
        <v>4928</v>
      </c>
      <c r="D80" s="286"/>
      <c r="E80" s="286"/>
      <c r="F80" s="306" t="s">
        <v>4925</v>
      </c>
      <c r="G80" s="305"/>
      <c r="H80" s="286" t="s">
        <v>4929</v>
      </c>
      <c r="I80" s="286" t="s">
        <v>4927</v>
      </c>
      <c r="J80" s="286">
        <v>120</v>
      </c>
      <c r="K80" s="298"/>
    </row>
    <row r="81" spans="2:11" s="1" customFormat="1" ht="15" customHeight="1">
      <c r="B81" s="307"/>
      <c r="C81" s="286" t="s">
        <v>4930</v>
      </c>
      <c r="D81" s="286"/>
      <c r="E81" s="286"/>
      <c r="F81" s="306" t="s">
        <v>4931</v>
      </c>
      <c r="G81" s="305"/>
      <c r="H81" s="286" t="s">
        <v>4932</v>
      </c>
      <c r="I81" s="286" t="s">
        <v>4927</v>
      </c>
      <c r="J81" s="286">
        <v>50</v>
      </c>
      <c r="K81" s="298"/>
    </row>
    <row r="82" spans="2:11" s="1" customFormat="1" ht="15" customHeight="1">
      <c r="B82" s="307"/>
      <c r="C82" s="286" t="s">
        <v>4933</v>
      </c>
      <c r="D82" s="286"/>
      <c r="E82" s="286"/>
      <c r="F82" s="306" t="s">
        <v>4925</v>
      </c>
      <c r="G82" s="305"/>
      <c r="H82" s="286" t="s">
        <v>4934</v>
      </c>
      <c r="I82" s="286" t="s">
        <v>4935</v>
      </c>
      <c r="J82" s="286"/>
      <c r="K82" s="298"/>
    </row>
    <row r="83" spans="2:11" s="1" customFormat="1" ht="15" customHeight="1">
      <c r="B83" s="307"/>
      <c r="C83" s="308" t="s">
        <v>4936</v>
      </c>
      <c r="D83" s="308"/>
      <c r="E83" s="308"/>
      <c r="F83" s="309" t="s">
        <v>4931</v>
      </c>
      <c r="G83" s="308"/>
      <c r="H83" s="308" t="s">
        <v>4937</v>
      </c>
      <c r="I83" s="308" t="s">
        <v>4927</v>
      </c>
      <c r="J83" s="308">
        <v>15</v>
      </c>
      <c r="K83" s="298"/>
    </row>
    <row r="84" spans="2:11" s="1" customFormat="1" ht="15" customHeight="1">
      <c r="B84" s="307"/>
      <c r="C84" s="308" t="s">
        <v>4938</v>
      </c>
      <c r="D84" s="308"/>
      <c r="E84" s="308"/>
      <c r="F84" s="309" t="s">
        <v>4931</v>
      </c>
      <c r="G84" s="308"/>
      <c r="H84" s="308" t="s">
        <v>4939</v>
      </c>
      <c r="I84" s="308" t="s">
        <v>4927</v>
      </c>
      <c r="J84" s="308">
        <v>15</v>
      </c>
      <c r="K84" s="298"/>
    </row>
    <row r="85" spans="2:11" s="1" customFormat="1" ht="15" customHeight="1">
      <c r="B85" s="307"/>
      <c r="C85" s="308" t="s">
        <v>4940</v>
      </c>
      <c r="D85" s="308"/>
      <c r="E85" s="308"/>
      <c r="F85" s="309" t="s">
        <v>4931</v>
      </c>
      <c r="G85" s="308"/>
      <c r="H85" s="308" t="s">
        <v>4941</v>
      </c>
      <c r="I85" s="308" t="s">
        <v>4927</v>
      </c>
      <c r="J85" s="308">
        <v>20</v>
      </c>
      <c r="K85" s="298"/>
    </row>
    <row r="86" spans="2:11" s="1" customFormat="1" ht="15" customHeight="1">
      <c r="B86" s="307"/>
      <c r="C86" s="308" t="s">
        <v>4942</v>
      </c>
      <c r="D86" s="308"/>
      <c r="E86" s="308"/>
      <c r="F86" s="309" t="s">
        <v>4931</v>
      </c>
      <c r="G86" s="308"/>
      <c r="H86" s="308" t="s">
        <v>4943</v>
      </c>
      <c r="I86" s="308" t="s">
        <v>4927</v>
      </c>
      <c r="J86" s="308">
        <v>20</v>
      </c>
      <c r="K86" s="298"/>
    </row>
    <row r="87" spans="2:11" s="1" customFormat="1" ht="15" customHeight="1">
      <c r="B87" s="307"/>
      <c r="C87" s="286" t="s">
        <v>4944</v>
      </c>
      <c r="D87" s="286"/>
      <c r="E87" s="286"/>
      <c r="F87" s="306" t="s">
        <v>4931</v>
      </c>
      <c r="G87" s="305"/>
      <c r="H87" s="286" t="s">
        <v>4945</v>
      </c>
      <c r="I87" s="286" t="s">
        <v>4927</v>
      </c>
      <c r="J87" s="286">
        <v>50</v>
      </c>
      <c r="K87" s="298"/>
    </row>
    <row r="88" spans="2:11" s="1" customFormat="1" ht="15" customHeight="1">
      <c r="B88" s="307"/>
      <c r="C88" s="286" t="s">
        <v>4946</v>
      </c>
      <c r="D88" s="286"/>
      <c r="E88" s="286"/>
      <c r="F88" s="306" t="s">
        <v>4931</v>
      </c>
      <c r="G88" s="305"/>
      <c r="H88" s="286" t="s">
        <v>4947</v>
      </c>
      <c r="I88" s="286" t="s">
        <v>4927</v>
      </c>
      <c r="J88" s="286">
        <v>20</v>
      </c>
      <c r="K88" s="298"/>
    </row>
    <row r="89" spans="2:11" s="1" customFormat="1" ht="15" customHeight="1">
      <c r="B89" s="307"/>
      <c r="C89" s="286" t="s">
        <v>4948</v>
      </c>
      <c r="D89" s="286"/>
      <c r="E89" s="286"/>
      <c r="F89" s="306" t="s">
        <v>4931</v>
      </c>
      <c r="G89" s="305"/>
      <c r="H89" s="286" t="s">
        <v>4949</v>
      </c>
      <c r="I89" s="286" t="s">
        <v>4927</v>
      </c>
      <c r="J89" s="286">
        <v>20</v>
      </c>
      <c r="K89" s="298"/>
    </row>
    <row r="90" spans="2:11" s="1" customFormat="1" ht="15" customHeight="1">
      <c r="B90" s="307"/>
      <c r="C90" s="286" t="s">
        <v>4950</v>
      </c>
      <c r="D90" s="286"/>
      <c r="E90" s="286"/>
      <c r="F90" s="306" t="s">
        <v>4931</v>
      </c>
      <c r="G90" s="305"/>
      <c r="H90" s="286" t="s">
        <v>4951</v>
      </c>
      <c r="I90" s="286" t="s">
        <v>4927</v>
      </c>
      <c r="J90" s="286">
        <v>50</v>
      </c>
      <c r="K90" s="298"/>
    </row>
    <row r="91" spans="2:11" s="1" customFormat="1" ht="15" customHeight="1">
      <c r="B91" s="307"/>
      <c r="C91" s="286" t="s">
        <v>4952</v>
      </c>
      <c r="D91" s="286"/>
      <c r="E91" s="286"/>
      <c r="F91" s="306" t="s">
        <v>4931</v>
      </c>
      <c r="G91" s="305"/>
      <c r="H91" s="286" t="s">
        <v>4952</v>
      </c>
      <c r="I91" s="286" t="s">
        <v>4927</v>
      </c>
      <c r="J91" s="286">
        <v>50</v>
      </c>
      <c r="K91" s="298"/>
    </row>
    <row r="92" spans="2:11" s="1" customFormat="1" ht="15" customHeight="1">
      <c r="B92" s="307"/>
      <c r="C92" s="286" t="s">
        <v>4953</v>
      </c>
      <c r="D92" s="286"/>
      <c r="E92" s="286"/>
      <c r="F92" s="306" t="s">
        <v>4931</v>
      </c>
      <c r="G92" s="305"/>
      <c r="H92" s="286" t="s">
        <v>4954</v>
      </c>
      <c r="I92" s="286" t="s">
        <v>4927</v>
      </c>
      <c r="J92" s="286">
        <v>255</v>
      </c>
      <c r="K92" s="298"/>
    </row>
    <row r="93" spans="2:11" s="1" customFormat="1" ht="15" customHeight="1">
      <c r="B93" s="307"/>
      <c r="C93" s="286" t="s">
        <v>4955</v>
      </c>
      <c r="D93" s="286"/>
      <c r="E93" s="286"/>
      <c r="F93" s="306" t="s">
        <v>4925</v>
      </c>
      <c r="G93" s="305"/>
      <c r="H93" s="286" t="s">
        <v>4956</v>
      </c>
      <c r="I93" s="286" t="s">
        <v>4957</v>
      </c>
      <c r="J93" s="286"/>
      <c r="K93" s="298"/>
    </row>
    <row r="94" spans="2:11" s="1" customFormat="1" ht="15" customHeight="1">
      <c r="B94" s="307"/>
      <c r="C94" s="286" t="s">
        <v>4958</v>
      </c>
      <c r="D94" s="286"/>
      <c r="E94" s="286"/>
      <c r="F94" s="306" t="s">
        <v>4925</v>
      </c>
      <c r="G94" s="305"/>
      <c r="H94" s="286" t="s">
        <v>4959</v>
      </c>
      <c r="I94" s="286" t="s">
        <v>4960</v>
      </c>
      <c r="J94" s="286"/>
      <c r="K94" s="298"/>
    </row>
    <row r="95" spans="2:11" s="1" customFormat="1" ht="15" customHeight="1">
      <c r="B95" s="307"/>
      <c r="C95" s="286" t="s">
        <v>4961</v>
      </c>
      <c r="D95" s="286"/>
      <c r="E95" s="286"/>
      <c r="F95" s="306" t="s">
        <v>4925</v>
      </c>
      <c r="G95" s="305"/>
      <c r="H95" s="286" t="s">
        <v>4961</v>
      </c>
      <c r="I95" s="286" t="s">
        <v>4960</v>
      </c>
      <c r="J95" s="286"/>
      <c r="K95" s="298"/>
    </row>
    <row r="96" spans="2:11" s="1" customFormat="1" ht="15" customHeight="1">
      <c r="B96" s="307"/>
      <c r="C96" s="286" t="s">
        <v>38</v>
      </c>
      <c r="D96" s="286"/>
      <c r="E96" s="286"/>
      <c r="F96" s="306" t="s">
        <v>4925</v>
      </c>
      <c r="G96" s="305"/>
      <c r="H96" s="286" t="s">
        <v>4962</v>
      </c>
      <c r="I96" s="286" t="s">
        <v>4960</v>
      </c>
      <c r="J96" s="286"/>
      <c r="K96" s="298"/>
    </row>
    <row r="97" spans="2:11" s="1" customFormat="1" ht="15" customHeight="1">
      <c r="B97" s="307"/>
      <c r="C97" s="286" t="s">
        <v>48</v>
      </c>
      <c r="D97" s="286"/>
      <c r="E97" s="286"/>
      <c r="F97" s="306" t="s">
        <v>4925</v>
      </c>
      <c r="G97" s="305"/>
      <c r="H97" s="286" t="s">
        <v>4963</v>
      </c>
      <c r="I97" s="286" t="s">
        <v>4960</v>
      </c>
      <c r="J97" s="286"/>
      <c r="K97" s="298"/>
    </row>
    <row r="98" spans="2:11" s="1" customFormat="1" ht="15" customHeight="1">
      <c r="B98" s="310"/>
      <c r="C98" s="311"/>
      <c r="D98" s="311"/>
      <c r="E98" s="311"/>
      <c r="F98" s="311"/>
      <c r="G98" s="311"/>
      <c r="H98" s="311"/>
      <c r="I98" s="311"/>
      <c r="J98" s="311"/>
      <c r="K98" s="312"/>
    </row>
    <row r="99" spans="2:11" s="1" customFormat="1" ht="18.75" customHeight="1">
      <c r="B99" s="313"/>
      <c r="C99" s="314"/>
      <c r="D99" s="314"/>
      <c r="E99" s="314"/>
      <c r="F99" s="314"/>
      <c r="G99" s="314"/>
      <c r="H99" s="314"/>
      <c r="I99" s="314"/>
      <c r="J99" s="314"/>
      <c r="K99" s="313"/>
    </row>
    <row r="100" spans="2:11" s="1" customFormat="1" ht="18.75" customHeight="1"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</row>
    <row r="101" spans="2:11" s="1" customFormat="1" ht="7.5" customHeight="1">
      <c r="B101" s="294"/>
      <c r="C101" s="295"/>
      <c r="D101" s="295"/>
      <c r="E101" s="295"/>
      <c r="F101" s="295"/>
      <c r="G101" s="295"/>
      <c r="H101" s="295"/>
      <c r="I101" s="295"/>
      <c r="J101" s="295"/>
      <c r="K101" s="296"/>
    </row>
    <row r="102" spans="2:11" s="1" customFormat="1" ht="45" customHeight="1">
      <c r="B102" s="297"/>
      <c r="C102" s="409" t="s">
        <v>4964</v>
      </c>
      <c r="D102" s="409"/>
      <c r="E102" s="409"/>
      <c r="F102" s="409"/>
      <c r="G102" s="409"/>
      <c r="H102" s="409"/>
      <c r="I102" s="409"/>
      <c r="J102" s="409"/>
      <c r="K102" s="298"/>
    </row>
    <row r="103" spans="2:11" s="1" customFormat="1" ht="17.25" customHeight="1">
      <c r="B103" s="297"/>
      <c r="C103" s="299" t="s">
        <v>4919</v>
      </c>
      <c r="D103" s="299"/>
      <c r="E103" s="299"/>
      <c r="F103" s="299" t="s">
        <v>4920</v>
      </c>
      <c r="G103" s="300"/>
      <c r="H103" s="299" t="s">
        <v>54</v>
      </c>
      <c r="I103" s="299" t="s">
        <v>57</v>
      </c>
      <c r="J103" s="299" t="s">
        <v>4921</v>
      </c>
      <c r="K103" s="298"/>
    </row>
    <row r="104" spans="2:11" s="1" customFormat="1" ht="17.25" customHeight="1">
      <c r="B104" s="297"/>
      <c r="C104" s="301" t="s">
        <v>4922</v>
      </c>
      <c r="D104" s="301"/>
      <c r="E104" s="301"/>
      <c r="F104" s="302" t="s">
        <v>4923</v>
      </c>
      <c r="G104" s="303"/>
      <c r="H104" s="301"/>
      <c r="I104" s="301"/>
      <c r="J104" s="301" t="s">
        <v>4924</v>
      </c>
      <c r="K104" s="298"/>
    </row>
    <row r="105" spans="2:11" s="1" customFormat="1" ht="5.25" customHeight="1">
      <c r="B105" s="297"/>
      <c r="C105" s="299"/>
      <c r="D105" s="299"/>
      <c r="E105" s="299"/>
      <c r="F105" s="299"/>
      <c r="G105" s="315"/>
      <c r="H105" s="299"/>
      <c r="I105" s="299"/>
      <c r="J105" s="299"/>
      <c r="K105" s="298"/>
    </row>
    <row r="106" spans="2:11" s="1" customFormat="1" ht="15" customHeight="1">
      <c r="B106" s="297"/>
      <c r="C106" s="286" t="s">
        <v>53</v>
      </c>
      <c r="D106" s="304"/>
      <c r="E106" s="304"/>
      <c r="F106" s="306" t="s">
        <v>4925</v>
      </c>
      <c r="G106" s="315"/>
      <c r="H106" s="286" t="s">
        <v>4965</v>
      </c>
      <c r="I106" s="286" t="s">
        <v>4927</v>
      </c>
      <c r="J106" s="286">
        <v>20</v>
      </c>
      <c r="K106" s="298"/>
    </row>
    <row r="107" spans="2:11" s="1" customFormat="1" ht="15" customHeight="1">
      <c r="B107" s="297"/>
      <c r="C107" s="286" t="s">
        <v>4928</v>
      </c>
      <c r="D107" s="286"/>
      <c r="E107" s="286"/>
      <c r="F107" s="306" t="s">
        <v>4925</v>
      </c>
      <c r="G107" s="286"/>
      <c r="H107" s="286" t="s">
        <v>4965</v>
      </c>
      <c r="I107" s="286" t="s">
        <v>4927</v>
      </c>
      <c r="J107" s="286">
        <v>120</v>
      </c>
      <c r="K107" s="298"/>
    </row>
    <row r="108" spans="2:11" s="1" customFormat="1" ht="15" customHeight="1">
      <c r="B108" s="307"/>
      <c r="C108" s="286" t="s">
        <v>4930</v>
      </c>
      <c r="D108" s="286"/>
      <c r="E108" s="286"/>
      <c r="F108" s="306" t="s">
        <v>4931</v>
      </c>
      <c r="G108" s="286"/>
      <c r="H108" s="286" t="s">
        <v>4965</v>
      </c>
      <c r="I108" s="286" t="s">
        <v>4927</v>
      </c>
      <c r="J108" s="286">
        <v>50</v>
      </c>
      <c r="K108" s="298"/>
    </row>
    <row r="109" spans="2:11" s="1" customFormat="1" ht="15" customHeight="1">
      <c r="B109" s="307"/>
      <c r="C109" s="286" t="s">
        <v>4933</v>
      </c>
      <c r="D109" s="286"/>
      <c r="E109" s="286"/>
      <c r="F109" s="306" t="s">
        <v>4925</v>
      </c>
      <c r="G109" s="286"/>
      <c r="H109" s="286" t="s">
        <v>4965</v>
      </c>
      <c r="I109" s="286" t="s">
        <v>4935</v>
      </c>
      <c r="J109" s="286"/>
      <c r="K109" s="298"/>
    </row>
    <row r="110" spans="2:11" s="1" customFormat="1" ht="15" customHeight="1">
      <c r="B110" s="307"/>
      <c r="C110" s="286" t="s">
        <v>4944</v>
      </c>
      <c r="D110" s="286"/>
      <c r="E110" s="286"/>
      <c r="F110" s="306" t="s">
        <v>4931</v>
      </c>
      <c r="G110" s="286"/>
      <c r="H110" s="286" t="s">
        <v>4965</v>
      </c>
      <c r="I110" s="286" t="s">
        <v>4927</v>
      </c>
      <c r="J110" s="286">
        <v>50</v>
      </c>
      <c r="K110" s="298"/>
    </row>
    <row r="111" spans="2:11" s="1" customFormat="1" ht="15" customHeight="1">
      <c r="B111" s="307"/>
      <c r="C111" s="286" t="s">
        <v>4952</v>
      </c>
      <c r="D111" s="286"/>
      <c r="E111" s="286"/>
      <c r="F111" s="306" t="s">
        <v>4931</v>
      </c>
      <c r="G111" s="286"/>
      <c r="H111" s="286" t="s">
        <v>4965</v>
      </c>
      <c r="I111" s="286" t="s">
        <v>4927</v>
      </c>
      <c r="J111" s="286">
        <v>50</v>
      </c>
      <c r="K111" s="298"/>
    </row>
    <row r="112" spans="2:11" s="1" customFormat="1" ht="15" customHeight="1">
      <c r="B112" s="307"/>
      <c r="C112" s="286" t="s">
        <v>4950</v>
      </c>
      <c r="D112" s="286"/>
      <c r="E112" s="286"/>
      <c r="F112" s="306" t="s">
        <v>4931</v>
      </c>
      <c r="G112" s="286"/>
      <c r="H112" s="286" t="s">
        <v>4965</v>
      </c>
      <c r="I112" s="286" t="s">
        <v>4927</v>
      </c>
      <c r="J112" s="286">
        <v>50</v>
      </c>
      <c r="K112" s="298"/>
    </row>
    <row r="113" spans="2:11" s="1" customFormat="1" ht="15" customHeight="1">
      <c r="B113" s="307"/>
      <c r="C113" s="286" t="s">
        <v>53</v>
      </c>
      <c r="D113" s="286"/>
      <c r="E113" s="286"/>
      <c r="F113" s="306" t="s">
        <v>4925</v>
      </c>
      <c r="G113" s="286"/>
      <c r="H113" s="286" t="s">
        <v>4966</v>
      </c>
      <c r="I113" s="286" t="s">
        <v>4927</v>
      </c>
      <c r="J113" s="286">
        <v>20</v>
      </c>
      <c r="K113" s="298"/>
    </row>
    <row r="114" spans="2:11" s="1" customFormat="1" ht="15" customHeight="1">
      <c r="B114" s="307"/>
      <c r="C114" s="286" t="s">
        <v>4967</v>
      </c>
      <c r="D114" s="286"/>
      <c r="E114" s="286"/>
      <c r="F114" s="306" t="s">
        <v>4925</v>
      </c>
      <c r="G114" s="286"/>
      <c r="H114" s="286" t="s">
        <v>4968</v>
      </c>
      <c r="I114" s="286" t="s">
        <v>4927</v>
      </c>
      <c r="J114" s="286">
        <v>120</v>
      </c>
      <c r="K114" s="298"/>
    </row>
    <row r="115" spans="2:11" s="1" customFormat="1" ht="15" customHeight="1">
      <c r="B115" s="307"/>
      <c r="C115" s="286" t="s">
        <v>38</v>
      </c>
      <c r="D115" s="286"/>
      <c r="E115" s="286"/>
      <c r="F115" s="306" t="s">
        <v>4925</v>
      </c>
      <c r="G115" s="286"/>
      <c r="H115" s="286" t="s">
        <v>4969</v>
      </c>
      <c r="I115" s="286" t="s">
        <v>4960</v>
      </c>
      <c r="J115" s="286"/>
      <c r="K115" s="298"/>
    </row>
    <row r="116" spans="2:11" s="1" customFormat="1" ht="15" customHeight="1">
      <c r="B116" s="307"/>
      <c r="C116" s="286" t="s">
        <v>48</v>
      </c>
      <c r="D116" s="286"/>
      <c r="E116" s="286"/>
      <c r="F116" s="306" t="s">
        <v>4925</v>
      </c>
      <c r="G116" s="286"/>
      <c r="H116" s="286" t="s">
        <v>4970</v>
      </c>
      <c r="I116" s="286" t="s">
        <v>4960</v>
      </c>
      <c r="J116" s="286"/>
      <c r="K116" s="298"/>
    </row>
    <row r="117" spans="2:11" s="1" customFormat="1" ht="15" customHeight="1">
      <c r="B117" s="307"/>
      <c r="C117" s="286" t="s">
        <v>57</v>
      </c>
      <c r="D117" s="286"/>
      <c r="E117" s="286"/>
      <c r="F117" s="306" t="s">
        <v>4925</v>
      </c>
      <c r="G117" s="286"/>
      <c r="H117" s="286" t="s">
        <v>4971</v>
      </c>
      <c r="I117" s="286" t="s">
        <v>4972</v>
      </c>
      <c r="J117" s="286"/>
      <c r="K117" s="298"/>
    </row>
    <row r="118" spans="2:11" s="1" customFormat="1" ht="15" customHeight="1">
      <c r="B118" s="310"/>
      <c r="C118" s="316"/>
      <c r="D118" s="316"/>
      <c r="E118" s="316"/>
      <c r="F118" s="316"/>
      <c r="G118" s="316"/>
      <c r="H118" s="316"/>
      <c r="I118" s="316"/>
      <c r="J118" s="316"/>
      <c r="K118" s="312"/>
    </row>
    <row r="119" spans="2:11" s="1" customFormat="1" ht="18.75" customHeight="1">
      <c r="B119" s="317"/>
      <c r="C119" s="283"/>
      <c r="D119" s="283"/>
      <c r="E119" s="283"/>
      <c r="F119" s="318"/>
      <c r="G119" s="283"/>
      <c r="H119" s="283"/>
      <c r="I119" s="283"/>
      <c r="J119" s="283"/>
      <c r="K119" s="317"/>
    </row>
    <row r="120" spans="2:11" s="1" customFormat="1" ht="18.75" customHeight="1">
      <c r="B120" s="293"/>
      <c r="C120" s="293"/>
      <c r="D120" s="293"/>
      <c r="E120" s="293"/>
      <c r="F120" s="293"/>
      <c r="G120" s="293"/>
      <c r="H120" s="293"/>
      <c r="I120" s="293"/>
      <c r="J120" s="293"/>
      <c r="K120" s="293"/>
    </row>
    <row r="121" spans="2:11" s="1" customFormat="1" ht="7.5" customHeight="1">
      <c r="B121" s="319"/>
      <c r="C121" s="320"/>
      <c r="D121" s="320"/>
      <c r="E121" s="320"/>
      <c r="F121" s="320"/>
      <c r="G121" s="320"/>
      <c r="H121" s="320"/>
      <c r="I121" s="320"/>
      <c r="J121" s="320"/>
      <c r="K121" s="321"/>
    </row>
    <row r="122" spans="2:11" s="1" customFormat="1" ht="45" customHeight="1">
      <c r="B122" s="322"/>
      <c r="C122" s="410" t="s">
        <v>4973</v>
      </c>
      <c r="D122" s="410"/>
      <c r="E122" s="410"/>
      <c r="F122" s="410"/>
      <c r="G122" s="410"/>
      <c r="H122" s="410"/>
      <c r="I122" s="410"/>
      <c r="J122" s="410"/>
      <c r="K122" s="323"/>
    </row>
    <row r="123" spans="2:11" s="1" customFormat="1" ht="17.25" customHeight="1">
      <c r="B123" s="324"/>
      <c r="C123" s="299" t="s">
        <v>4919</v>
      </c>
      <c r="D123" s="299"/>
      <c r="E123" s="299"/>
      <c r="F123" s="299" t="s">
        <v>4920</v>
      </c>
      <c r="G123" s="300"/>
      <c r="H123" s="299" t="s">
        <v>54</v>
      </c>
      <c r="I123" s="299" t="s">
        <v>57</v>
      </c>
      <c r="J123" s="299" t="s">
        <v>4921</v>
      </c>
      <c r="K123" s="325"/>
    </row>
    <row r="124" spans="2:11" s="1" customFormat="1" ht="17.25" customHeight="1">
      <c r="B124" s="324"/>
      <c r="C124" s="301" t="s">
        <v>4922</v>
      </c>
      <c r="D124" s="301"/>
      <c r="E124" s="301"/>
      <c r="F124" s="302" t="s">
        <v>4923</v>
      </c>
      <c r="G124" s="303"/>
      <c r="H124" s="301"/>
      <c r="I124" s="301"/>
      <c r="J124" s="301" t="s">
        <v>4924</v>
      </c>
      <c r="K124" s="325"/>
    </row>
    <row r="125" spans="2:11" s="1" customFormat="1" ht="5.25" customHeight="1">
      <c r="B125" s="326"/>
      <c r="C125" s="304"/>
      <c r="D125" s="304"/>
      <c r="E125" s="304"/>
      <c r="F125" s="304"/>
      <c r="G125" s="286"/>
      <c r="H125" s="304"/>
      <c r="I125" s="304"/>
      <c r="J125" s="304"/>
      <c r="K125" s="327"/>
    </row>
    <row r="126" spans="2:11" s="1" customFormat="1" ht="15" customHeight="1">
      <c r="B126" s="326"/>
      <c r="C126" s="286" t="s">
        <v>4928</v>
      </c>
      <c r="D126" s="304"/>
      <c r="E126" s="304"/>
      <c r="F126" s="306" t="s">
        <v>4925</v>
      </c>
      <c r="G126" s="286"/>
      <c r="H126" s="286" t="s">
        <v>4965</v>
      </c>
      <c r="I126" s="286" t="s">
        <v>4927</v>
      </c>
      <c r="J126" s="286">
        <v>120</v>
      </c>
      <c r="K126" s="328"/>
    </row>
    <row r="127" spans="2:11" s="1" customFormat="1" ht="15" customHeight="1">
      <c r="B127" s="326"/>
      <c r="C127" s="286" t="s">
        <v>4974</v>
      </c>
      <c r="D127" s="286"/>
      <c r="E127" s="286"/>
      <c r="F127" s="306" t="s">
        <v>4925</v>
      </c>
      <c r="G127" s="286"/>
      <c r="H127" s="286" t="s">
        <v>4975</v>
      </c>
      <c r="I127" s="286" t="s">
        <v>4927</v>
      </c>
      <c r="J127" s="286" t="s">
        <v>4976</v>
      </c>
      <c r="K127" s="328"/>
    </row>
    <row r="128" spans="2:11" s="1" customFormat="1" ht="15" customHeight="1">
      <c r="B128" s="326"/>
      <c r="C128" s="286" t="s">
        <v>85</v>
      </c>
      <c r="D128" s="286"/>
      <c r="E128" s="286"/>
      <c r="F128" s="306" t="s">
        <v>4925</v>
      </c>
      <c r="G128" s="286"/>
      <c r="H128" s="286" t="s">
        <v>4977</v>
      </c>
      <c r="I128" s="286" t="s">
        <v>4927</v>
      </c>
      <c r="J128" s="286" t="s">
        <v>4976</v>
      </c>
      <c r="K128" s="328"/>
    </row>
    <row r="129" spans="2:11" s="1" customFormat="1" ht="15" customHeight="1">
      <c r="B129" s="326"/>
      <c r="C129" s="286" t="s">
        <v>4936</v>
      </c>
      <c r="D129" s="286"/>
      <c r="E129" s="286"/>
      <c r="F129" s="306" t="s">
        <v>4931</v>
      </c>
      <c r="G129" s="286"/>
      <c r="H129" s="286" t="s">
        <v>4937</v>
      </c>
      <c r="I129" s="286" t="s">
        <v>4927</v>
      </c>
      <c r="J129" s="286">
        <v>15</v>
      </c>
      <c r="K129" s="328"/>
    </row>
    <row r="130" spans="2:11" s="1" customFormat="1" ht="15" customHeight="1">
      <c r="B130" s="326"/>
      <c r="C130" s="308" t="s">
        <v>4938</v>
      </c>
      <c r="D130" s="308"/>
      <c r="E130" s="308"/>
      <c r="F130" s="309" t="s">
        <v>4931</v>
      </c>
      <c r="G130" s="308"/>
      <c r="H130" s="308" t="s">
        <v>4939</v>
      </c>
      <c r="I130" s="308" t="s">
        <v>4927</v>
      </c>
      <c r="J130" s="308">
        <v>15</v>
      </c>
      <c r="K130" s="328"/>
    </row>
    <row r="131" spans="2:11" s="1" customFormat="1" ht="15" customHeight="1">
      <c r="B131" s="326"/>
      <c r="C131" s="308" t="s">
        <v>4940</v>
      </c>
      <c r="D131" s="308"/>
      <c r="E131" s="308"/>
      <c r="F131" s="309" t="s">
        <v>4931</v>
      </c>
      <c r="G131" s="308"/>
      <c r="H131" s="308" t="s">
        <v>4941</v>
      </c>
      <c r="I131" s="308" t="s">
        <v>4927</v>
      </c>
      <c r="J131" s="308">
        <v>20</v>
      </c>
      <c r="K131" s="328"/>
    </row>
    <row r="132" spans="2:11" s="1" customFormat="1" ht="15" customHeight="1">
      <c r="B132" s="326"/>
      <c r="C132" s="308" t="s">
        <v>4942</v>
      </c>
      <c r="D132" s="308"/>
      <c r="E132" s="308"/>
      <c r="F132" s="309" t="s">
        <v>4931</v>
      </c>
      <c r="G132" s="308"/>
      <c r="H132" s="308" t="s">
        <v>4943</v>
      </c>
      <c r="I132" s="308" t="s">
        <v>4927</v>
      </c>
      <c r="J132" s="308">
        <v>20</v>
      </c>
      <c r="K132" s="328"/>
    </row>
    <row r="133" spans="2:11" s="1" customFormat="1" ht="15" customHeight="1">
      <c r="B133" s="326"/>
      <c r="C133" s="286" t="s">
        <v>4930</v>
      </c>
      <c r="D133" s="286"/>
      <c r="E133" s="286"/>
      <c r="F133" s="306" t="s">
        <v>4931</v>
      </c>
      <c r="G133" s="286"/>
      <c r="H133" s="286" t="s">
        <v>4965</v>
      </c>
      <c r="I133" s="286" t="s">
        <v>4927</v>
      </c>
      <c r="J133" s="286">
        <v>50</v>
      </c>
      <c r="K133" s="328"/>
    </row>
    <row r="134" spans="2:11" s="1" customFormat="1" ht="15" customHeight="1">
      <c r="B134" s="326"/>
      <c r="C134" s="286" t="s">
        <v>4944</v>
      </c>
      <c r="D134" s="286"/>
      <c r="E134" s="286"/>
      <c r="F134" s="306" t="s">
        <v>4931</v>
      </c>
      <c r="G134" s="286"/>
      <c r="H134" s="286" t="s">
        <v>4965</v>
      </c>
      <c r="I134" s="286" t="s">
        <v>4927</v>
      </c>
      <c r="J134" s="286">
        <v>50</v>
      </c>
      <c r="K134" s="328"/>
    </row>
    <row r="135" spans="2:11" s="1" customFormat="1" ht="15" customHeight="1">
      <c r="B135" s="326"/>
      <c r="C135" s="286" t="s">
        <v>4950</v>
      </c>
      <c r="D135" s="286"/>
      <c r="E135" s="286"/>
      <c r="F135" s="306" t="s">
        <v>4931</v>
      </c>
      <c r="G135" s="286"/>
      <c r="H135" s="286" t="s">
        <v>4965</v>
      </c>
      <c r="I135" s="286" t="s">
        <v>4927</v>
      </c>
      <c r="J135" s="286">
        <v>50</v>
      </c>
      <c r="K135" s="328"/>
    </row>
    <row r="136" spans="2:11" s="1" customFormat="1" ht="15" customHeight="1">
      <c r="B136" s="326"/>
      <c r="C136" s="286" t="s">
        <v>4952</v>
      </c>
      <c r="D136" s="286"/>
      <c r="E136" s="286"/>
      <c r="F136" s="306" t="s">
        <v>4931</v>
      </c>
      <c r="G136" s="286"/>
      <c r="H136" s="286" t="s">
        <v>4965</v>
      </c>
      <c r="I136" s="286" t="s">
        <v>4927</v>
      </c>
      <c r="J136" s="286">
        <v>50</v>
      </c>
      <c r="K136" s="328"/>
    </row>
    <row r="137" spans="2:11" s="1" customFormat="1" ht="15" customHeight="1">
      <c r="B137" s="326"/>
      <c r="C137" s="286" t="s">
        <v>4953</v>
      </c>
      <c r="D137" s="286"/>
      <c r="E137" s="286"/>
      <c r="F137" s="306" t="s">
        <v>4931</v>
      </c>
      <c r="G137" s="286"/>
      <c r="H137" s="286" t="s">
        <v>4978</v>
      </c>
      <c r="I137" s="286" t="s">
        <v>4927</v>
      </c>
      <c r="J137" s="286">
        <v>255</v>
      </c>
      <c r="K137" s="328"/>
    </row>
    <row r="138" spans="2:11" s="1" customFormat="1" ht="15" customHeight="1">
      <c r="B138" s="326"/>
      <c r="C138" s="286" t="s">
        <v>4955</v>
      </c>
      <c r="D138" s="286"/>
      <c r="E138" s="286"/>
      <c r="F138" s="306" t="s">
        <v>4925</v>
      </c>
      <c r="G138" s="286"/>
      <c r="H138" s="286" t="s">
        <v>4979</v>
      </c>
      <c r="I138" s="286" t="s">
        <v>4957</v>
      </c>
      <c r="J138" s="286"/>
      <c r="K138" s="328"/>
    </row>
    <row r="139" spans="2:11" s="1" customFormat="1" ht="15" customHeight="1">
      <c r="B139" s="326"/>
      <c r="C139" s="286" t="s">
        <v>4958</v>
      </c>
      <c r="D139" s="286"/>
      <c r="E139" s="286"/>
      <c r="F139" s="306" t="s">
        <v>4925</v>
      </c>
      <c r="G139" s="286"/>
      <c r="H139" s="286" t="s">
        <v>4980</v>
      </c>
      <c r="I139" s="286" t="s">
        <v>4960</v>
      </c>
      <c r="J139" s="286"/>
      <c r="K139" s="328"/>
    </row>
    <row r="140" spans="2:11" s="1" customFormat="1" ht="15" customHeight="1">
      <c r="B140" s="326"/>
      <c r="C140" s="286" t="s">
        <v>4961</v>
      </c>
      <c r="D140" s="286"/>
      <c r="E140" s="286"/>
      <c r="F140" s="306" t="s">
        <v>4925</v>
      </c>
      <c r="G140" s="286"/>
      <c r="H140" s="286" t="s">
        <v>4961</v>
      </c>
      <c r="I140" s="286" t="s">
        <v>4960</v>
      </c>
      <c r="J140" s="286"/>
      <c r="K140" s="328"/>
    </row>
    <row r="141" spans="2:11" s="1" customFormat="1" ht="15" customHeight="1">
      <c r="B141" s="326"/>
      <c r="C141" s="286" t="s">
        <v>38</v>
      </c>
      <c r="D141" s="286"/>
      <c r="E141" s="286"/>
      <c r="F141" s="306" t="s">
        <v>4925</v>
      </c>
      <c r="G141" s="286"/>
      <c r="H141" s="286" t="s">
        <v>4981</v>
      </c>
      <c r="I141" s="286" t="s">
        <v>4960</v>
      </c>
      <c r="J141" s="286"/>
      <c r="K141" s="328"/>
    </row>
    <row r="142" spans="2:11" s="1" customFormat="1" ht="15" customHeight="1">
      <c r="B142" s="326"/>
      <c r="C142" s="286" t="s">
        <v>4982</v>
      </c>
      <c r="D142" s="286"/>
      <c r="E142" s="286"/>
      <c r="F142" s="306" t="s">
        <v>4925</v>
      </c>
      <c r="G142" s="286"/>
      <c r="H142" s="286" t="s">
        <v>4983</v>
      </c>
      <c r="I142" s="286" t="s">
        <v>4960</v>
      </c>
      <c r="J142" s="286"/>
      <c r="K142" s="328"/>
    </row>
    <row r="143" spans="2:11" s="1" customFormat="1" ht="15" customHeight="1">
      <c r="B143" s="329"/>
      <c r="C143" s="330"/>
      <c r="D143" s="330"/>
      <c r="E143" s="330"/>
      <c r="F143" s="330"/>
      <c r="G143" s="330"/>
      <c r="H143" s="330"/>
      <c r="I143" s="330"/>
      <c r="J143" s="330"/>
      <c r="K143" s="331"/>
    </row>
    <row r="144" spans="2:11" s="1" customFormat="1" ht="18.75" customHeight="1">
      <c r="B144" s="283"/>
      <c r="C144" s="283"/>
      <c r="D144" s="283"/>
      <c r="E144" s="283"/>
      <c r="F144" s="318"/>
      <c r="G144" s="283"/>
      <c r="H144" s="283"/>
      <c r="I144" s="283"/>
      <c r="J144" s="283"/>
      <c r="K144" s="283"/>
    </row>
    <row r="145" spans="2:11" s="1" customFormat="1" ht="18.75" customHeight="1">
      <c r="B145" s="293"/>
      <c r="C145" s="293"/>
      <c r="D145" s="293"/>
      <c r="E145" s="293"/>
      <c r="F145" s="293"/>
      <c r="G145" s="293"/>
      <c r="H145" s="293"/>
      <c r="I145" s="293"/>
      <c r="J145" s="293"/>
      <c r="K145" s="293"/>
    </row>
    <row r="146" spans="2:11" s="1" customFormat="1" ht="7.5" customHeight="1">
      <c r="B146" s="294"/>
      <c r="C146" s="295"/>
      <c r="D146" s="295"/>
      <c r="E146" s="295"/>
      <c r="F146" s="295"/>
      <c r="G146" s="295"/>
      <c r="H146" s="295"/>
      <c r="I146" s="295"/>
      <c r="J146" s="295"/>
      <c r="K146" s="296"/>
    </row>
    <row r="147" spans="2:11" s="1" customFormat="1" ht="45" customHeight="1">
      <c r="B147" s="297"/>
      <c r="C147" s="409" t="s">
        <v>4984</v>
      </c>
      <c r="D147" s="409"/>
      <c r="E147" s="409"/>
      <c r="F147" s="409"/>
      <c r="G147" s="409"/>
      <c r="H147" s="409"/>
      <c r="I147" s="409"/>
      <c r="J147" s="409"/>
      <c r="K147" s="298"/>
    </row>
    <row r="148" spans="2:11" s="1" customFormat="1" ht="17.25" customHeight="1">
      <c r="B148" s="297"/>
      <c r="C148" s="299" t="s">
        <v>4919</v>
      </c>
      <c r="D148" s="299"/>
      <c r="E148" s="299"/>
      <c r="F148" s="299" t="s">
        <v>4920</v>
      </c>
      <c r="G148" s="300"/>
      <c r="H148" s="299" t="s">
        <v>54</v>
      </c>
      <c r="I148" s="299" t="s">
        <v>57</v>
      </c>
      <c r="J148" s="299" t="s">
        <v>4921</v>
      </c>
      <c r="K148" s="298"/>
    </row>
    <row r="149" spans="2:11" s="1" customFormat="1" ht="17.25" customHeight="1">
      <c r="B149" s="297"/>
      <c r="C149" s="301" t="s">
        <v>4922</v>
      </c>
      <c r="D149" s="301"/>
      <c r="E149" s="301"/>
      <c r="F149" s="302" t="s">
        <v>4923</v>
      </c>
      <c r="G149" s="303"/>
      <c r="H149" s="301"/>
      <c r="I149" s="301"/>
      <c r="J149" s="301" t="s">
        <v>4924</v>
      </c>
      <c r="K149" s="298"/>
    </row>
    <row r="150" spans="2:11" s="1" customFormat="1" ht="5.25" customHeight="1">
      <c r="B150" s="307"/>
      <c r="C150" s="304"/>
      <c r="D150" s="304"/>
      <c r="E150" s="304"/>
      <c r="F150" s="304"/>
      <c r="G150" s="305"/>
      <c r="H150" s="304"/>
      <c r="I150" s="304"/>
      <c r="J150" s="304"/>
      <c r="K150" s="328"/>
    </row>
    <row r="151" spans="2:11" s="1" customFormat="1" ht="15" customHeight="1">
      <c r="B151" s="307"/>
      <c r="C151" s="332" t="s">
        <v>4928</v>
      </c>
      <c r="D151" s="286"/>
      <c r="E151" s="286"/>
      <c r="F151" s="333" t="s">
        <v>4925</v>
      </c>
      <c r="G151" s="286"/>
      <c r="H151" s="332" t="s">
        <v>4965</v>
      </c>
      <c r="I151" s="332" t="s">
        <v>4927</v>
      </c>
      <c r="J151" s="332">
        <v>120</v>
      </c>
      <c r="K151" s="328"/>
    </row>
    <row r="152" spans="2:11" s="1" customFormat="1" ht="15" customHeight="1">
      <c r="B152" s="307"/>
      <c r="C152" s="332" t="s">
        <v>4974</v>
      </c>
      <c r="D152" s="286"/>
      <c r="E152" s="286"/>
      <c r="F152" s="333" t="s">
        <v>4925</v>
      </c>
      <c r="G152" s="286"/>
      <c r="H152" s="332" t="s">
        <v>4985</v>
      </c>
      <c r="I152" s="332" t="s">
        <v>4927</v>
      </c>
      <c r="J152" s="332" t="s">
        <v>4976</v>
      </c>
      <c r="K152" s="328"/>
    </row>
    <row r="153" spans="2:11" s="1" customFormat="1" ht="15" customHeight="1">
      <c r="B153" s="307"/>
      <c r="C153" s="332" t="s">
        <v>85</v>
      </c>
      <c r="D153" s="286"/>
      <c r="E153" s="286"/>
      <c r="F153" s="333" t="s">
        <v>4925</v>
      </c>
      <c r="G153" s="286"/>
      <c r="H153" s="332" t="s">
        <v>4986</v>
      </c>
      <c r="I153" s="332" t="s">
        <v>4927</v>
      </c>
      <c r="J153" s="332" t="s">
        <v>4976</v>
      </c>
      <c r="K153" s="328"/>
    </row>
    <row r="154" spans="2:11" s="1" customFormat="1" ht="15" customHeight="1">
      <c r="B154" s="307"/>
      <c r="C154" s="332" t="s">
        <v>4930</v>
      </c>
      <c r="D154" s="286"/>
      <c r="E154" s="286"/>
      <c r="F154" s="333" t="s">
        <v>4931</v>
      </c>
      <c r="G154" s="286"/>
      <c r="H154" s="332" t="s">
        <v>4965</v>
      </c>
      <c r="I154" s="332" t="s">
        <v>4927</v>
      </c>
      <c r="J154" s="332">
        <v>50</v>
      </c>
      <c r="K154" s="328"/>
    </row>
    <row r="155" spans="2:11" s="1" customFormat="1" ht="15" customHeight="1">
      <c r="B155" s="307"/>
      <c r="C155" s="332" t="s">
        <v>4933</v>
      </c>
      <c r="D155" s="286"/>
      <c r="E155" s="286"/>
      <c r="F155" s="333" t="s">
        <v>4925</v>
      </c>
      <c r="G155" s="286"/>
      <c r="H155" s="332" t="s">
        <v>4965</v>
      </c>
      <c r="I155" s="332" t="s">
        <v>4935</v>
      </c>
      <c r="J155" s="332"/>
      <c r="K155" s="328"/>
    </row>
    <row r="156" spans="2:11" s="1" customFormat="1" ht="15" customHeight="1">
      <c r="B156" s="307"/>
      <c r="C156" s="332" t="s">
        <v>4944</v>
      </c>
      <c r="D156" s="286"/>
      <c r="E156" s="286"/>
      <c r="F156" s="333" t="s">
        <v>4931</v>
      </c>
      <c r="G156" s="286"/>
      <c r="H156" s="332" t="s">
        <v>4965</v>
      </c>
      <c r="I156" s="332" t="s">
        <v>4927</v>
      </c>
      <c r="J156" s="332">
        <v>50</v>
      </c>
      <c r="K156" s="328"/>
    </row>
    <row r="157" spans="2:11" s="1" customFormat="1" ht="15" customHeight="1">
      <c r="B157" s="307"/>
      <c r="C157" s="332" t="s">
        <v>4952</v>
      </c>
      <c r="D157" s="286"/>
      <c r="E157" s="286"/>
      <c r="F157" s="333" t="s">
        <v>4931</v>
      </c>
      <c r="G157" s="286"/>
      <c r="H157" s="332" t="s">
        <v>4965</v>
      </c>
      <c r="I157" s="332" t="s">
        <v>4927</v>
      </c>
      <c r="J157" s="332">
        <v>50</v>
      </c>
      <c r="K157" s="328"/>
    </row>
    <row r="158" spans="2:11" s="1" customFormat="1" ht="15" customHeight="1">
      <c r="B158" s="307"/>
      <c r="C158" s="332" t="s">
        <v>4950</v>
      </c>
      <c r="D158" s="286"/>
      <c r="E158" s="286"/>
      <c r="F158" s="333" t="s">
        <v>4931</v>
      </c>
      <c r="G158" s="286"/>
      <c r="H158" s="332" t="s">
        <v>4965</v>
      </c>
      <c r="I158" s="332" t="s">
        <v>4927</v>
      </c>
      <c r="J158" s="332">
        <v>50</v>
      </c>
      <c r="K158" s="328"/>
    </row>
    <row r="159" spans="2:11" s="1" customFormat="1" ht="15" customHeight="1">
      <c r="B159" s="307"/>
      <c r="C159" s="332" t="s">
        <v>219</v>
      </c>
      <c r="D159" s="286"/>
      <c r="E159" s="286"/>
      <c r="F159" s="333" t="s">
        <v>4925</v>
      </c>
      <c r="G159" s="286"/>
      <c r="H159" s="332" t="s">
        <v>4987</v>
      </c>
      <c r="I159" s="332" t="s">
        <v>4927</v>
      </c>
      <c r="J159" s="332" t="s">
        <v>4988</v>
      </c>
      <c r="K159" s="328"/>
    </row>
    <row r="160" spans="2:11" s="1" customFormat="1" ht="15" customHeight="1">
      <c r="B160" s="307"/>
      <c r="C160" s="332" t="s">
        <v>4989</v>
      </c>
      <c r="D160" s="286"/>
      <c r="E160" s="286"/>
      <c r="F160" s="333" t="s">
        <v>4925</v>
      </c>
      <c r="G160" s="286"/>
      <c r="H160" s="332" t="s">
        <v>4990</v>
      </c>
      <c r="I160" s="332" t="s">
        <v>4960</v>
      </c>
      <c r="J160" s="332"/>
      <c r="K160" s="328"/>
    </row>
    <row r="161" spans="2:11" s="1" customFormat="1" ht="15" customHeight="1">
      <c r="B161" s="334"/>
      <c r="C161" s="316"/>
      <c r="D161" s="316"/>
      <c r="E161" s="316"/>
      <c r="F161" s="316"/>
      <c r="G161" s="316"/>
      <c r="H161" s="316"/>
      <c r="I161" s="316"/>
      <c r="J161" s="316"/>
      <c r="K161" s="335"/>
    </row>
    <row r="162" spans="2:11" s="1" customFormat="1" ht="18.75" customHeight="1">
      <c r="B162" s="283"/>
      <c r="C162" s="286"/>
      <c r="D162" s="286"/>
      <c r="E162" s="286"/>
      <c r="F162" s="306"/>
      <c r="G162" s="286"/>
      <c r="H162" s="286"/>
      <c r="I162" s="286"/>
      <c r="J162" s="286"/>
      <c r="K162" s="283"/>
    </row>
    <row r="163" spans="2:11" s="1" customFormat="1" ht="18.75" customHeight="1">
      <c r="B163" s="293"/>
      <c r="C163" s="293"/>
      <c r="D163" s="293"/>
      <c r="E163" s="293"/>
      <c r="F163" s="293"/>
      <c r="G163" s="293"/>
      <c r="H163" s="293"/>
      <c r="I163" s="293"/>
      <c r="J163" s="293"/>
      <c r="K163" s="293"/>
    </row>
    <row r="164" spans="2:11" s="1" customFormat="1" ht="7.5" customHeight="1">
      <c r="B164" s="275"/>
      <c r="C164" s="276"/>
      <c r="D164" s="276"/>
      <c r="E164" s="276"/>
      <c r="F164" s="276"/>
      <c r="G164" s="276"/>
      <c r="H164" s="276"/>
      <c r="I164" s="276"/>
      <c r="J164" s="276"/>
      <c r="K164" s="277"/>
    </row>
    <row r="165" spans="2:11" s="1" customFormat="1" ht="45" customHeight="1">
      <c r="B165" s="278"/>
      <c r="C165" s="410" t="s">
        <v>4991</v>
      </c>
      <c r="D165" s="410"/>
      <c r="E165" s="410"/>
      <c r="F165" s="410"/>
      <c r="G165" s="410"/>
      <c r="H165" s="410"/>
      <c r="I165" s="410"/>
      <c r="J165" s="410"/>
      <c r="K165" s="279"/>
    </row>
    <row r="166" spans="2:11" s="1" customFormat="1" ht="17.25" customHeight="1">
      <c r="B166" s="278"/>
      <c r="C166" s="299" t="s">
        <v>4919</v>
      </c>
      <c r="D166" s="299"/>
      <c r="E166" s="299"/>
      <c r="F166" s="299" t="s">
        <v>4920</v>
      </c>
      <c r="G166" s="336"/>
      <c r="H166" s="337" t="s">
        <v>54</v>
      </c>
      <c r="I166" s="337" t="s">
        <v>57</v>
      </c>
      <c r="J166" s="299" t="s">
        <v>4921</v>
      </c>
      <c r="K166" s="279"/>
    </row>
    <row r="167" spans="2:11" s="1" customFormat="1" ht="17.25" customHeight="1">
      <c r="B167" s="280"/>
      <c r="C167" s="301" t="s">
        <v>4922</v>
      </c>
      <c r="D167" s="301"/>
      <c r="E167" s="301"/>
      <c r="F167" s="302" t="s">
        <v>4923</v>
      </c>
      <c r="G167" s="338"/>
      <c r="H167" s="339"/>
      <c r="I167" s="339"/>
      <c r="J167" s="301" t="s">
        <v>4924</v>
      </c>
      <c r="K167" s="281"/>
    </row>
    <row r="168" spans="2:11" s="1" customFormat="1" ht="5.25" customHeight="1">
      <c r="B168" s="307"/>
      <c r="C168" s="304"/>
      <c r="D168" s="304"/>
      <c r="E168" s="304"/>
      <c r="F168" s="304"/>
      <c r="G168" s="305"/>
      <c r="H168" s="304"/>
      <c r="I168" s="304"/>
      <c r="J168" s="304"/>
      <c r="K168" s="328"/>
    </row>
    <row r="169" spans="2:11" s="1" customFormat="1" ht="15" customHeight="1">
      <c r="B169" s="307"/>
      <c r="C169" s="286" t="s">
        <v>4928</v>
      </c>
      <c r="D169" s="286"/>
      <c r="E169" s="286"/>
      <c r="F169" s="306" t="s">
        <v>4925</v>
      </c>
      <c r="G169" s="286"/>
      <c r="H169" s="286" t="s">
        <v>4965</v>
      </c>
      <c r="I169" s="286" t="s">
        <v>4927</v>
      </c>
      <c r="J169" s="286">
        <v>120</v>
      </c>
      <c r="K169" s="328"/>
    </row>
    <row r="170" spans="2:11" s="1" customFormat="1" ht="15" customHeight="1">
      <c r="B170" s="307"/>
      <c r="C170" s="286" t="s">
        <v>4974</v>
      </c>
      <c r="D170" s="286"/>
      <c r="E170" s="286"/>
      <c r="F170" s="306" t="s">
        <v>4925</v>
      </c>
      <c r="G170" s="286"/>
      <c r="H170" s="286" t="s">
        <v>4975</v>
      </c>
      <c r="I170" s="286" t="s">
        <v>4927</v>
      </c>
      <c r="J170" s="286" t="s">
        <v>4976</v>
      </c>
      <c r="K170" s="328"/>
    </row>
    <row r="171" spans="2:11" s="1" customFormat="1" ht="15" customHeight="1">
      <c r="B171" s="307"/>
      <c r="C171" s="286" t="s">
        <v>85</v>
      </c>
      <c r="D171" s="286"/>
      <c r="E171" s="286"/>
      <c r="F171" s="306" t="s">
        <v>4925</v>
      </c>
      <c r="G171" s="286"/>
      <c r="H171" s="286" t="s">
        <v>4992</v>
      </c>
      <c r="I171" s="286" t="s">
        <v>4927</v>
      </c>
      <c r="J171" s="286" t="s">
        <v>4976</v>
      </c>
      <c r="K171" s="328"/>
    </row>
    <row r="172" spans="2:11" s="1" customFormat="1" ht="15" customHeight="1">
      <c r="B172" s="307"/>
      <c r="C172" s="286" t="s">
        <v>4930</v>
      </c>
      <c r="D172" s="286"/>
      <c r="E172" s="286"/>
      <c r="F172" s="306" t="s">
        <v>4931</v>
      </c>
      <c r="G172" s="286"/>
      <c r="H172" s="286" t="s">
        <v>4992</v>
      </c>
      <c r="I172" s="286" t="s">
        <v>4927</v>
      </c>
      <c r="J172" s="286">
        <v>50</v>
      </c>
      <c r="K172" s="328"/>
    </row>
    <row r="173" spans="2:11" s="1" customFormat="1" ht="15" customHeight="1">
      <c r="B173" s="307"/>
      <c r="C173" s="286" t="s">
        <v>4933</v>
      </c>
      <c r="D173" s="286"/>
      <c r="E173" s="286"/>
      <c r="F173" s="306" t="s">
        <v>4925</v>
      </c>
      <c r="G173" s="286"/>
      <c r="H173" s="286" t="s">
        <v>4992</v>
      </c>
      <c r="I173" s="286" t="s">
        <v>4935</v>
      </c>
      <c r="J173" s="286"/>
      <c r="K173" s="328"/>
    </row>
    <row r="174" spans="2:11" s="1" customFormat="1" ht="15" customHeight="1">
      <c r="B174" s="307"/>
      <c r="C174" s="286" t="s">
        <v>4944</v>
      </c>
      <c r="D174" s="286"/>
      <c r="E174" s="286"/>
      <c r="F174" s="306" t="s">
        <v>4931</v>
      </c>
      <c r="G174" s="286"/>
      <c r="H174" s="286" t="s">
        <v>4992</v>
      </c>
      <c r="I174" s="286" t="s">
        <v>4927</v>
      </c>
      <c r="J174" s="286">
        <v>50</v>
      </c>
      <c r="K174" s="328"/>
    </row>
    <row r="175" spans="2:11" s="1" customFormat="1" ht="15" customHeight="1">
      <c r="B175" s="307"/>
      <c r="C175" s="286" t="s">
        <v>4952</v>
      </c>
      <c r="D175" s="286"/>
      <c r="E175" s="286"/>
      <c r="F175" s="306" t="s">
        <v>4931</v>
      </c>
      <c r="G175" s="286"/>
      <c r="H175" s="286" t="s">
        <v>4992</v>
      </c>
      <c r="I175" s="286" t="s">
        <v>4927</v>
      </c>
      <c r="J175" s="286">
        <v>50</v>
      </c>
      <c r="K175" s="328"/>
    </row>
    <row r="176" spans="2:11" s="1" customFormat="1" ht="15" customHeight="1">
      <c r="B176" s="307"/>
      <c r="C176" s="286" t="s">
        <v>4950</v>
      </c>
      <c r="D176" s="286"/>
      <c r="E176" s="286"/>
      <c r="F176" s="306" t="s">
        <v>4931</v>
      </c>
      <c r="G176" s="286"/>
      <c r="H176" s="286" t="s">
        <v>4992</v>
      </c>
      <c r="I176" s="286" t="s">
        <v>4927</v>
      </c>
      <c r="J176" s="286">
        <v>50</v>
      </c>
      <c r="K176" s="328"/>
    </row>
    <row r="177" spans="2:11" s="1" customFormat="1" ht="15" customHeight="1">
      <c r="B177" s="307"/>
      <c r="C177" s="286" t="s">
        <v>225</v>
      </c>
      <c r="D177" s="286"/>
      <c r="E177" s="286"/>
      <c r="F177" s="306" t="s">
        <v>4925</v>
      </c>
      <c r="G177" s="286"/>
      <c r="H177" s="286" t="s">
        <v>4993</v>
      </c>
      <c r="I177" s="286" t="s">
        <v>4994</v>
      </c>
      <c r="J177" s="286"/>
      <c r="K177" s="328"/>
    </row>
    <row r="178" spans="2:11" s="1" customFormat="1" ht="15" customHeight="1">
      <c r="B178" s="307"/>
      <c r="C178" s="286" t="s">
        <v>57</v>
      </c>
      <c r="D178" s="286"/>
      <c r="E178" s="286"/>
      <c r="F178" s="306" t="s">
        <v>4925</v>
      </c>
      <c r="G178" s="286"/>
      <c r="H178" s="286" t="s">
        <v>4995</v>
      </c>
      <c r="I178" s="286" t="s">
        <v>4996</v>
      </c>
      <c r="J178" s="286">
        <v>1</v>
      </c>
      <c r="K178" s="328"/>
    </row>
    <row r="179" spans="2:11" s="1" customFormat="1" ht="15" customHeight="1">
      <c r="B179" s="307"/>
      <c r="C179" s="286" t="s">
        <v>53</v>
      </c>
      <c r="D179" s="286"/>
      <c r="E179" s="286"/>
      <c r="F179" s="306" t="s">
        <v>4925</v>
      </c>
      <c r="G179" s="286"/>
      <c r="H179" s="286" t="s">
        <v>4997</v>
      </c>
      <c r="I179" s="286" t="s">
        <v>4927</v>
      </c>
      <c r="J179" s="286">
        <v>20</v>
      </c>
      <c r="K179" s="328"/>
    </row>
    <row r="180" spans="2:11" s="1" customFormat="1" ht="15" customHeight="1">
      <c r="B180" s="307"/>
      <c r="C180" s="286" t="s">
        <v>54</v>
      </c>
      <c r="D180" s="286"/>
      <c r="E180" s="286"/>
      <c r="F180" s="306" t="s">
        <v>4925</v>
      </c>
      <c r="G180" s="286"/>
      <c r="H180" s="286" t="s">
        <v>4998</v>
      </c>
      <c r="I180" s="286" t="s">
        <v>4927</v>
      </c>
      <c r="J180" s="286">
        <v>255</v>
      </c>
      <c r="K180" s="328"/>
    </row>
    <row r="181" spans="2:11" s="1" customFormat="1" ht="15" customHeight="1">
      <c r="B181" s="307"/>
      <c r="C181" s="286" t="s">
        <v>226</v>
      </c>
      <c r="D181" s="286"/>
      <c r="E181" s="286"/>
      <c r="F181" s="306" t="s">
        <v>4925</v>
      </c>
      <c r="G181" s="286"/>
      <c r="H181" s="286" t="s">
        <v>4889</v>
      </c>
      <c r="I181" s="286" t="s">
        <v>4927</v>
      </c>
      <c r="J181" s="286">
        <v>10</v>
      </c>
      <c r="K181" s="328"/>
    </row>
    <row r="182" spans="2:11" s="1" customFormat="1" ht="15" customHeight="1">
      <c r="B182" s="307"/>
      <c r="C182" s="286" t="s">
        <v>227</v>
      </c>
      <c r="D182" s="286"/>
      <c r="E182" s="286"/>
      <c r="F182" s="306" t="s">
        <v>4925</v>
      </c>
      <c r="G182" s="286"/>
      <c r="H182" s="286" t="s">
        <v>4999</v>
      </c>
      <c r="I182" s="286" t="s">
        <v>4960</v>
      </c>
      <c r="J182" s="286"/>
      <c r="K182" s="328"/>
    </row>
    <row r="183" spans="2:11" s="1" customFormat="1" ht="15" customHeight="1">
      <c r="B183" s="307"/>
      <c r="C183" s="286" t="s">
        <v>5000</v>
      </c>
      <c r="D183" s="286"/>
      <c r="E183" s="286"/>
      <c r="F183" s="306" t="s">
        <v>4925</v>
      </c>
      <c r="G183" s="286"/>
      <c r="H183" s="286" t="s">
        <v>5001</v>
      </c>
      <c r="I183" s="286" t="s">
        <v>4960</v>
      </c>
      <c r="J183" s="286"/>
      <c r="K183" s="328"/>
    </row>
    <row r="184" spans="2:11" s="1" customFormat="1" ht="15" customHeight="1">
      <c r="B184" s="307"/>
      <c r="C184" s="286" t="s">
        <v>4989</v>
      </c>
      <c r="D184" s="286"/>
      <c r="E184" s="286"/>
      <c r="F184" s="306" t="s">
        <v>4925</v>
      </c>
      <c r="G184" s="286"/>
      <c r="H184" s="286" t="s">
        <v>5002</v>
      </c>
      <c r="I184" s="286" t="s">
        <v>4960</v>
      </c>
      <c r="J184" s="286"/>
      <c r="K184" s="328"/>
    </row>
    <row r="185" spans="2:11" s="1" customFormat="1" ht="15" customHeight="1">
      <c r="B185" s="307"/>
      <c r="C185" s="286" t="s">
        <v>229</v>
      </c>
      <c r="D185" s="286"/>
      <c r="E185" s="286"/>
      <c r="F185" s="306" t="s">
        <v>4931</v>
      </c>
      <c r="G185" s="286"/>
      <c r="H185" s="286" t="s">
        <v>5003</v>
      </c>
      <c r="I185" s="286" t="s">
        <v>4927</v>
      </c>
      <c r="J185" s="286">
        <v>50</v>
      </c>
      <c r="K185" s="328"/>
    </row>
    <row r="186" spans="2:11" s="1" customFormat="1" ht="15" customHeight="1">
      <c r="B186" s="307"/>
      <c r="C186" s="286" t="s">
        <v>5004</v>
      </c>
      <c r="D186" s="286"/>
      <c r="E186" s="286"/>
      <c r="F186" s="306" t="s">
        <v>4931</v>
      </c>
      <c r="G186" s="286"/>
      <c r="H186" s="286" t="s">
        <v>5005</v>
      </c>
      <c r="I186" s="286" t="s">
        <v>5006</v>
      </c>
      <c r="J186" s="286"/>
      <c r="K186" s="328"/>
    </row>
    <row r="187" spans="2:11" s="1" customFormat="1" ht="15" customHeight="1">
      <c r="B187" s="307"/>
      <c r="C187" s="286" t="s">
        <v>5007</v>
      </c>
      <c r="D187" s="286"/>
      <c r="E187" s="286"/>
      <c r="F187" s="306" t="s">
        <v>4931</v>
      </c>
      <c r="G187" s="286"/>
      <c r="H187" s="286" t="s">
        <v>5008</v>
      </c>
      <c r="I187" s="286" t="s">
        <v>5006</v>
      </c>
      <c r="J187" s="286"/>
      <c r="K187" s="328"/>
    </row>
    <row r="188" spans="2:11" s="1" customFormat="1" ht="15" customHeight="1">
      <c r="B188" s="307"/>
      <c r="C188" s="286" t="s">
        <v>5009</v>
      </c>
      <c r="D188" s="286"/>
      <c r="E188" s="286"/>
      <c r="F188" s="306" t="s">
        <v>4931</v>
      </c>
      <c r="G188" s="286"/>
      <c r="H188" s="286" t="s">
        <v>5010</v>
      </c>
      <c r="I188" s="286" t="s">
        <v>5006</v>
      </c>
      <c r="J188" s="286"/>
      <c r="K188" s="328"/>
    </row>
    <row r="189" spans="2:11" s="1" customFormat="1" ht="15" customHeight="1">
      <c r="B189" s="307"/>
      <c r="C189" s="340" t="s">
        <v>5011</v>
      </c>
      <c r="D189" s="286"/>
      <c r="E189" s="286"/>
      <c r="F189" s="306" t="s">
        <v>4931</v>
      </c>
      <c r="G189" s="286"/>
      <c r="H189" s="286" t="s">
        <v>5012</v>
      </c>
      <c r="I189" s="286" t="s">
        <v>5013</v>
      </c>
      <c r="J189" s="341" t="s">
        <v>5014</v>
      </c>
      <c r="K189" s="328"/>
    </row>
    <row r="190" spans="2:11" s="1" customFormat="1" ht="15" customHeight="1">
      <c r="B190" s="307"/>
      <c r="C190" s="292" t="s">
        <v>42</v>
      </c>
      <c r="D190" s="286"/>
      <c r="E190" s="286"/>
      <c r="F190" s="306" t="s">
        <v>4925</v>
      </c>
      <c r="G190" s="286"/>
      <c r="H190" s="283" t="s">
        <v>5015</v>
      </c>
      <c r="I190" s="286" t="s">
        <v>5016</v>
      </c>
      <c r="J190" s="286"/>
      <c r="K190" s="328"/>
    </row>
    <row r="191" spans="2:11" s="1" customFormat="1" ht="15" customHeight="1">
      <c r="B191" s="307"/>
      <c r="C191" s="292" t="s">
        <v>5017</v>
      </c>
      <c r="D191" s="286"/>
      <c r="E191" s="286"/>
      <c r="F191" s="306" t="s">
        <v>4925</v>
      </c>
      <c r="G191" s="286"/>
      <c r="H191" s="286" t="s">
        <v>5018</v>
      </c>
      <c r="I191" s="286" t="s">
        <v>4960</v>
      </c>
      <c r="J191" s="286"/>
      <c r="K191" s="328"/>
    </row>
    <row r="192" spans="2:11" s="1" customFormat="1" ht="15" customHeight="1">
      <c r="B192" s="307"/>
      <c r="C192" s="292" t="s">
        <v>5019</v>
      </c>
      <c r="D192" s="286"/>
      <c r="E192" s="286"/>
      <c r="F192" s="306" t="s">
        <v>4925</v>
      </c>
      <c r="G192" s="286"/>
      <c r="H192" s="286" t="s">
        <v>5020</v>
      </c>
      <c r="I192" s="286" t="s">
        <v>4960</v>
      </c>
      <c r="J192" s="286"/>
      <c r="K192" s="328"/>
    </row>
    <row r="193" spans="2:11" s="1" customFormat="1" ht="15" customHeight="1">
      <c r="B193" s="307"/>
      <c r="C193" s="292" t="s">
        <v>5021</v>
      </c>
      <c r="D193" s="286"/>
      <c r="E193" s="286"/>
      <c r="F193" s="306" t="s">
        <v>4931</v>
      </c>
      <c r="G193" s="286"/>
      <c r="H193" s="286" t="s">
        <v>5022</v>
      </c>
      <c r="I193" s="286" t="s">
        <v>4960</v>
      </c>
      <c r="J193" s="286"/>
      <c r="K193" s="328"/>
    </row>
    <row r="194" spans="2:11" s="1" customFormat="1" ht="15" customHeight="1">
      <c r="B194" s="334"/>
      <c r="C194" s="342"/>
      <c r="D194" s="316"/>
      <c r="E194" s="316"/>
      <c r="F194" s="316"/>
      <c r="G194" s="316"/>
      <c r="H194" s="316"/>
      <c r="I194" s="316"/>
      <c r="J194" s="316"/>
      <c r="K194" s="335"/>
    </row>
    <row r="195" spans="2:11" s="1" customFormat="1" ht="18.75" customHeight="1">
      <c r="B195" s="283"/>
      <c r="C195" s="286"/>
      <c r="D195" s="286"/>
      <c r="E195" s="286"/>
      <c r="F195" s="306"/>
      <c r="G195" s="286"/>
      <c r="H195" s="286"/>
      <c r="I195" s="286"/>
      <c r="J195" s="286"/>
      <c r="K195" s="283"/>
    </row>
    <row r="196" spans="2:11" s="1" customFormat="1" ht="18.75" customHeight="1">
      <c r="B196" s="283"/>
      <c r="C196" s="286"/>
      <c r="D196" s="286"/>
      <c r="E196" s="286"/>
      <c r="F196" s="306"/>
      <c r="G196" s="286"/>
      <c r="H196" s="286"/>
      <c r="I196" s="286"/>
      <c r="J196" s="286"/>
      <c r="K196" s="283"/>
    </row>
    <row r="197" spans="2:11" s="1" customFormat="1" ht="18.75" customHeight="1">
      <c r="B197" s="293"/>
      <c r="C197" s="293"/>
      <c r="D197" s="293"/>
      <c r="E197" s="293"/>
      <c r="F197" s="293"/>
      <c r="G197" s="293"/>
      <c r="H197" s="293"/>
      <c r="I197" s="293"/>
      <c r="J197" s="293"/>
      <c r="K197" s="293"/>
    </row>
    <row r="198" spans="2:11" s="1" customFormat="1" ht="13.5">
      <c r="B198" s="275"/>
      <c r="C198" s="276"/>
      <c r="D198" s="276"/>
      <c r="E198" s="276"/>
      <c r="F198" s="276"/>
      <c r="G198" s="276"/>
      <c r="H198" s="276"/>
      <c r="I198" s="276"/>
      <c r="J198" s="276"/>
      <c r="K198" s="277"/>
    </row>
    <row r="199" spans="2:11" s="1" customFormat="1" ht="21">
      <c r="B199" s="278"/>
      <c r="C199" s="410" t="s">
        <v>5023</v>
      </c>
      <c r="D199" s="410"/>
      <c r="E199" s="410"/>
      <c r="F199" s="410"/>
      <c r="G199" s="410"/>
      <c r="H199" s="410"/>
      <c r="I199" s="410"/>
      <c r="J199" s="410"/>
      <c r="K199" s="279"/>
    </row>
    <row r="200" spans="2:11" s="1" customFormat="1" ht="25.5" customHeight="1">
      <c r="B200" s="278"/>
      <c r="C200" s="343" t="s">
        <v>5024</v>
      </c>
      <c r="D200" s="343"/>
      <c r="E200" s="343"/>
      <c r="F200" s="343" t="s">
        <v>5025</v>
      </c>
      <c r="G200" s="344"/>
      <c r="H200" s="411" t="s">
        <v>5026</v>
      </c>
      <c r="I200" s="411"/>
      <c r="J200" s="411"/>
      <c r="K200" s="279"/>
    </row>
    <row r="201" spans="2:11" s="1" customFormat="1" ht="5.25" customHeight="1">
      <c r="B201" s="307"/>
      <c r="C201" s="304"/>
      <c r="D201" s="304"/>
      <c r="E201" s="304"/>
      <c r="F201" s="304"/>
      <c r="G201" s="286"/>
      <c r="H201" s="304"/>
      <c r="I201" s="304"/>
      <c r="J201" s="304"/>
      <c r="K201" s="328"/>
    </row>
    <row r="202" spans="2:11" s="1" customFormat="1" ht="15" customHeight="1">
      <c r="B202" s="307"/>
      <c r="C202" s="286" t="s">
        <v>5016</v>
      </c>
      <c r="D202" s="286"/>
      <c r="E202" s="286"/>
      <c r="F202" s="306" t="s">
        <v>43</v>
      </c>
      <c r="G202" s="286"/>
      <c r="H202" s="412" t="s">
        <v>5027</v>
      </c>
      <c r="I202" s="412"/>
      <c r="J202" s="412"/>
      <c r="K202" s="328"/>
    </row>
    <row r="203" spans="2:11" s="1" customFormat="1" ht="15" customHeight="1">
      <c r="B203" s="307"/>
      <c r="C203" s="313"/>
      <c r="D203" s="286"/>
      <c r="E203" s="286"/>
      <c r="F203" s="306" t="s">
        <v>44</v>
      </c>
      <c r="G203" s="286"/>
      <c r="H203" s="412" t="s">
        <v>5028</v>
      </c>
      <c r="I203" s="412"/>
      <c r="J203" s="412"/>
      <c r="K203" s="328"/>
    </row>
    <row r="204" spans="2:11" s="1" customFormat="1" ht="15" customHeight="1">
      <c r="B204" s="307"/>
      <c r="C204" s="313"/>
      <c r="D204" s="286"/>
      <c r="E204" s="286"/>
      <c r="F204" s="306" t="s">
        <v>47</v>
      </c>
      <c r="G204" s="286"/>
      <c r="H204" s="412" t="s">
        <v>5029</v>
      </c>
      <c r="I204" s="412"/>
      <c r="J204" s="412"/>
      <c r="K204" s="328"/>
    </row>
    <row r="205" spans="2:11" s="1" customFormat="1" ht="15" customHeight="1">
      <c r="B205" s="307"/>
      <c r="C205" s="286"/>
      <c r="D205" s="286"/>
      <c r="E205" s="286"/>
      <c r="F205" s="306" t="s">
        <v>45</v>
      </c>
      <c r="G205" s="286"/>
      <c r="H205" s="412" t="s">
        <v>5030</v>
      </c>
      <c r="I205" s="412"/>
      <c r="J205" s="412"/>
      <c r="K205" s="328"/>
    </row>
    <row r="206" spans="2:11" s="1" customFormat="1" ht="15" customHeight="1">
      <c r="B206" s="307"/>
      <c r="C206" s="286"/>
      <c r="D206" s="286"/>
      <c r="E206" s="286"/>
      <c r="F206" s="306" t="s">
        <v>46</v>
      </c>
      <c r="G206" s="286"/>
      <c r="H206" s="412" t="s">
        <v>5031</v>
      </c>
      <c r="I206" s="412"/>
      <c r="J206" s="412"/>
      <c r="K206" s="328"/>
    </row>
    <row r="207" spans="2:11" s="1" customFormat="1" ht="15" customHeight="1">
      <c r="B207" s="307"/>
      <c r="C207" s="286"/>
      <c r="D207" s="286"/>
      <c r="E207" s="286"/>
      <c r="F207" s="306"/>
      <c r="G207" s="286"/>
      <c r="H207" s="286"/>
      <c r="I207" s="286"/>
      <c r="J207" s="286"/>
      <c r="K207" s="328"/>
    </row>
    <row r="208" spans="2:11" s="1" customFormat="1" ht="15" customHeight="1">
      <c r="B208" s="307"/>
      <c r="C208" s="286" t="s">
        <v>4972</v>
      </c>
      <c r="D208" s="286"/>
      <c r="E208" s="286"/>
      <c r="F208" s="306" t="s">
        <v>78</v>
      </c>
      <c r="G208" s="286"/>
      <c r="H208" s="412" t="s">
        <v>5032</v>
      </c>
      <c r="I208" s="412"/>
      <c r="J208" s="412"/>
      <c r="K208" s="328"/>
    </row>
    <row r="209" spans="2:11" s="1" customFormat="1" ht="15" customHeight="1">
      <c r="B209" s="307"/>
      <c r="C209" s="313"/>
      <c r="D209" s="286"/>
      <c r="E209" s="286"/>
      <c r="F209" s="306" t="s">
        <v>4872</v>
      </c>
      <c r="G209" s="286"/>
      <c r="H209" s="412" t="s">
        <v>4873</v>
      </c>
      <c r="I209" s="412"/>
      <c r="J209" s="412"/>
      <c r="K209" s="328"/>
    </row>
    <row r="210" spans="2:11" s="1" customFormat="1" ht="15" customHeight="1">
      <c r="B210" s="307"/>
      <c r="C210" s="286"/>
      <c r="D210" s="286"/>
      <c r="E210" s="286"/>
      <c r="F210" s="306" t="s">
        <v>4870</v>
      </c>
      <c r="G210" s="286"/>
      <c r="H210" s="412" t="s">
        <v>5033</v>
      </c>
      <c r="I210" s="412"/>
      <c r="J210" s="412"/>
      <c r="K210" s="328"/>
    </row>
    <row r="211" spans="2:11" s="1" customFormat="1" ht="15" customHeight="1">
      <c r="B211" s="345"/>
      <c r="C211" s="313"/>
      <c r="D211" s="313"/>
      <c r="E211" s="313"/>
      <c r="F211" s="306" t="s">
        <v>210</v>
      </c>
      <c r="G211" s="292"/>
      <c r="H211" s="413" t="s">
        <v>211</v>
      </c>
      <c r="I211" s="413"/>
      <c r="J211" s="413"/>
      <c r="K211" s="346"/>
    </row>
    <row r="212" spans="2:11" s="1" customFormat="1" ht="15" customHeight="1">
      <c r="B212" s="345"/>
      <c r="C212" s="313"/>
      <c r="D212" s="313"/>
      <c r="E212" s="313"/>
      <c r="F212" s="306" t="s">
        <v>776</v>
      </c>
      <c r="G212" s="292"/>
      <c r="H212" s="413" t="s">
        <v>4854</v>
      </c>
      <c r="I212" s="413"/>
      <c r="J212" s="413"/>
      <c r="K212" s="346"/>
    </row>
    <row r="213" spans="2:11" s="1" customFormat="1" ht="15" customHeight="1">
      <c r="B213" s="345"/>
      <c r="C213" s="313"/>
      <c r="D213" s="313"/>
      <c r="E213" s="313"/>
      <c r="F213" s="347"/>
      <c r="G213" s="292"/>
      <c r="H213" s="348"/>
      <c r="I213" s="348"/>
      <c r="J213" s="348"/>
      <c r="K213" s="346"/>
    </row>
    <row r="214" spans="2:11" s="1" customFormat="1" ht="15" customHeight="1">
      <c r="B214" s="345"/>
      <c r="C214" s="286" t="s">
        <v>4996</v>
      </c>
      <c r="D214" s="313"/>
      <c r="E214" s="313"/>
      <c r="F214" s="306">
        <v>1</v>
      </c>
      <c r="G214" s="292"/>
      <c r="H214" s="413" t="s">
        <v>5034</v>
      </c>
      <c r="I214" s="413"/>
      <c r="J214" s="413"/>
      <c r="K214" s="346"/>
    </row>
    <row r="215" spans="2:11" s="1" customFormat="1" ht="15" customHeight="1">
      <c r="B215" s="345"/>
      <c r="C215" s="313"/>
      <c r="D215" s="313"/>
      <c r="E215" s="313"/>
      <c r="F215" s="306">
        <v>2</v>
      </c>
      <c r="G215" s="292"/>
      <c r="H215" s="413" t="s">
        <v>5035</v>
      </c>
      <c r="I215" s="413"/>
      <c r="J215" s="413"/>
      <c r="K215" s="346"/>
    </row>
    <row r="216" spans="2:11" s="1" customFormat="1" ht="15" customHeight="1">
      <c r="B216" s="345"/>
      <c r="C216" s="313"/>
      <c r="D216" s="313"/>
      <c r="E216" s="313"/>
      <c r="F216" s="306">
        <v>3</v>
      </c>
      <c r="G216" s="292"/>
      <c r="H216" s="413" t="s">
        <v>5036</v>
      </c>
      <c r="I216" s="413"/>
      <c r="J216" s="413"/>
      <c r="K216" s="346"/>
    </row>
    <row r="217" spans="2:11" s="1" customFormat="1" ht="15" customHeight="1">
      <c r="B217" s="345"/>
      <c r="C217" s="313"/>
      <c r="D217" s="313"/>
      <c r="E217" s="313"/>
      <c r="F217" s="306">
        <v>4</v>
      </c>
      <c r="G217" s="292"/>
      <c r="H217" s="413" t="s">
        <v>5037</v>
      </c>
      <c r="I217" s="413"/>
      <c r="J217" s="413"/>
      <c r="K217" s="346"/>
    </row>
    <row r="218" spans="2:11" s="1" customFormat="1" ht="12.75" customHeight="1">
      <c r="B218" s="349"/>
      <c r="C218" s="350"/>
      <c r="D218" s="350"/>
      <c r="E218" s="350"/>
      <c r="F218" s="350"/>
      <c r="G218" s="350"/>
      <c r="H218" s="350"/>
      <c r="I218" s="350"/>
      <c r="J218" s="350"/>
      <c r="K218" s="351"/>
    </row>
  </sheetData>
  <sheetProtection formatCells="0" formatColumns="0" formatRows="0" insertColumns="0" insertRows="0" insertHyperlinks="0" deleteColumns="0" deleteRows="0" sort="0" autoFilter="0" pivotTables="0"/>
  <mergeCells count="77">
    <mergeCell ref="G44:J44"/>
    <mergeCell ref="G45:J45"/>
    <mergeCell ref="C3:J3"/>
    <mergeCell ref="C4:J4"/>
    <mergeCell ref="C6:J6"/>
    <mergeCell ref="C7:J7"/>
    <mergeCell ref="G39:J39"/>
    <mergeCell ref="G40:J40"/>
    <mergeCell ref="G41:J41"/>
    <mergeCell ref="G42:J42"/>
    <mergeCell ref="G43:J43"/>
    <mergeCell ref="D34:J34"/>
    <mergeCell ref="D35:J35"/>
    <mergeCell ref="G36:J36"/>
    <mergeCell ref="G37:J37"/>
    <mergeCell ref="G38:J38"/>
    <mergeCell ref="D27:J27"/>
    <mergeCell ref="D28:J28"/>
    <mergeCell ref="D30:J30"/>
    <mergeCell ref="D31:J31"/>
    <mergeCell ref="D33:J33"/>
    <mergeCell ref="D70:J70"/>
    <mergeCell ref="C75:J75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65:J65"/>
    <mergeCell ref="D66:J66"/>
    <mergeCell ref="D67:J67"/>
    <mergeCell ref="D68:J68"/>
    <mergeCell ref="D69:J69"/>
    <mergeCell ref="D59:J59"/>
    <mergeCell ref="D60:J60"/>
    <mergeCell ref="D61:J61"/>
    <mergeCell ref="D62:J62"/>
    <mergeCell ref="D63:J63"/>
    <mergeCell ref="C52:J52"/>
    <mergeCell ref="C54:J54"/>
    <mergeCell ref="C55:J55"/>
    <mergeCell ref="C57:J57"/>
    <mergeCell ref="D58:J58"/>
    <mergeCell ref="D47:J47"/>
    <mergeCell ref="E48:J48"/>
    <mergeCell ref="E49:J49"/>
    <mergeCell ref="E50:J50"/>
    <mergeCell ref="D51:J51"/>
    <mergeCell ref="H212:J212"/>
    <mergeCell ref="H214:J214"/>
    <mergeCell ref="H215:J215"/>
    <mergeCell ref="H216:J216"/>
    <mergeCell ref="H217:J217"/>
    <mergeCell ref="H206:J206"/>
    <mergeCell ref="H208:J208"/>
    <mergeCell ref="H209:J209"/>
    <mergeCell ref="H210:J210"/>
    <mergeCell ref="H211:J211"/>
    <mergeCell ref="H200:J200"/>
    <mergeCell ref="H202:J202"/>
    <mergeCell ref="H203:J203"/>
    <mergeCell ref="H204:J204"/>
    <mergeCell ref="H205:J205"/>
    <mergeCell ref="C102:J102"/>
    <mergeCell ref="C122:J122"/>
    <mergeCell ref="C147:J147"/>
    <mergeCell ref="C165:J165"/>
    <mergeCell ref="C199:J199"/>
  </mergeCells>
  <pageMargins left="0.59027779999999996" right="0.59027779999999996" top="0.59027779999999996" bottom="0.59027779999999996" header="0" footer="0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318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92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s="2" customFormat="1" ht="12" customHeight="1">
      <c r="A8" s="36"/>
      <c r="B8" s="41"/>
      <c r="C8" s="36"/>
      <c r="D8" s="116" t="s">
        <v>214</v>
      </c>
      <c r="E8" s="36"/>
      <c r="F8" s="36"/>
      <c r="G8" s="36"/>
      <c r="H8" s="36"/>
      <c r="I8" s="117"/>
      <c r="J8" s="36"/>
      <c r="K8" s="36"/>
      <c r="L8" s="118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</row>
    <row r="9" spans="1:46" s="2" customFormat="1" ht="16.5" customHeight="1">
      <c r="A9" s="36"/>
      <c r="B9" s="41"/>
      <c r="C9" s="36"/>
      <c r="D9" s="36"/>
      <c r="E9" s="400" t="s">
        <v>345</v>
      </c>
      <c r="F9" s="399"/>
      <c r="G9" s="399"/>
      <c r="H9" s="399"/>
      <c r="I9" s="117"/>
      <c r="J9" s="36"/>
      <c r="K9" s="36"/>
      <c r="L9" s="118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</row>
    <row r="10" spans="1:46" s="2" customFormat="1" ht="11.25">
      <c r="A10" s="36"/>
      <c r="B10" s="41"/>
      <c r="C10" s="36"/>
      <c r="D10" s="36"/>
      <c r="E10" s="36"/>
      <c r="F10" s="36"/>
      <c r="G10" s="36"/>
      <c r="H10" s="36"/>
      <c r="I10" s="117"/>
      <c r="J10" s="36"/>
      <c r="K10" s="36"/>
      <c r="L10" s="11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</row>
    <row r="11" spans="1:46" s="2" customFormat="1" ht="12" customHeight="1">
      <c r="A11" s="36"/>
      <c r="B11" s="41"/>
      <c r="C11" s="36"/>
      <c r="D11" s="116" t="s">
        <v>18</v>
      </c>
      <c r="E11" s="36"/>
      <c r="F11" s="105" t="s">
        <v>19</v>
      </c>
      <c r="G11" s="36"/>
      <c r="H11" s="36"/>
      <c r="I11" s="119" t="s">
        <v>20</v>
      </c>
      <c r="J11" s="105" t="s">
        <v>19</v>
      </c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21</v>
      </c>
      <c r="E12" s="36"/>
      <c r="F12" s="105" t="s">
        <v>22</v>
      </c>
      <c r="G12" s="36"/>
      <c r="H12" s="36"/>
      <c r="I12" s="119" t="s">
        <v>23</v>
      </c>
      <c r="J12" s="120" t="str">
        <f>'Rekapitulace stavby'!AN8</f>
        <v>12. 6. 2020</v>
      </c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0.9" customHeight="1">
      <c r="A13" s="36"/>
      <c r="B13" s="41"/>
      <c r="C13" s="36"/>
      <c r="D13" s="36"/>
      <c r="E13" s="36"/>
      <c r="F13" s="36"/>
      <c r="G13" s="36"/>
      <c r="H13" s="36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2" customHeight="1">
      <c r="A14" s="36"/>
      <c r="B14" s="41"/>
      <c r="C14" s="36"/>
      <c r="D14" s="116" t="s">
        <v>25</v>
      </c>
      <c r="E14" s="36"/>
      <c r="F14" s="36"/>
      <c r="G14" s="36"/>
      <c r="H14" s="36"/>
      <c r="I14" s="119" t="s">
        <v>26</v>
      </c>
      <c r="J14" s="105" t="s">
        <v>19</v>
      </c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8" customHeight="1">
      <c r="A15" s="36"/>
      <c r="B15" s="41"/>
      <c r="C15" s="36"/>
      <c r="D15" s="36"/>
      <c r="E15" s="105" t="s">
        <v>27</v>
      </c>
      <c r="F15" s="36"/>
      <c r="G15" s="36"/>
      <c r="H15" s="36"/>
      <c r="I15" s="119" t="s">
        <v>28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6.95" customHeight="1">
      <c r="A16" s="36"/>
      <c r="B16" s="41"/>
      <c r="C16" s="36"/>
      <c r="D16" s="36"/>
      <c r="E16" s="36"/>
      <c r="F16" s="36"/>
      <c r="G16" s="36"/>
      <c r="H16" s="36"/>
      <c r="I16" s="117"/>
      <c r="J16" s="36"/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2" customHeight="1">
      <c r="A17" s="36"/>
      <c r="B17" s="41"/>
      <c r="C17" s="36"/>
      <c r="D17" s="116" t="s">
        <v>29</v>
      </c>
      <c r="E17" s="36"/>
      <c r="F17" s="36"/>
      <c r="G17" s="36"/>
      <c r="H17" s="36"/>
      <c r="I17" s="119" t="s">
        <v>26</v>
      </c>
      <c r="J17" s="32" t="str">
        <f>'Rekapitulace stavby'!AN13</f>
        <v>Vyplň údaj</v>
      </c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8" customHeight="1">
      <c r="A18" s="36"/>
      <c r="B18" s="41"/>
      <c r="C18" s="36"/>
      <c r="D18" s="36"/>
      <c r="E18" s="401" t="str">
        <f>'Rekapitulace stavby'!E14</f>
        <v>Vyplň údaj</v>
      </c>
      <c r="F18" s="402"/>
      <c r="G18" s="402"/>
      <c r="H18" s="402"/>
      <c r="I18" s="119" t="s">
        <v>28</v>
      </c>
      <c r="J18" s="32" t="str">
        <f>'Rekapitulace stavby'!AN14</f>
        <v>Vyplň údaj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6.95" customHeight="1">
      <c r="A19" s="36"/>
      <c r="B19" s="41"/>
      <c r="C19" s="36"/>
      <c r="D19" s="36"/>
      <c r="E19" s="36"/>
      <c r="F19" s="36"/>
      <c r="G19" s="36"/>
      <c r="H19" s="36"/>
      <c r="I19" s="117"/>
      <c r="J19" s="36"/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12" customHeight="1">
      <c r="A20" s="36"/>
      <c r="B20" s="41"/>
      <c r="C20" s="36"/>
      <c r="D20" s="116" t="s">
        <v>31</v>
      </c>
      <c r="E20" s="36"/>
      <c r="F20" s="36"/>
      <c r="G20" s="36"/>
      <c r="H20" s="36"/>
      <c r="I20" s="119" t="s">
        <v>26</v>
      </c>
      <c r="J20" s="105" t="s">
        <v>19</v>
      </c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8" customHeight="1">
      <c r="A21" s="36"/>
      <c r="B21" s="41"/>
      <c r="C21" s="36"/>
      <c r="D21" s="36"/>
      <c r="E21" s="105" t="s">
        <v>32</v>
      </c>
      <c r="F21" s="36"/>
      <c r="G21" s="36"/>
      <c r="H21" s="36"/>
      <c r="I21" s="119" t="s">
        <v>28</v>
      </c>
      <c r="J21" s="105" t="s">
        <v>19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6.95" customHeight="1">
      <c r="A22" s="36"/>
      <c r="B22" s="41"/>
      <c r="C22" s="36"/>
      <c r="D22" s="36"/>
      <c r="E22" s="36"/>
      <c r="F22" s="36"/>
      <c r="G22" s="36"/>
      <c r="H22" s="36"/>
      <c r="I22" s="117"/>
      <c r="J22" s="36"/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12" customHeight="1">
      <c r="A23" s="36"/>
      <c r="B23" s="41"/>
      <c r="C23" s="36"/>
      <c r="D23" s="116" t="s">
        <v>34</v>
      </c>
      <c r="E23" s="36"/>
      <c r="F23" s="36"/>
      <c r="G23" s="36"/>
      <c r="H23" s="36"/>
      <c r="I23" s="119" t="s">
        <v>26</v>
      </c>
      <c r="J23" s="105" t="str">
        <f>IF('Rekapitulace stavby'!AN19="","",'Rekapitulace stavby'!AN19)</f>
        <v/>
      </c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8" customHeight="1">
      <c r="A24" s="36"/>
      <c r="B24" s="41"/>
      <c r="C24" s="36"/>
      <c r="D24" s="36"/>
      <c r="E24" s="105" t="str">
        <f>IF('Rekapitulace stavby'!E20="","",'Rekapitulace stavby'!E20)</f>
        <v xml:space="preserve"> </v>
      </c>
      <c r="F24" s="36"/>
      <c r="G24" s="36"/>
      <c r="H24" s="36"/>
      <c r="I24" s="119" t="s">
        <v>28</v>
      </c>
      <c r="J24" s="105" t="str">
        <f>IF('Rekapitulace stavby'!AN20="","",'Rekapitulace stavby'!AN20)</f>
        <v/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6.95" customHeight="1">
      <c r="A25" s="36"/>
      <c r="B25" s="41"/>
      <c r="C25" s="36"/>
      <c r="D25" s="36"/>
      <c r="E25" s="36"/>
      <c r="F25" s="36"/>
      <c r="G25" s="36"/>
      <c r="H25" s="36"/>
      <c r="I25" s="117"/>
      <c r="J25" s="36"/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12" customHeight="1">
      <c r="A26" s="36"/>
      <c r="B26" s="41"/>
      <c r="C26" s="36"/>
      <c r="D26" s="116" t="s">
        <v>36</v>
      </c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8" customFormat="1" ht="16.5" customHeight="1">
      <c r="A27" s="121"/>
      <c r="B27" s="122"/>
      <c r="C27" s="121"/>
      <c r="D27" s="121"/>
      <c r="E27" s="403" t="s">
        <v>19</v>
      </c>
      <c r="F27" s="403"/>
      <c r="G27" s="403"/>
      <c r="H27" s="403"/>
      <c r="I27" s="123"/>
      <c r="J27" s="121"/>
      <c r="K27" s="121"/>
      <c r="L27" s="124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</row>
    <row r="28" spans="1:31" s="2" customFormat="1" ht="6.95" customHeight="1">
      <c r="A28" s="36"/>
      <c r="B28" s="41"/>
      <c r="C28" s="36"/>
      <c r="D28" s="36"/>
      <c r="E28" s="36"/>
      <c r="F28" s="36"/>
      <c r="G28" s="36"/>
      <c r="H28" s="36"/>
      <c r="I28" s="117"/>
      <c r="J28" s="36"/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125"/>
      <c r="E29" s="125"/>
      <c r="F29" s="125"/>
      <c r="G29" s="125"/>
      <c r="H29" s="125"/>
      <c r="I29" s="126"/>
      <c r="J29" s="125"/>
      <c r="K29" s="125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25.35" customHeight="1">
      <c r="A30" s="36"/>
      <c r="B30" s="41"/>
      <c r="C30" s="36"/>
      <c r="D30" s="127" t="s">
        <v>38</v>
      </c>
      <c r="E30" s="36"/>
      <c r="F30" s="36"/>
      <c r="G30" s="36"/>
      <c r="H30" s="36"/>
      <c r="I30" s="117"/>
      <c r="J30" s="128">
        <f>ROUND(J87, 2)</f>
        <v>0</v>
      </c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2" customFormat="1" ht="6.95" customHeight="1">
      <c r="A31" s="36"/>
      <c r="B31" s="41"/>
      <c r="C31" s="36"/>
      <c r="D31" s="125"/>
      <c r="E31" s="125"/>
      <c r="F31" s="125"/>
      <c r="G31" s="125"/>
      <c r="H31" s="125"/>
      <c r="I31" s="126"/>
      <c r="J31" s="125"/>
      <c r="K31" s="125"/>
      <c r="L31" s="118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1" s="2" customFormat="1" ht="14.45" customHeight="1">
      <c r="A32" s="36"/>
      <c r="B32" s="41"/>
      <c r="C32" s="36"/>
      <c r="D32" s="36"/>
      <c r="E32" s="36"/>
      <c r="F32" s="129" t="s">
        <v>40</v>
      </c>
      <c r="G32" s="36"/>
      <c r="H32" s="36"/>
      <c r="I32" s="130" t="s">
        <v>39</v>
      </c>
      <c r="J32" s="129" t="s">
        <v>41</v>
      </c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14.45" customHeight="1">
      <c r="A33" s="36"/>
      <c r="B33" s="41"/>
      <c r="C33" s="36"/>
      <c r="D33" s="131" t="s">
        <v>42</v>
      </c>
      <c r="E33" s="116" t="s">
        <v>43</v>
      </c>
      <c r="F33" s="132">
        <f>ROUND((SUM(BE87:BE317)),  2)</f>
        <v>0</v>
      </c>
      <c r="G33" s="36"/>
      <c r="H33" s="36"/>
      <c r="I33" s="133">
        <v>0.21</v>
      </c>
      <c r="J33" s="132">
        <f>ROUND(((SUM(BE87:BE317))*I33),  2)</f>
        <v>0</v>
      </c>
      <c r="K33" s="36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14.45" customHeight="1">
      <c r="A34" s="36"/>
      <c r="B34" s="41"/>
      <c r="C34" s="36"/>
      <c r="D34" s="36"/>
      <c r="E34" s="116" t="s">
        <v>44</v>
      </c>
      <c r="F34" s="132">
        <f>ROUND((SUM(BF87:BF317)),  2)</f>
        <v>0</v>
      </c>
      <c r="G34" s="36"/>
      <c r="H34" s="36"/>
      <c r="I34" s="133">
        <v>0.15</v>
      </c>
      <c r="J34" s="132">
        <f>ROUND(((SUM(BF87:BF317))*I34), 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14.45" hidden="1" customHeight="1">
      <c r="A35" s="36"/>
      <c r="B35" s="41"/>
      <c r="C35" s="36"/>
      <c r="D35" s="36"/>
      <c r="E35" s="116" t="s">
        <v>45</v>
      </c>
      <c r="F35" s="132">
        <f>ROUND((SUM(BG87:BG317)),  2)</f>
        <v>0</v>
      </c>
      <c r="G35" s="36"/>
      <c r="H35" s="36"/>
      <c r="I35" s="133">
        <v>0.21</v>
      </c>
      <c r="J35" s="132">
        <f>0</f>
        <v>0</v>
      </c>
      <c r="K35" s="36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hidden="1" customHeight="1">
      <c r="A36" s="36"/>
      <c r="B36" s="41"/>
      <c r="C36" s="36"/>
      <c r="D36" s="36"/>
      <c r="E36" s="116" t="s">
        <v>46</v>
      </c>
      <c r="F36" s="132">
        <f>ROUND((SUM(BH87:BH317)),  2)</f>
        <v>0</v>
      </c>
      <c r="G36" s="36"/>
      <c r="H36" s="36"/>
      <c r="I36" s="133">
        <v>0.15</v>
      </c>
      <c r="J36" s="132">
        <f>0</f>
        <v>0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hidden="1" customHeight="1">
      <c r="A37" s="36"/>
      <c r="B37" s="41"/>
      <c r="C37" s="36"/>
      <c r="D37" s="36"/>
      <c r="E37" s="116" t="s">
        <v>47</v>
      </c>
      <c r="F37" s="132">
        <f>ROUND((SUM(BI87:BI317)),  2)</f>
        <v>0</v>
      </c>
      <c r="G37" s="36"/>
      <c r="H37" s="36"/>
      <c r="I37" s="133">
        <v>0</v>
      </c>
      <c r="J37" s="132">
        <f>0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6.95" customHeight="1">
      <c r="A38" s="36"/>
      <c r="B38" s="41"/>
      <c r="C38" s="36"/>
      <c r="D38" s="36"/>
      <c r="E38" s="36"/>
      <c r="F38" s="36"/>
      <c r="G38" s="36"/>
      <c r="H38" s="36"/>
      <c r="I38" s="117"/>
      <c r="J38" s="36"/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25.35" customHeight="1">
      <c r="A39" s="36"/>
      <c r="B39" s="41"/>
      <c r="C39" s="134"/>
      <c r="D39" s="135" t="s">
        <v>48</v>
      </c>
      <c r="E39" s="136"/>
      <c r="F39" s="136"/>
      <c r="G39" s="137" t="s">
        <v>49</v>
      </c>
      <c r="H39" s="138" t="s">
        <v>50</v>
      </c>
      <c r="I39" s="139"/>
      <c r="J39" s="140">
        <f>SUM(J30:J37)</f>
        <v>0</v>
      </c>
      <c r="K39" s="141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customHeight="1">
      <c r="A40" s="36"/>
      <c r="B40" s="142"/>
      <c r="C40" s="143"/>
      <c r="D40" s="143"/>
      <c r="E40" s="143"/>
      <c r="F40" s="143"/>
      <c r="G40" s="143"/>
      <c r="H40" s="143"/>
      <c r="I40" s="144"/>
      <c r="J40" s="143"/>
      <c r="K40" s="143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4" spans="1:31" s="2" customFormat="1" ht="6.95" customHeight="1">
      <c r="A44" s="36"/>
      <c r="B44" s="145"/>
      <c r="C44" s="146"/>
      <c r="D44" s="146"/>
      <c r="E44" s="146"/>
      <c r="F44" s="146"/>
      <c r="G44" s="146"/>
      <c r="H44" s="146"/>
      <c r="I44" s="147"/>
      <c r="J44" s="146"/>
      <c r="K44" s="146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31" s="2" customFormat="1" ht="24.95" customHeight="1">
      <c r="A45" s="36"/>
      <c r="B45" s="37"/>
      <c r="C45" s="25" t="s">
        <v>218</v>
      </c>
      <c r="D45" s="38"/>
      <c r="E45" s="38"/>
      <c r="F45" s="38"/>
      <c r="G45" s="38"/>
      <c r="H45" s="38"/>
      <c r="I45" s="117"/>
      <c r="J45" s="38"/>
      <c r="K45" s="38"/>
      <c r="L45" s="118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</row>
    <row r="46" spans="1:31" s="2" customFormat="1" ht="6.95" customHeight="1">
      <c r="A46" s="36"/>
      <c r="B46" s="37"/>
      <c r="C46" s="38"/>
      <c r="D46" s="38"/>
      <c r="E46" s="38"/>
      <c r="F46" s="38"/>
      <c r="G46" s="38"/>
      <c r="H46" s="38"/>
      <c r="I46" s="117"/>
      <c r="J46" s="38"/>
      <c r="K46" s="38"/>
      <c r="L46" s="118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</row>
    <row r="47" spans="1:31" s="2" customFormat="1" ht="12" customHeight="1">
      <c r="A47" s="36"/>
      <c r="B47" s="37"/>
      <c r="C47" s="31" t="s">
        <v>16</v>
      </c>
      <c r="D47" s="38"/>
      <c r="E47" s="38"/>
      <c r="F47" s="38"/>
      <c r="G47" s="38"/>
      <c r="H47" s="38"/>
      <c r="I47" s="117"/>
      <c r="J47" s="38"/>
      <c r="K47" s="38"/>
      <c r="L47" s="118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</row>
    <row r="48" spans="1:31" s="2" customFormat="1" ht="16.5" customHeight="1">
      <c r="A48" s="36"/>
      <c r="B48" s="37"/>
      <c r="C48" s="38"/>
      <c r="D48" s="38"/>
      <c r="E48" s="404" t="str">
        <f>E7</f>
        <v>Horoměřická S 071 - most, Praha 6, č. akce 999615</v>
      </c>
      <c r="F48" s="405"/>
      <c r="G48" s="405"/>
      <c r="H48" s="405"/>
      <c r="I48" s="117"/>
      <c r="J48" s="38"/>
      <c r="K48" s="38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47" s="2" customFormat="1" ht="12" customHeight="1">
      <c r="A49" s="36"/>
      <c r="B49" s="37"/>
      <c r="C49" s="31" t="s">
        <v>214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47" s="2" customFormat="1" ht="16.5" customHeight="1">
      <c r="A50" s="36"/>
      <c r="B50" s="37"/>
      <c r="C50" s="38"/>
      <c r="D50" s="38"/>
      <c r="E50" s="378" t="str">
        <f>E9</f>
        <v>SO 02 - Demolice</v>
      </c>
      <c r="F50" s="406"/>
      <c r="G50" s="406"/>
      <c r="H50" s="406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47" s="2" customFormat="1" ht="6.95" customHeight="1">
      <c r="A51" s="36"/>
      <c r="B51" s="37"/>
      <c r="C51" s="38"/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47" s="2" customFormat="1" ht="12" customHeight="1">
      <c r="A52" s="36"/>
      <c r="B52" s="37"/>
      <c r="C52" s="31" t="s">
        <v>21</v>
      </c>
      <c r="D52" s="38"/>
      <c r="E52" s="38"/>
      <c r="F52" s="29" t="str">
        <f>F12</f>
        <v>ul. Horoměřická / Pod Habrovkou</v>
      </c>
      <c r="G52" s="38"/>
      <c r="H52" s="38"/>
      <c r="I52" s="119" t="s">
        <v>23</v>
      </c>
      <c r="J52" s="61" t="str">
        <f>IF(J12="","",J12)</f>
        <v>12. 6. 2020</v>
      </c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47" s="2" customFormat="1" ht="6.95" customHeight="1">
      <c r="A53" s="36"/>
      <c r="B53" s="37"/>
      <c r="C53" s="38"/>
      <c r="D53" s="38"/>
      <c r="E53" s="38"/>
      <c r="F53" s="38"/>
      <c r="G53" s="38"/>
      <c r="H53" s="38"/>
      <c r="I53" s="117"/>
      <c r="J53" s="38"/>
      <c r="K53" s="38"/>
      <c r="L53" s="118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</row>
    <row r="54" spans="1:47" s="2" customFormat="1" ht="25.7" customHeight="1">
      <c r="A54" s="36"/>
      <c r="B54" s="37"/>
      <c r="C54" s="31" t="s">
        <v>25</v>
      </c>
      <c r="D54" s="38"/>
      <c r="E54" s="38"/>
      <c r="F54" s="29" t="str">
        <f>E15</f>
        <v>TSK hl.m. Prahy, a.s.</v>
      </c>
      <c r="G54" s="38"/>
      <c r="H54" s="38"/>
      <c r="I54" s="119" t="s">
        <v>31</v>
      </c>
      <c r="J54" s="34" t="str">
        <f>E21</f>
        <v>AGA Letiště, spol. s r.o.</v>
      </c>
      <c r="K54" s="38"/>
      <c r="L54" s="118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</row>
    <row r="55" spans="1:47" s="2" customFormat="1" ht="15.2" customHeight="1">
      <c r="A55" s="36"/>
      <c r="B55" s="37"/>
      <c r="C55" s="31" t="s">
        <v>29</v>
      </c>
      <c r="D55" s="38"/>
      <c r="E55" s="38"/>
      <c r="F55" s="29" t="str">
        <f>IF(E18="","",E18)</f>
        <v>Vyplň údaj</v>
      </c>
      <c r="G55" s="38"/>
      <c r="H55" s="38"/>
      <c r="I55" s="119" t="s">
        <v>34</v>
      </c>
      <c r="J55" s="34" t="str">
        <f>E24</f>
        <v xml:space="preserve"> </v>
      </c>
      <c r="K55" s="38"/>
      <c r="L55" s="118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</row>
    <row r="56" spans="1:47" s="2" customFormat="1" ht="10.35" customHeight="1">
      <c r="A56" s="36"/>
      <c r="B56" s="37"/>
      <c r="C56" s="38"/>
      <c r="D56" s="38"/>
      <c r="E56" s="38"/>
      <c r="F56" s="38"/>
      <c r="G56" s="38"/>
      <c r="H56" s="38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47" s="2" customFormat="1" ht="29.25" customHeight="1">
      <c r="A57" s="36"/>
      <c r="B57" s="37"/>
      <c r="C57" s="148" t="s">
        <v>219</v>
      </c>
      <c r="D57" s="149"/>
      <c r="E57" s="149"/>
      <c r="F57" s="149"/>
      <c r="G57" s="149"/>
      <c r="H57" s="149"/>
      <c r="I57" s="150"/>
      <c r="J57" s="151" t="s">
        <v>220</v>
      </c>
      <c r="K57" s="149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47" s="2" customFormat="1" ht="10.35" customHeight="1">
      <c r="A58" s="36"/>
      <c r="B58" s="37"/>
      <c r="C58" s="38"/>
      <c r="D58" s="38"/>
      <c r="E58" s="38"/>
      <c r="F58" s="38"/>
      <c r="G58" s="38"/>
      <c r="H58" s="38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47" s="2" customFormat="1" ht="22.9" customHeight="1">
      <c r="A59" s="36"/>
      <c r="B59" s="37"/>
      <c r="C59" s="152" t="s">
        <v>70</v>
      </c>
      <c r="D59" s="38"/>
      <c r="E59" s="38"/>
      <c r="F59" s="38"/>
      <c r="G59" s="38"/>
      <c r="H59" s="38"/>
      <c r="I59" s="117"/>
      <c r="J59" s="79">
        <f>J87</f>
        <v>0</v>
      </c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U59" s="19" t="s">
        <v>221</v>
      </c>
    </row>
    <row r="60" spans="1:47" s="9" customFormat="1" ht="24.95" customHeight="1">
      <c r="B60" s="153"/>
      <c r="C60" s="154"/>
      <c r="D60" s="155" t="s">
        <v>222</v>
      </c>
      <c r="E60" s="156"/>
      <c r="F60" s="156"/>
      <c r="G60" s="156"/>
      <c r="H60" s="156"/>
      <c r="I60" s="157"/>
      <c r="J60" s="158">
        <f>J88</f>
        <v>0</v>
      </c>
      <c r="K60" s="154"/>
      <c r="L60" s="159"/>
    </row>
    <row r="61" spans="1:47" s="10" customFormat="1" ht="19.899999999999999" customHeight="1">
      <c r="B61" s="160"/>
      <c r="C61" s="99"/>
      <c r="D61" s="161" t="s">
        <v>223</v>
      </c>
      <c r="E61" s="162"/>
      <c r="F61" s="162"/>
      <c r="G61" s="162"/>
      <c r="H61" s="162"/>
      <c r="I61" s="163"/>
      <c r="J61" s="164">
        <f>J89</f>
        <v>0</v>
      </c>
      <c r="K61" s="99"/>
      <c r="L61" s="165"/>
    </row>
    <row r="62" spans="1:47" s="10" customFormat="1" ht="19.899999999999999" customHeight="1">
      <c r="B62" s="160"/>
      <c r="C62" s="99"/>
      <c r="D62" s="161" t="s">
        <v>346</v>
      </c>
      <c r="E62" s="162"/>
      <c r="F62" s="162"/>
      <c r="G62" s="162"/>
      <c r="H62" s="162"/>
      <c r="I62" s="163"/>
      <c r="J62" s="164">
        <f>J138</f>
        <v>0</v>
      </c>
      <c r="K62" s="99"/>
      <c r="L62" s="165"/>
    </row>
    <row r="63" spans="1:47" s="10" customFormat="1" ht="19.899999999999999" customHeight="1">
      <c r="B63" s="160"/>
      <c r="C63" s="99"/>
      <c r="D63" s="161" t="s">
        <v>347</v>
      </c>
      <c r="E63" s="162"/>
      <c r="F63" s="162"/>
      <c r="G63" s="162"/>
      <c r="H63" s="162"/>
      <c r="I63" s="163"/>
      <c r="J63" s="164">
        <f>J142</f>
        <v>0</v>
      </c>
      <c r="K63" s="99"/>
      <c r="L63" s="165"/>
    </row>
    <row r="64" spans="1:47" s="10" customFormat="1" ht="19.899999999999999" customHeight="1">
      <c r="B64" s="160"/>
      <c r="C64" s="99"/>
      <c r="D64" s="161" t="s">
        <v>348</v>
      </c>
      <c r="E64" s="162"/>
      <c r="F64" s="162"/>
      <c r="G64" s="162"/>
      <c r="H64" s="162"/>
      <c r="I64" s="163"/>
      <c r="J64" s="164">
        <f>J217</f>
        <v>0</v>
      </c>
      <c r="K64" s="99"/>
      <c r="L64" s="165"/>
    </row>
    <row r="65" spans="1:31" s="10" customFormat="1" ht="19.899999999999999" customHeight="1">
      <c r="B65" s="160"/>
      <c r="C65" s="99"/>
      <c r="D65" s="161" t="s">
        <v>270</v>
      </c>
      <c r="E65" s="162"/>
      <c r="F65" s="162"/>
      <c r="G65" s="162"/>
      <c r="H65" s="162"/>
      <c r="I65" s="163"/>
      <c r="J65" s="164">
        <f>J309</f>
        <v>0</v>
      </c>
      <c r="K65" s="99"/>
      <c r="L65" s="165"/>
    </row>
    <row r="66" spans="1:31" s="9" customFormat="1" ht="24.95" customHeight="1">
      <c r="B66" s="153"/>
      <c r="C66" s="154"/>
      <c r="D66" s="155" t="s">
        <v>349</v>
      </c>
      <c r="E66" s="156"/>
      <c r="F66" s="156"/>
      <c r="G66" s="156"/>
      <c r="H66" s="156"/>
      <c r="I66" s="157"/>
      <c r="J66" s="158">
        <f>J312</f>
        <v>0</v>
      </c>
      <c r="K66" s="154"/>
      <c r="L66" s="159"/>
    </row>
    <row r="67" spans="1:31" s="10" customFormat="1" ht="19.899999999999999" customHeight="1">
      <c r="B67" s="160"/>
      <c r="C67" s="99"/>
      <c r="D67" s="161" t="s">
        <v>350</v>
      </c>
      <c r="E67" s="162"/>
      <c r="F67" s="162"/>
      <c r="G67" s="162"/>
      <c r="H67" s="162"/>
      <c r="I67" s="163"/>
      <c r="J67" s="164">
        <f>J313</f>
        <v>0</v>
      </c>
      <c r="K67" s="99"/>
      <c r="L67" s="165"/>
    </row>
    <row r="68" spans="1:31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117"/>
      <c r="J68" s="38"/>
      <c r="K68" s="38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31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144"/>
      <c r="J69" s="50"/>
      <c r="K69" s="50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31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147"/>
      <c r="J73" s="52"/>
      <c r="K73" s="52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31" s="2" customFormat="1" ht="24.95" customHeight="1">
      <c r="A74" s="36"/>
      <c r="B74" s="37"/>
      <c r="C74" s="25" t="s">
        <v>224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31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31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31" s="2" customFormat="1" ht="16.5" customHeight="1">
      <c r="A77" s="36"/>
      <c r="B77" s="37"/>
      <c r="C77" s="38"/>
      <c r="D77" s="38"/>
      <c r="E77" s="404" t="str">
        <f>E7</f>
        <v>Horoměřická S 071 - most, Praha 6, č. akce 999615</v>
      </c>
      <c r="F77" s="405"/>
      <c r="G77" s="405"/>
      <c r="H77" s="405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31" s="2" customFormat="1" ht="12" customHeight="1">
      <c r="A78" s="36"/>
      <c r="B78" s="37"/>
      <c r="C78" s="31" t="s">
        <v>214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31" s="2" customFormat="1" ht="16.5" customHeight="1">
      <c r="A79" s="36"/>
      <c r="B79" s="37"/>
      <c r="C79" s="38"/>
      <c r="D79" s="38"/>
      <c r="E79" s="378" t="str">
        <f>E9</f>
        <v>SO 02 - Demolice</v>
      </c>
      <c r="F79" s="406"/>
      <c r="G79" s="406"/>
      <c r="H79" s="406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31" s="2" customFormat="1" ht="6.95" customHeight="1">
      <c r="A80" s="36"/>
      <c r="B80" s="37"/>
      <c r="C80" s="38"/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5" s="2" customFormat="1" ht="12" customHeight="1">
      <c r="A81" s="36"/>
      <c r="B81" s="37"/>
      <c r="C81" s="31" t="s">
        <v>21</v>
      </c>
      <c r="D81" s="38"/>
      <c r="E81" s="38"/>
      <c r="F81" s="29" t="str">
        <f>F12</f>
        <v>ul. Horoměřická / Pod Habrovkou</v>
      </c>
      <c r="G81" s="38"/>
      <c r="H81" s="38"/>
      <c r="I81" s="119" t="s">
        <v>23</v>
      </c>
      <c r="J81" s="61" t="str">
        <f>IF(J12="","",J12)</f>
        <v>12. 6. 2020</v>
      </c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6.95" customHeight="1">
      <c r="A82" s="36"/>
      <c r="B82" s="37"/>
      <c r="C82" s="38"/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25.7" customHeight="1">
      <c r="A83" s="36"/>
      <c r="B83" s="37"/>
      <c r="C83" s="31" t="s">
        <v>25</v>
      </c>
      <c r="D83" s="38"/>
      <c r="E83" s="38"/>
      <c r="F83" s="29" t="str">
        <f>E15</f>
        <v>TSK hl.m. Prahy, a.s.</v>
      </c>
      <c r="G83" s="38"/>
      <c r="H83" s="38"/>
      <c r="I83" s="119" t="s">
        <v>31</v>
      </c>
      <c r="J83" s="34" t="str">
        <f>E21</f>
        <v>AGA Letiště, spol. s r.o.</v>
      </c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15.2" customHeight="1">
      <c r="A84" s="36"/>
      <c r="B84" s="37"/>
      <c r="C84" s="31" t="s">
        <v>29</v>
      </c>
      <c r="D84" s="38"/>
      <c r="E84" s="38"/>
      <c r="F84" s="29" t="str">
        <f>IF(E18="","",E18)</f>
        <v>Vyplň údaj</v>
      </c>
      <c r="G84" s="38"/>
      <c r="H84" s="38"/>
      <c r="I84" s="119" t="s">
        <v>34</v>
      </c>
      <c r="J84" s="34" t="str">
        <f>E24</f>
        <v xml:space="preserve"> </v>
      </c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0.35" customHeight="1">
      <c r="A85" s="36"/>
      <c r="B85" s="37"/>
      <c r="C85" s="38"/>
      <c r="D85" s="38"/>
      <c r="E85" s="38"/>
      <c r="F85" s="38"/>
      <c r="G85" s="38"/>
      <c r="H85" s="38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11" customFormat="1" ht="29.25" customHeight="1">
      <c r="A86" s="166"/>
      <c r="B86" s="167"/>
      <c r="C86" s="168" t="s">
        <v>225</v>
      </c>
      <c r="D86" s="169" t="s">
        <v>57</v>
      </c>
      <c r="E86" s="169" t="s">
        <v>53</v>
      </c>
      <c r="F86" s="169" t="s">
        <v>54</v>
      </c>
      <c r="G86" s="169" t="s">
        <v>226</v>
      </c>
      <c r="H86" s="169" t="s">
        <v>227</v>
      </c>
      <c r="I86" s="170" t="s">
        <v>228</v>
      </c>
      <c r="J86" s="169" t="s">
        <v>220</v>
      </c>
      <c r="K86" s="171" t="s">
        <v>229</v>
      </c>
      <c r="L86" s="172"/>
      <c r="M86" s="70" t="s">
        <v>19</v>
      </c>
      <c r="N86" s="71" t="s">
        <v>42</v>
      </c>
      <c r="O86" s="71" t="s">
        <v>230</v>
      </c>
      <c r="P86" s="71" t="s">
        <v>231</v>
      </c>
      <c r="Q86" s="71" t="s">
        <v>232</v>
      </c>
      <c r="R86" s="71" t="s">
        <v>233</v>
      </c>
      <c r="S86" s="71" t="s">
        <v>234</v>
      </c>
      <c r="T86" s="72" t="s">
        <v>235</v>
      </c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</row>
    <row r="87" spans="1:65" s="2" customFormat="1" ht="22.9" customHeight="1">
      <c r="A87" s="36"/>
      <c r="B87" s="37"/>
      <c r="C87" s="77" t="s">
        <v>236</v>
      </c>
      <c r="D87" s="38"/>
      <c r="E87" s="38"/>
      <c r="F87" s="38"/>
      <c r="G87" s="38"/>
      <c r="H87" s="38"/>
      <c r="I87" s="117"/>
      <c r="J87" s="173">
        <f>BK87</f>
        <v>0</v>
      </c>
      <c r="K87" s="38"/>
      <c r="L87" s="41"/>
      <c r="M87" s="73"/>
      <c r="N87" s="174"/>
      <c r="O87" s="74"/>
      <c r="P87" s="175">
        <f>P88+P312</f>
        <v>0</v>
      </c>
      <c r="Q87" s="74"/>
      <c r="R87" s="175">
        <f>R88+R312</f>
        <v>20.115086000000002</v>
      </c>
      <c r="S87" s="74"/>
      <c r="T87" s="176">
        <f>T88+T312</f>
        <v>1229.70982</v>
      </c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T87" s="19" t="s">
        <v>71</v>
      </c>
      <c r="AU87" s="19" t="s">
        <v>221</v>
      </c>
      <c r="BK87" s="177">
        <f>BK88+BK312</f>
        <v>0</v>
      </c>
    </row>
    <row r="88" spans="1:65" s="12" customFormat="1" ht="25.9" customHeight="1">
      <c r="B88" s="178"/>
      <c r="C88" s="179"/>
      <c r="D88" s="180" t="s">
        <v>71</v>
      </c>
      <c r="E88" s="181" t="s">
        <v>237</v>
      </c>
      <c r="F88" s="181" t="s">
        <v>238</v>
      </c>
      <c r="G88" s="179"/>
      <c r="H88" s="179"/>
      <c r="I88" s="182"/>
      <c r="J88" s="183">
        <f>BK88</f>
        <v>0</v>
      </c>
      <c r="K88" s="179"/>
      <c r="L88" s="184"/>
      <c r="M88" s="185"/>
      <c r="N88" s="186"/>
      <c r="O88" s="186"/>
      <c r="P88" s="187">
        <f>P89+P138+P142+P217+P309</f>
        <v>0</v>
      </c>
      <c r="Q88" s="186"/>
      <c r="R88" s="187">
        <f>R89+R138+R142+R217+R309</f>
        <v>20.115086000000002</v>
      </c>
      <c r="S88" s="186"/>
      <c r="T88" s="188">
        <f>T89+T138+T142+T217+T309</f>
        <v>1229.70982</v>
      </c>
      <c r="AR88" s="189" t="s">
        <v>79</v>
      </c>
      <c r="AT88" s="190" t="s">
        <v>71</v>
      </c>
      <c r="AU88" s="190" t="s">
        <v>72</v>
      </c>
      <c r="AY88" s="189" t="s">
        <v>239</v>
      </c>
      <c r="BK88" s="191">
        <f>BK89+BK138+BK142+BK217+BK309</f>
        <v>0</v>
      </c>
    </row>
    <row r="89" spans="1:65" s="12" customFormat="1" ht="22.9" customHeight="1">
      <c r="B89" s="178"/>
      <c r="C89" s="179"/>
      <c r="D89" s="180" t="s">
        <v>71</v>
      </c>
      <c r="E89" s="192" t="s">
        <v>79</v>
      </c>
      <c r="F89" s="192" t="s">
        <v>240</v>
      </c>
      <c r="G89" s="179"/>
      <c r="H89" s="179"/>
      <c r="I89" s="182"/>
      <c r="J89" s="193">
        <f>BK89</f>
        <v>0</v>
      </c>
      <c r="K89" s="179"/>
      <c r="L89" s="184"/>
      <c r="M89" s="185"/>
      <c r="N89" s="186"/>
      <c r="O89" s="186"/>
      <c r="P89" s="187">
        <f>SUM(P90:P137)</f>
        <v>0</v>
      </c>
      <c r="Q89" s="186"/>
      <c r="R89" s="187">
        <f>SUM(R90:R137)</f>
        <v>8.5520000000000006E-3</v>
      </c>
      <c r="S89" s="186"/>
      <c r="T89" s="188">
        <f>SUM(T90:T137)</f>
        <v>787.53020000000004</v>
      </c>
      <c r="AR89" s="189" t="s">
        <v>79</v>
      </c>
      <c r="AT89" s="190" t="s">
        <v>71</v>
      </c>
      <c r="AU89" s="190" t="s">
        <v>79</v>
      </c>
      <c r="AY89" s="189" t="s">
        <v>239</v>
      </c>
      <c r="BK89" s="191">
        <f>SUM(BK90:BK137)</f>
        <v>0</v>
      </c>
    </row>
    <row r="90" spans="1:65" s="2" customFormat="1" ht="16.5" customHeight="1">
      <c r="A90" s="36"/>
      <c r="B90" s="37"/>
      <c r="C90" s="194" t="s">
        <v>79</v>
      </c>
      <c r="D90" s="194" t="s">
        <v>241</v>
      </c>
      <c r="E90" s="195" t="s">
        <v>351</v>
      </c>
      <c r="F90" s="196" t="s">
        <v>352</v>
      </c>
      <c r="G90" s="197" t="s">
        <v>244</v>
      </c>
      <c r="H90" s="198">
        <v>28.2</v>
      </c>
      <c r="I90" s="199"/>
      <c r="J90" s="200">
        <f>ROUND(I90*H90,2)</f>
        <v>0</v>
      </c>
      <c r="K90" s="196" t="s">
        <v>245</v>
      </c>
      <c r="L90" s="41"/>
      <c r="M90" s="201" t="s">
        <v>19</v>
      </c>
      <c r="N90" s="202" t="s">
        <v>43</v>
      </c>
      <c r="O90" s="66"/>
      <c r="P90" s="203">
        <f>O90*H90</f>
        <v>0</v>
      </c>
      <c r="Q90" s="203">
        <v>0</v>
      </c>
      <c r="R90" s="203">
        <f>Q90*H90</f>
        <v>0</v>
      </c>
      <c r="S90" s="203">
        <v>0.26</v>
      </c>
      <c r="T90" s="204">
        <f>S90*H90</f>
        <v>7.3319999999999999</v>
      </c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R90" s="205" t="s">
        <v>246</v>
      </c>
      <c r="AT90" s="205" t="s">
        <v>241</v>
      </c>
      <c r="AU90" s="205" t="s">
        <v>81</v>
      </c>
      <c r="AY90" s="19" t="s">
        <v>239</v>
      </c>
      <c r="BE90" s="206">
        <f>IF(N90="základní",J90,0)</f>
        <v>0</v>
      </c>
      <c r="BF90" s="206">
        <f>IF(N90="snížená",J90,0)</f>
        <v>0</v>
      </c>
      <c r="BG90" s="206">
        <f>IF(N90="zákl. přenesená",J90,0)</f>
        <v>0</v>
      </c>
      <c r="BH90" s="206">
        <f>IF(N90="sníž. přenesená",J90,0)</f>
        <v>0</v>
      </c>
      <c r="BI90" s="206">
        <f>IF(N90="nulová",J90,0)</f>
        <v>0</v>
      </c>
      <c r="BJ90" s="19" t="s">
        <v>79</v>
      </c>
      <c r="BK90" s="206">
        <f>ROUND(I90*H90,2)</f>
        <v>0</v>
      </c>
      <c r="BL90" s="19" t="s">
        <v>246</v>
      </c>
      <c r="BM90" s="205" t="s">
        <v>353</v>
      </c>
    </row>
    <row r="91" spans="1:65" s="2" customFormat="1" ht="19.5">
      <c r="A91" s="36"/>
      <c r="B91" s="37"/>
      <c r="C91" s="38"/>
      <c r="D91" s="207" t="s">
        <v>248</v>
      </c>
      <c r="E91" s="38"/>
      <c r="F91" s="208" t="s">
        <v>354</v>
      </c>
      <c r="G91" s="38"/>
      <c r="H91" s="38"/>
      <c r="I91" s="117"/>
      <c r="J91" s="38"/>
      <c r="K91" s="38"/>
      <c r="L91" s="41"/>
      <c r="M91" s="209"/>
      <c r="N91" s="210"/>
      <c r="O91" s="66"/>
      <c r="P91" s="66"/>
      <c r="Q91" s="66"/>
      <c r="R91" s="66"/>
      <c r="S91" s="66"/>
      <c r="T91" s="67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248</v>
      </c>
      <c r="AU91" s="19" t="s">
        <v>81</v>
      </c>
    </row>
    <row r="92" spans="1:65" s="13" customFormat="1" ht="11.25">
      <c r="B92" s="211"/>
      <c r="C92" s="212"/>
      <c r="D92" s="207" t="s">
        <v>250</v>
      </c>
      <c r="E92" s="213" t="s">
        <v>19</v>
      </c>
      <c r="F92" s="214" t="s">
        <v>355</v>
      </c>
      <c r="G92" s="212"/>
      <c r="H92" s="215">
        <v>26.1</v>
      </c>
      <c r="I92" s="216"/>
      <c r="J92" s="212"/>
      <c r="K92" s="212"/>
      <c r="L92" s="217"/>
      <c r="M92" s="218"/>
      <c r="N92" s="219"/>
      <c r="O92" s="219"/>
      <c r="P92" s="219"/>
      <c r="Q92" s="219"/>
      <c r="R92" s="219"/>
      <c r="S92" s="219"/>
      <c r="T92" s="220"/>
      <c r="AT92" s="221" t="s">
        <v>250</v>
      </c>
      <c r="AU92" s="221" t="s">
        <v>81</v>
      </c>
      <c r="AV92" s="13" t="s">
        <v>81</v>
      </c>
      <c r="AW92" s="13" t="s">
        <v>33</v>
      </c>
      <c r="AX92" s="13" t="s">
        <v>72</v>
      </c>
      <c r="AY92" s="221" t="s">
        <v>239</v>
      </c>
    </row>
    <row r="93" spans="1:65" s="13" customFormat="1" ht="11.25">
      <c r="B93" s="211"/>
      <c r="C93" s="212"/>
      <c r="D93" s="207" t="s">
        <v>250</v>
      </c>
      <c r="E93" s="213" t="s">
        <v>19</v>
      </c>
      <c r="F93" s="214" t="s">
        <v>356</v>
      </c>
      <c r="G93" s="212"/>
      <c r="H93" s="215">
        <v>2.1</v>
      </c>
      <c r="I93" s="216"/>
      <c r="J93" s="212"/>
      <c r="K93" s="212"/>
      <c r="L93" s="217"/>
      <c r="M93" s="218"/>
      <c r="N93" s="219"/>
      <c r="O93" s="219"/>
      <c r="P93" s="219"/>
      <c r="Q93" s="219"/>
      <c r="R93" s="219"/>
      <c r="S93" s="219"/>
      <c r="T93" s="220"/>
      <c r="AT93" s="221" t="s">
        <v>250</v>
      </c>
      <c r="AU93" s="221" t="s">
        <v>81</v>
      </c>
      <c r="AV93" s="13" t="s">
        <v>81</v>
      </c>
      <c r="AW93" s="13" t="s">
        <v>33</v>
      </c>
      <c r="AX93" s="13" t="s">
        <v>72</v>
      </c>
      <c r="AY93" s="221" t="s">
        <v>239</v>
      </c>
    </row>
    <row r="94" spans="1:65" s="2" customFormat="1" ht="16.5" customHeight="1">
      <c r="A94" s="36"/>
      <c r="B94" s="37"/>
      <c r="C94" s="194" t="s">
        <v>81</v>
      </c>
      <c r="D94" s="194" t="s">
        <v>241</v>
      </c>
      <c r="E94" s="195" t="s">
        <v>357</v>
      </c>
      <c r="F94" s="196" t="s">
        <v>358</v>
      </c>
      <c r="G94" s="197" t="s">
        <v>244</v>
      </c>
      <c r="H94" s="198">
        <v>8</v>
      </c>
      <c r="I94" s="199"/>
      <c r="J94" s="200">
        <f>ROUND(I94*H94,2)</f>
        <v>0</v>
      </c>
      <c r="K94" s="196" t="s">
        <v>245</v>
      </c>
      <c r="L94" s="41"/>
      <c r="M94" s="201" t="s">
        <v>19</v>
      </c>
      <c r="N94" s="202" t="s">
        <v>43</v>
      </c>
      <c r="O94" s="66"/>
      <c r="P94" s="203">
        <f>O94*H94</f>
        <v>0</v>
      </c>
      <c r="Q94" s="203">
        <v>0</v>
      </c>
      <c r="R94" s="203">
        <f>Q94*H94</f>
        <v>0</v>
      </c>
      <c r="S94" s="203">
        <v>0.44</v>
      </c>
      <c r="T94" s="204">
        <f>S94*H94</f>
        <v>3.52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246</v>
      </c>
      <c r="AT94" s="205" t="s">
        <v>241</v>
      </c>
      <c r="AU94" s="205" t="s">
        <v>81</v>
      </c>
      <c r="AY94" s="19" t="s">
        <v>239</v>
      </c>
      <c r="BE94" s="206">
        <f>IF(N94="základní",J94,0)</f>
        <v>0</v>
      </c>
      <c r="BF94" s="206">
        <f>IF(N94="snížená",J94,0)</f>
        <v>0</v>
      </c>
      <c r="BG94" s="206">
        <f>IF(N94="zákl. přenesená",J94,0)</f>
        <v>0</v>
      </c>
      <c r="BH94" s="206">
        <f>IF(N94="sníž. přenesená",J94,0)</f>
        <v>0</v>
      </c>
      <c r="BI94" s="206">
        <f>IF(N94="nulová",J94,0)</f>
        <v>0</v>
      </c>
      <c r="BJ94" s="19" t="s">
        <v>79</v>
      </c>
      <c r="BK94" s="206">
        <f>ROUND(I94*H94,2)</f>
        <v>0</v>
      </c>
      <c r="BL94" s="19" t="s">
        <v>246</v>
      </c>
      <c r="BM94" s="205" t="s">
        <v>359</v>
      </c>
    </row>
    <row r="95" spans="1:65" s="2" customFormat="1" ht="19.5">
      <c r="A95" s="36"/>
      <c r="B95" s="37"/>
      <c r="C95" s="38"/>
      <c r="D95" s="207" t="s">
        <v>248</v>
      </c>
      <c r="E95" s="38"/>
      <c r="F95" s="208" t="s">
        <v>360</v>
      </c>
      <c r="G95" s="38"/>
      <c r="H95" s="38"/>
      <c r="I95" s="117"/>
      <c r="J95" s="38"/>
      <c r="K95" s="38"/>
      <c r="L95" s="41"/>
      <c r="M95" s="209"/>
      <c r="N95" s="210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248</v>
      </c>
      <c r="AU95" s="19" t="s">
        <v>81</v>
      </c>
    </row>
    <row r="96" spans="1:65" s="13" customFormat="1" ht="11.25">
      <c r="B96" s="211"/>
      <c r="C96" s="212"/>
      <c r="D96" s="207" t="s">
        <v>250</v>
      </c>
      <c r="E96" s="213" t="s">
        <v>19</v>
      </c>
      <c r="F96" s="214" t="s">
        <v>361</v>
      </c>
      <c r="G96" s="212"/>
      <c r="H96" s="215">
        <v>8</v>
      </c>
      <c r="I96" s="216"/>
      <c r="J96" s="212"/>
      <c r="K96" s="212"/>
      <c r="L96" s="217"/>
      <c r="M96" s="218"/>
      <c r="N96" s="219"/>
      <c r="O96" s="219"/>
      <c r="P96" s="219"/>
      <c r="Q96" s="219"/>
      <c r="R96" s="219"/>
      <c r="S96" s="219"/>
      <c r="T96" s="220"/>
      <c r="AT96" s="221" t="s">
        <v>250</v>
      </c>
      <c r="AU96" s="221" t="s">
        <v>81</v>
      </c>
      <c r="AV96" s="13" t="s">
        <v>81</v>
      </c>
      <c r="AW96" s="13" t="s">
        <v>33</v>
      </c>
      <c r="AX96" s="13" t="s">
        <v>72</v>
      </c>
      <c r="AY96" s="221" t="s">
        <v>239</v>
      </c>
    </row>
    <row r="97" spans="1:65" s="2" customFormat="1" ht="16.5" customHeight="1">
      <c r="A97" s="36"/>
      <c r="B97" s="37"/>
      <c r="C97" s="194" t="s">
        <v>101</v>
      </c>
      <c r="D97" s="194" t="s">
        <v>241</v>
      </c>
      <c r="E97" s="195" t="s">
        <v>362</v>
      </c>
      <c r="F97" s="196" t="s">
        <v>363</v>
      </c>
      <c r="G97" s="197" t="s">
        <v>244</v>
      </c>
      <c r="H97" s="198">
        <v>72.599999999999994</v>
      </c>
      <c r="I97" s="199"/>
      <c r="J97" s="200">
        <f>ROUND(I97*H97,2)</f>
        <v>0</v>
      </c>
      <c r="K97" s="196" t="s">
        <v>245</v>
      </c>
      <c r="L97" s="41"/>
      <c r="M97" s="201" t="s">
        <v>19</v>
      </c>
      <c r="N97" s="202" t="s">
        <v>43</v>
      </c>
      <c r="O97" s="66"/>
      <c r="P97" s="203">
        <f>O97*H97</f>
        <v>0</v>
      </c>
      <c r="Q97" s="203">
        <v>0</v>
      </c>
      <c r="R97" s="203">
        <f>Q97*H97</f>
        <v>0</v>
      </c>
      <c r="S97" s="203">
        <v>0.44</v>
      </c>
      <c r="T97" s="204">
        <f>S97*H97</f>
        <v>31.943999999999999</v>
      </c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R97" s="205" t="s">
        <v>246</v>
      </c>
      <c r="AT97" s="205" t="s">
        <v>241</v>
      </c>
      <c r="AU97" s="205" t="s">
        <v>81</v>
      </c>
      <c r="AY97" s="19" t="s">
        <v>239</v>
      </c>
      <c r="BE97" s="206">
        <f>IF(N97="základní",J97,0)</f>
        <v>0</v>
      </c>
      <c r="BF97" s="206">
        <f>IF(N97="snížená",J97,0)</f>
        <v>0</v>
      </c>
      <c r="BG97" s="206">
        <f>IF(N97="zákl. přenesená",J97,0)</f>
        <v>0</v>
      </c>
      <c r="BH97" s="206">
        <f>IF(N97="sníž. přenesená",J97,0)</f>
        <v>0</v>
      </c>
      <c r="BI97" s="206">
        <f>IF(N97="nulová",J97,0)</f>
        <v>0</v>
      </c>
      <c r="BJ97" s="19" t="s">
        <v>79</v>
      </c>
      <c r="BK97" s="206">
        <f>ROUND(I97*H97,2)</f>
        <v>0</v>
      </c>
      <c r="BL97" s="19" t="s">
        <v>246</v>
      </c>
      <c r="BM97" s="205" t="s">
        <v>364</v>
      </c>
    </row>
    <row r="98" spans="1:65" s="2" customFormat="1" ht="19.5">
      <c r="A98" s="36"/>
      <c r="B98" s="37"/>
      <c r="C98" s="38"/>
      <c r="D98" s="207" t="s">
        <v>248</v>
      </c>
      <c r="E98" s="38"/>
      <c r="F98" s="208" t="s">
        <v>365</v>
      </c>
      <c r="G98" s="38"/>
      <c r="H98" s="38"/>
      <c r="I98" s="117"/>
      <c r="J98" s="38"/>
      <c r="K98" s="38"/>
      <c r="L98" s="41"/>
      <c r="M98" s="209"/>
      <c r="N98" s="210"/>
      <c r="O98" s="66"/>
      <c r="P98" s="66"/>
      <c r="Q98" s="66"/>
      <c r="R98" s="66"/>
      <c r="S98" s="66"/>
      <c r="T98" s="67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T98" s="19" t="s">
        <v>248</v>
      </c>
      <c r="AU98" s="19" t="s">
        <v>81</v>
      </c>
    </row>
    <row r="99" spans="1:65" s="13" customFormat="1" ht="11.25">
      <c r="B99" s="211"/>
      <c r="C99" s="212"/>
      <c r="D99" s="207" t="s">
        <v>250</v>
      </c>
      <c r="E99" s="213" t="s">
        <v>19</v>
      </c>
      <c r="F99" s="214" t="s">
        <v>366</v>
      </c>
      <c r="G99" s="212"/>
      <c r="H99" s="215">
        <v>72.599999999999994</v>
      </c>
      <c r="I99" s="216"/>
      <c r="J99" s="212"/>
      <c r="K99" s="212"/>
      <c r="L99" s="217"/>
      <c r="M99" s="218"/>
      <c r="N99" s="219"/>
      <c r="O99" s="219"/>
      <c r="P99" s="219"/>
      <c r="Q99" s="219"/>
      <c r="R99" s="219"/>
      <c r="S99" s="219"/>
      <c r="T99" s="220"/>
      <c r="AT99" s="221" t="s">
        <v>250</v>
      </c>
      <c r="AU99" s="221" t="s">
        <v>81</v>
      </c>
      <c r="AV99" s="13" t="s">
        <v>81</v>
      </c>
      <c r="AW99" s="13" t="s">
        <v>33</v>
      </c>
      <c r="AX99" s="13" t="s">
        <v>72</v>
      </c>
      <c r="AY99" s="221" t="s">
        <v>239</v>
      </c>
    </row>
    <row r="100" spans="1:65" s="2" customFormat="1" ht="16.5" customHeight="1">
      <c r="A100" s="36"/>
      <c r="B100" s="37"/>
      <c r="C100" s="194" t="s">
        <v>246</v>
      </c>
      <c r="D100" s="194" t="s">
        <v>241</v>
      </c>
      <c r="E100" s="195" t="s">
        <v>367</v>
      </c>
      <c r="F100" s="196" t="s">
        <v>368</v>
      </c>
      <c r="G100" s="197" t="s">
        <v>244</v>
      </c>
      <c r="H100" s="198">
        <v>72.599999999999994</v>
      </c>
      <c r="I100" s="199"/>
      <c r="J100" s="200">
        <f>ROUND(I100*H100,2)</f>
        <v>0</v>
      </c>
      <c r="K100" s="196" t="s">
        <v>245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0.22</v>
      </c>
      <c r="T100" s="204">
        <f>S100*H100</f>
        <v>15.972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246</v>
      </c>
      <c r="AT100" s="205" t="s">
        <v>241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246</v>
      </c>
      <c r="BM100" s="205" t="s">
        <v>369</v>
      </c>
    </row>
    <row r="101" spans="1:65" s="2" customFormat="1" ht="19.5">
      <c r="A101" s="36"/>
      <c r="B101" s="37"/>
      <c r="C101" s="38"/>
      <c r="D101" s="207" t="s">
        <v>248</v>
      </c>
      <c r="E101" s="38"/>
      <c r="F101" s="208" t="s">
        <v>370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13" customFormat="1" ht="11.25">
      <c r="B102" s="211"/>
      <c r="C102" s="212"/>
      <c r="D102" s="207" t="s">
        <v>250</v>
      </c>
      <c r="E102" s="213" t="s">
        <v>19</v>
      </c>
      <c r="F102" s="214" t="s">
        <v>371</v>
      </c>
      <c r="G102" s="212"/>
      <c r="H102" s="215">
        <v>72.599999999999994</v>
      </c>
      <c r="I102" s="216"/>
      <c r="J102" s="212"/>
      <c r="K102" s="212"/>
      <c r="L102" s="217"/>
      <c r="M102" s="218"/>
      <c r="N102" s="219"/>
      <c r="O102" s="219"/>
      <c r="P102" s="219"/>
      <c r="Q102" s="219"/>
      <c r="R102" s="219"/>
      <c r="S102" s="219"/>
      <c r="T102" s="220"/>
      <c r="AT102" s="221" t="s">
        <v>250</v>
      </c>
      <c r="AU102" s="221" t="s">
        <v>81</v>
      </c>
      <c r="AV102" s="13" t="s">
        <v>81</v>
      </c>
      <c r="AW102" s="13" t="s">
        <v>33</v>
      </c>
      <c r="AX102" s="13" t="s">
        <v>72</v>
      </c>
      <c r="AY102" s="221" t="s">
        <v>239</v>
      </c>
    </row>
    <row r="103" spans="1:65" s="2" customFormat="1" ht="16.5" customHeight="1">
      <c r="A103" s="36"/>
      <c r="B103" s="37"/>
      <c r="C103" s="194" t="s">
        <v>295</v>
      </c>
      <c r="D103" s="194" t="s">
        <v>241</v>
      </c>
      <c r="E103" s="195" t="s">
        <v>372</v>
      </c>
      <c r="F103" s="196" t="s">
        <v>373</v>
      </c>
      <c r="G103" s="197" t="s">
        <v>244</v>
      </c>
      <c r="H103" s="198">
        <v>661.8</v>
      </c>
      <c r="I103" s="199"/>
      <c r="J103" s="200">
        <f>ROUND(I103*H103,2)</f>
        <v>0</v>
      </c>
      <c r="K103" s="196" t="s">
        <v>245</v>
      </c>
      <c r="L103" s="41"/>
      <c r="M103" s="201" t="s">
        <v>19</v>
      </c>
      <c r="N103" s="202" t="s">
        <v>43</v>
      </c>
      <c r="O103" s="66"/>
      <c r="P103" s="203">
        <f>O103*H103</f>
        <v>0</v>
      </c>
      <c r="Q103" s="203">
        <v>0</v>
      </c>
      <c r="R103" s="203">
        <f>Q103*H103</f>
        <v>0</v>
      </c>
      <c r="S103" s="203">
        <v>0.44</v>
      </c>
      <c r="T103" s="204">
        <f>S103*H103</f>
        <v>291.19200000000001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246</v>
      </c>
      <c r="AT103" s="205" t="s">
        <v>241</v>
      </c>
      <c r="AU103" s="205" t="s">
        <v>81</v>
      </c>
      <c r="AY103" s="19" t="s">
        <v>239</v>
      </c>
      <c r="BE103" s="206">
        <f>IF(N103="základní",J103,0)</f>
        <v>0</v>
      </c>
      <c r="BF103" s="206">
        <f>IF(N103="snížená",J103,0)</f>
        <v>0</v>
      </c>
      <c r="BG103" s="206">
        <f>IF(N103="zákl. přenesená",J103,0)</f>
        <v>0</v>
      </c>
      <c r="BH103" s="206">
        <f>IF(N103="sníž. přenesená",J103,0)</f>
        <v>0</v>
      </c>
      <c r="BI103" s="206">
        <f>IF(N103="nulová",J103,0)</f>
        <v>0</v>
      </c>
      <c r="BJ103" s="19" t="s">
        <v>79</v>
      </c>
      <c r="BK103" s="206">
        <f>ROUND(I103*H103,2)</f>
        <v>0</v>
      </c>
      <c r="BL103" s="19" t="s">
        <v>246</v>
      </c>
      <c r="BM103" s="205" t="s">
        <v>374</v>
      </c>
    </row>
    <row r="104" spans="1:65" s="2" customFormat="1" ht="19.5">
      <c r="A104" s="36"/>
      <c r="B104" s="37"/>
      <c r="C104" s="38"/>
      <c r="D104" s="207" t="s">
        <v>248</v>
      </c>
      <c r="E104" s="38"/>
      <c r="F104" s="208" t="s">
        <v>375</v>
      </c>
      <c r="G104" s="38"/>
      <c r="H104" s="38"/>
      <c r="I104" s="117"/>
      <c r="J104" s="38"/>
      <c r="K104" s="38"/>
      <c r="L104" s="41"/>
      <c r="M104" s="209"/>
      <c r="N104" s="210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248</v>
      </c>
      <c r="AU104" s="19" t="s">
        <v>81</v>
      </c>
    </row>
    <row r="105" spans="1:65" s="13" customFormat="1" ht="11.25">
      <c r="B105" s="211"/>
      <c r="C105" s="212"/>
      <c r="D105" s="207" t="s">
        <v>250</v>
      </c>
      <c r="E105" s="213" t="s">
        <v>19</v>
      </c>
      <c r="F105" s="214" t="s">
        <v>376</v>
      </c>
      <c r="G105" s="212"/>
      <c r="H105" s="215">
        <v>661.8</v>
      </c>
      <c r="I105" s="216"/>
      <c r="J105" s="212"/>
      <c r="K105" s="212"/>
      <c r="L105" s="217"/>
      <c r="M105" s="218"/>
      <c r="N105" s="219"/>
      <c r="O105" s="219"/>
      <c r="P105" s="219"/>
      <c r="Q105" s="219"/>
      <c r="R105" s="219"/>
      <c r="S105" s="219"/>
      <c r="T105" s="220"/>
      <c r="AT105" s="221" t="s">
        <v>250</v>
      </c>
      <c r="AU105" s="221" t="s">
        <v>81</v>
      </c>
      <c r="AV105" s="13" t="s">
        <v>81</v>
      </c>
      <c r="AW105" s="13" t="s">
        <v>33</v>
      </c>
      <c r="AX105" s="13" t="s">
        <v>72</v>
      </c>
      <c r="AY105" s="221" t="s">
        <v>239</v>
      </c>
    </row>
    <row r="106" spans="1:65" s="2" customFormat="1" ht="16.5" customHeight="1">
      <c r="A106" s="36"/>
      <c r="B106" s="37"/>
      <c r="C106" s="194" t="s">
        <v>301</v>
      </c>
      <c r="D106" s="194" t="s">
        <v>241</v>
      </c>
      <c r="E106" s="195" t="s">
        <v>377</v>
      </c>
      <c r="F106" s="196" t="s">
        <v>378</v>
      </c>
      <c r="G106" s="197" t="s">
        <v>244</v>
      </c>
      <c r="H106" s="198">
        <v>661.8</v>
      </c>
      <c r="I106" s="199"/>
      <c r="J106" s="200">
        <f>ROUND(I106*H106,2)</f>
        <v>0</v>
      </c>
      <c r="K106" s="196" t="s">
        <v>245</v>
      </c>
      <c r="L106" s="41"/>
      <c r="M106" s="201" t="s">
        <v>19</v>
      </c>
      <c r="N106" s="202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0.24</v>
      </c>
      <c r="T106" s="204">
        <f>S106*H106</f>
        <v>158.83199999999999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246</v>
      </c>
      <c r="AT106" s="205" t="s">
        <v>241</v>
      </c>
      <c r="AU106" s="205" t="s">
        <v>81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246</v>
      </c>
      <c r="BM106" s="205" t="s">
        <v>379</v>
      </c>
    </row>
    <row r="107" spans="1:65" s="2" customFormat="1" ht="19.5">
      <c r="A107" s="36"/>
      <c r="B107" s="37"/>
      <c r="C107" s="38"/>
      <c r="D107" s="207" t="s">
        <v>248</v>
      </c>
      <c r="E107" s="38"/>
      <c r="F107" s="208" t="s">
        <v>380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81</v>
      </c>
    </row>
    <row r="108" spans="1:65" s="13" customFormat="1" ht="11.25">
      <c r="B108" s="211"/>
      <c r="C108" s="212"/>
      <c r="D108" s="207" t="s">
        <v>250</v>
      </c>
      <c r="E108" s="213" t="s">
        <v>19</v>
      </c>
      <c r="F108" s="214" t="s">
        <v>381</v>
      </c>
      <c r="G108" s="212"/>
      <c r="H108" s="215">
        <v>661.8</v>
      </c>
      <c r="I108" s="216"/>
      <c r="J108" s="212"/>
      <c r="K108" s="212"/>
      <c r="L108" s="217"/>
      <c r="M108" s="218"/>
      <c r="N108" s="219"/>
      <c r="O108" s="219"/>
      <c r="P108" s="219"/>
      <c r="Q108" s="219"/>
      <c r="R108" s="219"/>
      <c r="S108" s="219"/>
      <c r="T108" s="220"/>
      <c r="AT108" s="221" t="s">
        <v>250</v>
      </c>
      <c r="AU108" s="221" t="s">
        <v>81</v>
      </c>
      <c r="AV108" s="13" t="s">
        <v>81</v>
      </c>
      <c r="AW108" s="13" t="s">
        <v>33</v>
      </c>
      <c r="AX108" s="13" t="s">
        <v>72</v>
      </c>
      <c r="AY108" s="221" t="s">
        <v>239</v>
      </c>
    </row>
    <row r="109" spans="1:65" s="2" customFormat="1" ht="16.5" customHeight="1">
      <c r="A109" s="36"/>
      <c r="B109" s="37"/>
      <c r="C109" s="194" t="s">
        <v>309</v>
      </c>
      <c r="D109" s="194" t="s">
        <v>241</v>
      </c>
      <c r="E109" s="195" t="s">
        <v>382</v>
      </c>
      <c r="F109" s="196" t="s">
        <v>383</v>
      </c>
      <c r="G109" s="197" t="s">
        <v>244</v>
      </c>
      <c r="H109" s="198">
        <v>661.8</v>
      </c>
      <c r="I109" s="199"/>
      <c r="J109" s="200">
        <f>ROUND(I109*H109,2)</f>
        <v>0</v>
      </c>
      <c r="K109" s="196" t="s">
        <v>245</v>
      </c>
      <c r="L109" s="41"/>
      <c r="M109" s="201" t="s">
        <v>19</v>
      </c>
      <c r="N109" s="202" t="s">
        <v>43</v>
      </c>
      <c r="O109" s="66"/>
      <c r="P109" s="203">
        <f>O109*H109</f>
        <v>0</v>
      </c>
      <c r="Q109" s="203">
        <v>0</v>
      </c>
      <c r="R109" s="203">
        <f>Q109*H109</f>
        <v>0</v>
      </c>
      <c r="S109" s="203">
        <v>0.316</v>
      </c>
      <c r="T109" s="204">
        <f>S109*H109</f>
        <v>209.12879999999998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R109" s="205" t="s">
        <v>246</v>
      </c>
      <c r="AT109" s="205" t="s">
        <v>241</v>
      </c>
      <c r="AU109" s="205" t="s">
        <v>81</v>
      </c>
      <c r="AY109" s="19" t="s">
        <v>239</v>
      </c>
      <c r="BE109" s="206">
        <f>IF(N109="základní",J109,0)</f>
        <v>0</v>
      </c>
      <c r="BF109" s="206">
        <f>IF(N109="snížená",J109,0)</f>
        <v>0</v>
      </c>
      <c r="BG109" s="206">
        <f>IF(N109="zákl. přenesená",J109,0)</f>
        <v>0</v>
      </c>
      <c r="BH109" s="206">
        <f>IF(N109="sníž. přenesená",J109,0)</f>
        <v>0</v>
      </c>
      <c r="BI109" s="206">
        <f>IF(N109="nulová",J109,0)</f>
        <v>0</v>
      </c>
      <c r="BJ109" s="19" t="s">
        <v>79</v>
      </c>
      <c r="BK109" s="206">
        <f>ROUND(I109*H109,2)</f>
        <v>0</v>
      </c>
      <c r="BL109" s="19" t="s">
        <v>246</v>
      </c>
      <c r="BM109" s="205" t="s">
        <v>384</v>
      </c>
    </row>
    <row r="110" spans="1:65" s="2" customFormat="1" ht="19.5">
      <c r="A110" s="36"/>
      <c r="B110" s="37"/>
      <c r="C110" s="38"/>
      <c r="D110" s="207" t="s">
        <v>248</v>
      </c>
      <c r="E110" s="38"/>
      <c r="F110" s="208" t="s">
        <v>385</v>
      </c>
      <c r="G110" s="38"/>
      <c r="H110" s="38"/>
      <c r="I110" s="117"/>
      <c r="J110" s="38"/>
      <c r="K110" s="38"/>
      <c r="L110" s="41"/>
      <c r="M110" s="209"/>
      <c r="N110" s="210"/>
      <c r="O110" s="66"/>
      <c r="P110" s="66"/>
      <c r="Q110" s="66"/>
      <c r="R110" s="66"/>
      <c r="S110" s="66"/>
      <c r="T110" s="67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T110" s="19" t="s">
        <v>248</v>
      </c>
      <c r="AU110" s="19" t="s">
        <v>81</v>
      </c>
    </row>
    <row r="111" spans="1:65" s="13" customFormat="1" ht="11.25">
      <c r="B111" s="211"/>
      <c r="C111" s="212"/>
      <c r="D111" s="207" t="s">
        <v>250</v>
      </c>
      <c r="E111" s="213" t="s">
        <v>19</v>
      </c>
      <c r="F111" s="214" t="s">
        <v>386</v>
      </c>
      <c r="G111" s="212"/>
      <c r="H111" s="215">
        <v>661.8</v>
      </c>
      <c r="I111" s="216"/>
      <c r="J111" s="212"/>
      <c r="K111" s="212"/>
      <c r="L111" s="217"/>
      <c r="M111" s="218"/>
      <c r="N111" s="219"/>
      <c r="O111" s="219"/>
      <c r="P111" s="219"/>
      <c r="Q111" s="219"/>
      <c r="R111" s="219"/>
      <c r="S111" s="219"/>
      <c r="T111" s="220"/>
      <c r="AT111" s="221" t="s">
        <v>250</v>
      </c>
      <c r="AU111" s="221" t="s">
        <v>81</v>
      </c>
      <c r="AV111" s="13" t="s">
        <v>81</v>
      </c>
      <c r="AW111" s="13" t="s">
        <v>33</v>
      </c>
      <c r="AX111" s="13" t="s">
        <v>72</v>
      </c>
      <c r="AY111" s="221" t="s">
        <v>239</v>
      </c>
    </row>
    <row r="112" spans="1:65" s="2" customFormat="1" ht="16.5" customHeight="1">
      <c r="A112" s="36"/>
      <c r="B112" s="37"/>
      <c r="C112" s="194" t="s">
        <v>314</v>
      </c>
      <c r="D112" s="194" t="s">
        <v>241</v>
      </c>
      <c r="E112" s="195" t="s">
        <v>387</v>
      </c>
      <c r="F112" s="196" t="s">
        <v>388</v>
      </c>
      <c r="G112" s="197" t="s">
        <v>244</v>
      </c>
      <c r="H112" s="198">
        <v>37.799999999999997</v>
      </c>
      <c r="I112" s="199"/>
      <c r="J112" s="200">
        <f>ROUND(I112*H112,2)</f>
        <v>0</v>
      </c>
      <c r="K112" s="196" t="s">
        <v>245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0.28999999999999998</v>
      </c>
      <c r="T112" s="204">
        <f>S112*H112</f>
        <v>10.961999999999998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246</v>
      </c>
      <c r="AT112" s="205" t="s">
        <v>241</v>
      </c>
      <c r="AU112" s="205" t="s">
        <v>81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246</v>
      </c>
      <c r="BM112" s="205" t="s">
        <v>389</v>
      </c>
    </row>
    <row r="113" spans="1:65" s="2" customFormat="1" ht="19.5">
      <c r="A113" s="36"/>
      <c r="B113" s="37"/>
      <c r="C113" s="38"/>
      <c r="D113" s="207" t="s">
        <v>248</v>
      </c>
      <c r="E113" s="38"/>
      <c r="F113" s="208" t="s">
        <v>390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81</v>
      </c>
    </row>
    <row r="114" spans="1:65" s="13" customFormat="1" ht="11.25">
      <c r="B114" s="211"/>
      <c r="C114" s="212"/>
      <c r="D114" s="207" t="s">
        <v>250</v>
      </c>
      <c r="E114" s="213" t="s">
        <v>19</v>
      </c>
      <c r="F114" s="214" t="s">
        <v>391</v>
      </c>
      <c r="G114" s="212"/>
      <c r="H114" s="215">
        <v>11.2</v>
      </c>
      <c r="I114" s="216"/>
      <c r="J114" s="212"/>
      <c r="K114" s="212"/>
      <c r="L114" s="217"/>
      <c r="M114" s="218"/>
      <c r="N114" s="219"/>
      <c r="O114" s="219"/>
      <c r="P114" s="219"/>
      <c r="Q114" s="219"/>
      <c r="R114" s="219"/>
      <c r="S114" s="219"/>
      <c r="T114" s="220"/>
      <c r="AT114" s="221" t="s">
        <v>250</v>
      </c>
      <c r="AU114" s="221" t="s">
        <v>81</v>
      </c>
      <c r="AV114" s="13" t="s">
        <v>81</v>
      </c>
      <c r="AW114" s="13" t="s">
        <v>33</v>
      </c>
      <c r="AX114" s="13" t="s">
        <v>72</v>
      </c>
      <c r="AY114" s="221" t="s">
        <v>239</v>
      </c>
    </row>
    <row r="115" spans="1:65" s="13" customFormat="1" ht="11.25">
      <c r="B115" s="211"/>
      <c r="C115" s="212"/>
      <c r="D115" s="207" t="s">
        <v>250</v>
      </c>
      <c r="E115" s="213" t="s">
        <v>19</v>
      </c>
      <c r="F115" s="214" t="s">
        <v>392</v>
      </c>
      <c r="G115" s="212"/>
      <c r="H115" s="215">
        <v>26.6</v>
      </c>
      <c r="I115" s="216"/>
      <c r="J115" s="212"/>
      <c r="K115" s="212"/>
      <c r="L115" s="217"/>
      <c r="M115" s="218"/>
      <c r="N115" s="219"/>
      <c r="O115" s="219"/>
      <c r="P115" s="219"/>
      <c r="Q115" s="219"/>
      <c r="R115" s="219"/>
      <c r="S115" s="219"/>
      <c r="T115" s="220"/>
      <c r="AT115" s="221" t="s">
        <v>250</v>
      </c>
      <c r="AU115" s="221" t="s">
        <v>81</v>
      </c>
      <c r="AV115" s="13" t="s">
        <v>81</v>
      </c>
      <c r="AW115" s="13" t="s">
        <v>33</v>
      </c>
      <c r="AX115" s="13" t="s">
        <v>72</v>
      </c>
      <c r="AY115" s="221" t="s">
        <v>239</v>
      </c>
    </row>
    <row r="116" spans="1:65" s="2" customFormat="1" ht="16.5" customHeight="1">
      <c r="A116" s="36"/>
      <c r="B116" s="37"/>
      <c r="C116" s="194" t="s">
        <v>319</v>
      </c>
      <c r="D116" s="194" t="s">
        <v>241</v>
      </c>
      <c r="E116" s="195" t="s">
        <v>387</v>
      </c>
      <c r="F116" s="196" t="s">
        <v>388</v>
      </c>
      <c r="G116" s="197" t="s">
        <v>244</v>
      </c>
      <c r="H116" s="198">
        <v>2.1</v>
      </c>
      <c r="I116" s="199"/>
      <c r="J116" s="200">
        <f>ROUND(I116*H116,2)</f>
        <v>0</v>
      </c>
      <c r="K116" s="196" t="s">
        <v>245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0.28999999999999998</v>
      </c>
      <c r="T116" s="204">
        <f>S116*H116</f>
        <v>0.60899999999999999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246</v>
      </c>
      <c r="AT116" s="205" t="s">
        <v>241</v>
      </c>
      <c r="AU116" s="205" t="s">
        <v>81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246</v>
      </c>
      <c r="BM116" s="205" t="s">
        <v>393</v>
      </c>
    </row>
    <row r="117" spans="1:65" s="2" customFormat="1" ht="19.5">
      <c r="A117" s="36"/>
      <c r="B117" s="37"/>
      <c r="C117" s="38"/>
      <c r="D117" s="207" t="s">
        <v>248</v>
      </c>
      <c r="E117" s="38"/>
      <c r="F117" s="208" t="s">
        <v>390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81</v>
      </c>
    </row>
    <row r="118" spans="1:65" s="13" customFormat="1" ht="11.25">
      <c r="B118" s="211"/>
      <c r="C118" s="212"/>
      <c r="D118" s="207" t="s">
        <v>250</v>
      </c>
      <c r="E118" s="213" t="s">
        <v>19</v>
      </c>
      <c r="F118" s="214" t="s">
        <v>394</v>
      </c>
      <c r="G118" s="212"/>
      <c r="H118" s="215">
        <v>2.1</v>
      </c>
      <c r="I118" s="216"/>
      <c r="J118" s="212"/>
      <c r="K118" s="212"/>
      <c r="L118" s="217"/>
      <c r="M118" s="218"/>
      <c r="N118" s="219"/>
      <c r="O118" s="219"/>
      <c r="P118" s="219"/>
      <c r="Q118" s="219"/>
      <c r="R118" s="219"/>
      <c r="S118" s="219"/>
      <c r="T118" s="220"/>
      <c r="AT118" s="221" t="s">
        <v>250</v>
      </c>
      <c r="AU118" s="221" t="s">
        <v>81</v>
      </c>
      <c r="AV118" s="13" t="s">
        <v>81</v>
      </c>
      <c r="AW118" s="13" t="s">
        <v>33</v>
      </c>
      <c r="AX118" s="13" t="s">
        <v>72</v>
      </c>
      <c r="AY118" s="221" t="s">
        <v>239</v>
      </c>
    </row>
    <row r="119" spans="1:65" s="2" customFormat="1" ht="16.5" customHeight="1">
      <c r="A119" s="36"/>
      <c r="B119" s="37"/>
      <c r="C119" s="194" t="s">
        <v>324</v>
      </c>
      <c r="D119" s="194" t="s">
        <v>241</v>
      </c>
      <c r="E119" s="195" t="s">
        <v>387</v>
      </c>
      <c r="F119" s="196" t="s">
        <v>388</v>
      </c>
      <c r="G119" s="197" t="s">
        <v>244</v>
      </c>
      <c r="H119" s="198">
        <v>26.1</v>
      </c>
      <c r="I119" s="199"/>
      <c r="J119" s="200">
        <f>ROUND(I119*H119,2)</f>
        <v>0</v>
      </c>
      <c r="K119" s="196" t="s">
        <v>245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0</v>
      </c>
      <c r="R119" s="203">
        <f>Q119*H119</f>
        <v>0</v>
      </c>
      <c r="S119" s="203">
        <v>0.28999999999999998</v>
      </c>
      <c r="T119" s="204">
        <f>S119*H119</f>
        <v>7.569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246</v>
      </c>
      <c r="AT119" s="205" t="s">
        <v>241</v>
      </c>
      <c r="AU119" s="205" t="s">
        <v>81</v>
      </c>
      <c r="AY119" s="19" t="s">
        <v>239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246</v>
      </c>
      <c r="BM119" s="205" t="s">
        <v>395</v>
      </c>
    </row>
    <row r="120" spans="1:65" s="2" customFormat="1" ht="19.5">
      <c r="A120" s="36"/>
      <c r="B120" s="37"/>
      <c r="C120" s="38"/>
      <c r="D120" s="207" t="s">
        <v>248</v>
      </c>
      <c r="E120" s="38"/>
      <c r="F120" s="208" t="s">
        <v>390</v>
      </c>
      <c r="G120" s="38"/>
      <c r="H120" s="38"/>
      <c r="I120" s="117"/>
      <c r="J120" s="38"/>
      <c r="K120" s="38"/>
      <c r="L120" s="41"/>
      <c r="M120" s="209"/>
      <c r="N120" s="210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248</v>
      </c>
      <c r="AU120" s="19" t="s">
        <v>81</v>
      </c>
    </row>
    <row r="121" spans="1:65" s="13" customFormat="1" ht="11.25">
      <c r="B121" s="211"/>
      <c r="C121" s="212"/>
      <c r="D121" s="207" t="s">
        <v>250</v>
      </c>
      <c r="E121" s="213" t="s">
        <v>19</v>
      </c>
      <c r="F121" s="214" t="s">
        <v>396</v>
      </c>
      <c r="G121" s="212"/>
      <c r="H121" s="215">
        <v>26.1</v>
      </c>
      <c r="I121" s="216"/>
      <c r="J121" s="212"/>
      <c r="K121" s="212"/>
      <c r="L121" s="217"/>
      <c r="M121" s="218"/>
      <c r="N121" s="219"/>
      <c r="O121" s="219"/>
      <c r="P121" s="219"/>
      <c r="Q121" s="219"/>
      <c r="R121" s="219"/>
      <c r="S121" s="219"/>
      <c r="T121" s="220"/>
      <c r="AT121" s="221" t="s">
        <v>250</v>
      </c>
      <c r="AU121" s="221" t="s">
        <v>81</v>
      </c>
      <c r="AV121" s="13" t="s">
        <v>81</v>
      </c>
      <c r="AW121" s="13" t="s">
        <v>33</v>
      </c>
      <c r="AX121" s="13" t="s">
        <v>72</v>
      </c>
      <c r="AY121" s="221" t="s">
        <v>239</v>
      </c>
    </row>
    <row r="122" spans="1:65" s="2" customFormat="1" ht="16.5" customHeight="1">
      <c r="A122" s="36"/>
      <c r="B122" s="37"/>
      <c r="C122" s="194" t="s">
        <v>333</v>
      </c>
      <c r="D122" s="194" t="s">
        <v>241</v>
      </c>
      <c r="E122" s="195" t="s">
        <v>397</v>
      </c>
      <c r="F122" s="196" t="s">
        <v>398</v>
      </c>
      <c r="G122" s="197" t="s">
        <v>244</v>
      </c>
      <c r="H122" s="198">
        <v>11.2</v>
      </c>
      <c r="I122" s="199"/>
      <c r="J122" s="200">
        <f>ROUND(I122*H122,2)</f>
        <v>0</v>
      </c>
      <c r="K122" s="196" t="s">
        <v>245</v>
      </c>
      <c r="L122" s="41"/>
      <c r="M122" s="201" t="s">
        <v>19</v>
      </c>
      <c r="N122" s="202" t="s">
        <v>43</v>
      </c>
      <c r="O122" s="66"/>
      <c r="P122" s="203">
        <f>O122*H122</f>
        <v>0</v>
      </c>
      <c r="Q122" s="203">
        <v>0</v>
      </c>
      <c r="R122" s="203">
        <f>Q122*H122</f>
        <v>0</v>
      </c>
      <c r="S122" s="203">
        <v>0.24</v>
      </c>
      <c r="T122" s="204">
        <f>S122*H122</f>
        <v>2.6879999999999997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R122" s="205" t="s">
        <v>246</v>
      </c>
      <c r="AT122" s="205" t="s">
        <v>241</v>
      </c>
      <c r="AU122" s="205" t="s">
        <v>81</v>
      </c>
      <c r="AY122" s="19" t="s">
        <v>239</v>
      </c>
      <c r="BE122" s="206">
        <f>IF(N122="základní",J122,0)</f>
        <v>0</v>
      </c>
      <c r="BF122" s="206">
        <f>IF(N122="snížená",J122,0)</f>
        <v>0</v>
      </c>
      <c r="BG122" s="206">
        <f>IF(N122="zákl. přenesená",J122,0)</f>
        <v>0</v>
      </c>
      <c r="BH122" s="206">
        <f>IF(N122="sníž. přenesená",J122,0)</f>
        <v>0</v>
      </c>
      <c r="BI122" s="206">
        <f>IF(N122="nulová",J122,0)</f>
        <v>0</v>
      </c>
      <c r="BJ122" s="19" t="s">
        <v>79</v>
      </c>
      <c r="BK122" s="206">
        <f>ROUND(I122*H122,2)</f>
        <v>0</v>
      </c>
      <c r="BL122" s="19" t="s">
        <v>246</v>
      </c>
      <c r="BM122" s="205" t="s">
        <v>399</v>
      </c>
    </row>
    <row r="123" spans="1:65" s="2" customFormat="1" ht="19.5">
      <c r="A123" s="36"/>
      <c r="B123" s="37"/>
      <c r="C123" s="38"/>
      <c r="D123" s="207" t="s">
        <v>248</v>
      </c>
      <c r="E123" s="38"/>
      <c r="F123" s="208" t="s">
        <v>400</v>
      </c>
      <c r="G123" s="38"/>
      <c r="H123" s="38"/>
      <c r="I123" s="117"/>
      <c r="J123" s="38"/>
      <c r="K123" s="38"/>
      <c r="L123" s="41"/>
      <c r="M123" s="209"/>
      <c r="N123" s="210"/>
      <c r="O123" s="66"/>
      <c r="P123" s="66"/>
      <c r="Q123" s="66"/>
      <c r="R123" s="66"/>
      <c r="S123" s="66"/>
      <c r="T123" s="67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T123" s="19" t="s">
        <v>248</v>
      </c>
      <c r="AU123" s="19" t="s">
        <v>81</v>
      </c>
    </row>
    <row r="124" spans="1:65" s="13" customFormat="1" ht="11.25">
      <c r="B124" s="211"/>
      <c r="C124" s="212"/>
      <c r="D124" s="207" t="s">
        <v>250</v>
      </c>
      <c r="E124" s="213" t="s">
        <v>19</v>
      </c>
      <c r="F124" s="214" t="s">
        <v>401</v>
      </c>
      <c r="G124" s="212"/>
      <c r="H124" s="215">
        <v>11.2</v>
      </c>
      <c r="I124" s="216"/>
      <c r="J124" s="212"/>
      <c r="K124" s="212"/>
      <c r="L124" s="217"/>
      <c r="M124" s="218"/>
      <c r="N124" s="219"/>
      <c r="O124" s="219"/>
      <c r="P124" s="219"/>
      <c r="Q124" s="219"/>
      <c r="R124" s="219"/>
      <c r="S124" s="219"/>
      <c r="T124" s="220"/>
      <c r="AT124" s="221" t="s">
        <v>250</v>
      </c>
      <c r="AU124" s="221" t="s">
        <v>81</v>
      </c>
      <c r="AV124" s="13" t="s">
        <v>81</v>
      </c>
      <c r="AW124" s="13" t="s">
        <v>33</v>
      </c>
      <c r="AX124" s="13" t="s">
        <v>72</v>
      </c>
      <c r="AY124" s="221" t="s">
        <v>239</v>
      </c>
    </row>
    <row r="125" spans="1:65" s="2" customFormat="1" ht="16.5" customHeight="1">
      <c r="A125" s="36"/>
      <c r="B125" s="37"/>
      <c r="C125" s="194" t="s">
        <v>340</v>
      </c>
      <c r="D125" s="194" t="s">
        <v>241</v>
      </c>
      <c r="E125" s="195" t="s">
        <v>402</v>
      </c>
      <c r="F125" s="196" t="s">
        <v>403</v>
      </c>
      <c r="G125" s="197" t="s">
        <v>244</v>
      </c>
      <c r="H125" s="198">
        <v>28</v>
      </c>
      <c r="I125" s="199"/>
      <c r="J125" s="200">
        <f>ROUND(I125*H125,2)</f>
        <v>0</v>
      </c>
      <c r="K125" s="196" t="s">
        <v>245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0</v>
      </c>
      <c r="R125" s="203">
        <f>Q125*H125</f>
        <v>0</v>
      </c>
      <c r="S125" s="203">
        <v>0.625</v>
      </c>
      <c r="T125" s="204">
        <f>S125*H125</f>
        <v>17.5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246</v>
      </c>
      <c r="AT125" s="205" t="s">
        <v>241</v>
      </c>
      <c r="AU125" s="205" t="s">
        <v>81</v>
      </c>
      <c r="AY125" s="19" t="s">
        <v>239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246</v>
      </c>
      <c r="BM125" s="205" t="s">
        <v>404</v>
      </c>
    </row>
    <row r="126" spans="1:65" s="2" customFormat="1" ht="19.5">
      <c r="A126" s="36"/>
      <c r="B126" s="37"/>
      <c r="C126" s="38"/>
      <c r="D126" s="207" t="s">
        <v>248</v>
      </c>
      <c r="E126" s="38"/>
      <c r="F126" s="208" t="s">
        <v>405</v>
      </c>
      <c r="G126" s="38"/>
      <c r="H126" s="38"/>
      <c r="I126" s="117"/>
      <c r="J126" s="38"/>
      <c r="K126" s="38"/>
      <c r="L126" s="41"/>
      <c r="M126" s="209"/>
      <c r="N126" s="210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248</v>
      </c>
      <c r="AU126" s="19" t="s">
        <v>81</v>
      </c>
    </row>
    <row r="127" spans="1:65" s="13" customFormat="1" ht="11.25">
      <c r="B127" s="211"/>
      <c r="C127" s="212"/>
      <c r="D127" s="207" t="s">
        <v>250</v>
      </c>
      <c r="E127" s="213" t="s">
        <v>19</v>
      </c>
      <c r="F127" s="214" t="s">
        <v>406</v>
      </c>
      <c r="G127" s="212"/>
      <c r="H127" s="215">
        <v>0.5</v>
      </c>
      <c r="I127" s="216"/>
      <c r="J127" s="212"/>
      <c r="K127" s="212"/>
      <c r="L127" s="217"/>
      <c r="M127" s="218"/>
      <c r="N127" s="219"/>
      <c r="O127" s="219"/>
      <c r="P127" s="219"/>
      <c r="Q127" s="219"/>
      <c r="R127" s="219"/>
      <c r="S127" s="219"/>
      <c r="T127" s="220"/>
      <c r="AT127" s="221" t="s">
        <v>250</v>
      </c>
      <c r="AU127" s="221" t="s">
        <v>81</v>
      </c>
      <c r="AV127" s="13" t="s">
        <v>81</v>
      </c>
      <c r="AW127" s="13" t="s">
        <v>33</v>
      </c>
      <c r="AX127" s="13" t="s">
        <v>72</v>
      </c>
      <c r="AY127" s="221" t="s">
        <v>239</v>
      </c>
    </row>
    <row r="128" spans="1:65" s="13" customFormat="1" ht="11.25">
      <c r="B128" s="211"/>
      <c r="C128" s="212"/>
      <c r="D128" s="207" t="s">
        <v>250</v>
      </c>
      <c r="E128" s="213" t="s">
        <v>19</v>
      </c>
      <c r="F128" s="214" t="s">
        <v>407</v>
      </c>
      <c r="G128" s="212"/>
      <c r="H128" s="215">
        <v>27.5</v>
      </c>
      <c r="I128" s="216"/>
      <c r="J128" s="212"/>
      <c r="K128" s="212"/>
      <c r="L128" s="217"/>
      <c r="M128" s="218"/>
      <c r="N128" s="219"/>
      <c r="O128" s="219"/>
      <c r="P128" s="219"/>
      <c r="Q128" s="219"/>
      <c r="R128" s="219"/>
      <c r="S128" s="219"/>
      <c r="T128" s="220"/>
      <c r="AT128" s="221" t="s">
        <v>250</v>
      </c>
      <c r="AU128" s="221" t="s">
        <v>81</v>
      </c>
      <c r="AV128" s="13" t="s">
        <v>81</v>
      </c>
      <c r="AW128" s="13" t="s">
        <v>33</v>
      </c>
      <c r="AX128" s="13" t="s">
        <v>72</v>
      </c>
      <c r="AY128" s="221" t="s">
        <v>239</v>
      </c>
    </row>
    <row r="129" spans="1:65" s="2" customFormat="1" ht="16.5" customHeight="1">
      <c r="A129" s="36"/>
      <c r="B129" s="37"/>
      <c r="C129" s="194" t="s">
        <v>408</v>
      </c>
      <c r="D129" s="194" t="s">
        <v>241</v>
      </c>
      <c r="E129" s="195" t="s">
        <v>409</v>
      </c>
      <c r="F129" s="196" t="s">
        <v>410</v>
      </c>
      <c r="G129" s="197" t="s">
        <v>244</v>
      </c>
      <c r="H129" s="198">
        <v>11.2</v>
      </c>
      <c r="I129" s="199"/>
      <c r="J129" s="200">
        <f>ROUND(I129*H129,2)</f>
        <v>0</v>
      </c>
      <c r="K129" s="196" t="s">
        <v>245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0.22</v>
      </c>
      <c r="T129" s="204">
        <f>S129*H129</f>
        <v>2.464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246</v>
      </c>
      <c r="AT129" s="205" t="s">
        <v>241</v>
      </c>
      <c r="AU129" s="205" t="s">
        <v>81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246</v>
      </c>
      <c r="BM129" s="205" t="s">
        <v>411</v>
      </c>
    </row>
    <row r="130" spans="1:65" s="2" customFormat="1" ht="19.5">
      <c r="A130" s="36"/>
      <c r="B130" s="37"/>
      <c r="C130" s="38"/>
      <c r="D130" s="207" t="s">
        <v>248</v>
      </c>
      <c r="E130" s="38"/>
      <c r="F130" s="208" t="s">
        <v>412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81</v>
      </c>
    </row>
    <row r="131" spans="1:65" s="13" customFormat="1" ht="11.25">
      <c r="B131" s="211"/>
      <c r="C131" s="212"/>
      <c r="D131" s="207" t="s">
        <v>250</v>
      </c>
      <c r="E131" s="213" t="s">
        <v>19</v>
      </c>
      <c r="F131" s="214" t="s">
        <v>413</v>
      </c>
      <c r="G131" s="212"/>
      <c r="H131" s="215">
        <v>11.2</v>
      </c>
      <c r="I131" s="216"/>
      <c r="J131" s="212"/>
      <c r="K131" s="212"/>
      <c r="L131" s="217"/>
      <c r="M131" s="218"/>
      <c r="N131" s="219"/>
      <c r="O131" s="219"/>
      <c r="P131" s="219"/>
      <c r="Q131" s="219"/>
      <c r="R131" s="219"/>
      <c r="S131" s="219"/>
      <c r="T131" s="220"/>
      <c r="AT131" s="221" t="s">
        <v>250</v>
      </c>
      <c r="AU131" s="221" t="s">
        <v>81</v>
      </c>
      <c r="AV131" s="13" t="s">
        <v>81</v>
      </c>
      <c r="AW131" s="13" t="s">
        <v>33</v>
      </c>
      <c r="AX131" s="13" t="s">
        <v>72</v>
      </c>
      <c r="AY131" s="221" t="s">
        <v>239</v>
      </c>
    </row>
    <row r="132" spans="1:65" s="2" customFormat="1" ht="16.5" customHeight="1">
      <c r="A132" s="36"/>
      <c r="B132" s="37"/>
      <c r="C132" s="194" t="s">
        <v>414</v>
      </c>
      <c r="D132" s="194" t="s">
        <v>241</v>
      </c>
      <c r="E132" s="195" t="s">
        <v>415</v>
      </c>
      <c r="F132" s="196" t="s">
        <v>416</v>
      </c>
      <c r="G132" s="197" t="s">
        <v>244</v>
      </c>
      <c r="H132" s="198">
        <v>106.9</v>
      </c>
      <c r="I132" s="199"/>
      <c r="J132" s="200">
        <f>ROUND(I132*H132,2)</f>
        <v>0</v>
      </c>
      <c r="K132" s="196" t="s">
        <v>245</v>
      </c>
      <c r="L132" s="41"/>
      <c r="M132" s="201" t="s">
        <v>19</v>
      </c>
      <c r="N132" s="202" t="s">
        <v>43</v>
      </c>
      <c r="O132" s="66"/>
      <c r="P132" s="203">
        <f>O132*H132</f>
        <v>0</v>
      </c>
      <c r="Q132" s="203">
        <v>8.0000000000000007E-5</v>
      </c>
      <c r="R132" s="203">
        <f>Q132*H132</f>
        <v>8.5520000000000006E-3</v>
      </c>
      <c r="S132" s="203">
        <v>0.25600000000000001</v>
      </c>
      <c r="T132" s="204">
        <f>S132*H132</f>
        <v>27.366400000000002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R132" s="205" t="s">
        <v>246</v>
      </c>
      <c r="AT132" s="205" t="s">
        <v>241</v>
      </c>
      <c r="AU132" s="205" t="s">
        <v>81</v>
      </c>
      <c r="AY132" s="19" t="s">
        <v>239</v>
      </c>
      <c r="BE132" s="206">
        <f>IF(N132="základní",J132,0)</f>
        <v>0</v>
      </c>
      <c r="BF132" s="206">
        <f>IF(N132="snížená",J132,0)</f>
        <v>0</v>
      </c>
      <c r="BG132" s="206">
        <f>IF(N132="zákl. přenesená",J132,0)</f>
        <v>0</v>
      </c>
      <c r="BH132" s="206">
        <f>IF(N132="sníž. přenesená",J132,0)</f>
        <v>0</v>
      </c>
      <c r="BI132" s="206">
        <f>IF(N132="nulová",J132,0)</f>
        <v>0</v>
      </c>
      <c r="BJ132" s="19" t="s">
        <v>79</v>
      </c>
      <c r="BK132" s="206">
        <f>ROUND(I132*H132,2)</f>
        <v>0</v>
      </c>
      <c r="BL132" s="19" t="s">
        <v>246</v>
      </c>
      <c r="BM132" s="205" t="s">
        <v>417</v>
      </c>
    </row>
    <row r="133" spans="1:65" s="2" customFormat="1" ht="19.5">
      <c r="A133" s="36"/>
      <c r="B133" s="37"/>
      <c r="C133" s="38"/>
      <c r="D133" s="207" t="s">
        <v>248</v>
      </c>
      <c r="E133" s="38"/>
      <c r="F133" s="208" t="s">
        <v>418</v>
      </c>
      <c r="G133" s="38"/>
      <c r="H133" s="38"/>
      <c r="I133" s="117"/>
      <c r="J133" s="38"/>
      <c r="K133" s="38"/>
      <c r="L133" s="41"/>
      <c r="M133" s="209"/>
      <c r="N133" s="210"/>
      <c r="O133" s="66"/>
      <c r="P133" s="66"/>
      <c r="Q133" s="66"/>
      <c r="R133" s="66"/>
      <c r="S133" s="66"/>
      <c r="T133" s="67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T133" s="19" t="s">
        <v>248</v>
      </c>
      <c r="AU133" s="19" t="s">
        <v>81</v>
      </c>
    </row>
    <row r="134" spans="1:65" s="13" customFormat="1" ht="11.25">
      <c r="B134" s="211"/>
      <c r="C134" s="212"/>
      <c r="D134" s="207" t="s">
        <v>250</v>
      </c>
      <c r="E134" s="213" t="s">
        <v>19</v>
      </c>
      <c r="F134" s="214" t="s">
        <v>419</v>
      </c>
      <c r="G134" s="212"/>
      <c r="H134" s="215">
        <v>106.9</v>
      </c>
      <c r="I134" s="216"/>
      <c r="J134" s="212"/>
      <c r="K134" s="212"/>
      <c r="L134" s="217"/>
      <c r="M134" s="218"/>
      <c r="N134" s="219"/>
      <c r="O134" s="219"/>
      <c r="P134" s="219"/>
      <c r="Q134" s="219"/>
      <c r="R134" s="219"/>
      <c r="S134" s="219"/>
      <c r="T134" s="220"/>
      <c r="AT134" s="221" t="s">
        <v>250</v>
      </c>
      <c r="AU134" s="221" t="s">
        <v>81</v>
      </c>
      <c r="AV134" s="13" t="s">
        <v>81</v>
      </c>
      <c r="AW134" s="13" t="s">
        <v>33</v>
      </c>
      <c r="AX134" s="13" t="s">
        <v>72</v>
      </c>
      <c r="AY134" s="221" t="s">
        <v>239</v>
      </c>
    </row>
    <row r="135" spans="1:65" s="2" customFormat="1" ht="16.5" customHeight="1">
      <c r="A135" s="36"/>
      <c r="B135" s="37"/>
      <c r="C135" s="194" t="s">
        <v>8</v>
      </c>
      <c r="D135" s="194" t="s">
        <v>241</v>
      </c>
      <c r="E135" s="195" t="s">
        <v>420</v>
      </c>
      <c r="F135" s="196" t="s">
        <v>421</v>
      </c>
      <c r="G135" s="197" t="s">
        <v>327</v>
      </c>
      <c r="H135" s="198">
        <v>2.2000000000000002</v>
      </c>
      <c r="I135" s="199"/>
      <c r="J135" s="200">
        <f>ROUND(I135*H135,2)</f>
        <v>0</v>
      </c>
      <c r="K135" s="196" t="s">
        <v>245</v>
      </c>
      <c r="L135" s="41"/>
      <c r="M135" s="201" t="s">
        <v>19</v>
      </c>
      <c r="N135" s="202" t="s">
        <v>43</v>
      </c>
      <c r="O135" s="66"/>
      <c r="P135" s="203">
        <f>O135*H135</f>
        <v>0</v>
      </c>
      <c r="Q135" s="203">
        <v>0</v>
      </c>
      <c r="R135" s="203">
        <f>Q135*H135</f>
        <v>0</v>
      </c>
      <c r="S135" s="203">
        <v>0.20499999999999999</v>
      </c>
      <c r="T135" s="204">
        <f>S135*H135</f>
        <v>0.45100000000000001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246</v>
      </c>
      <c r="AT135" s="205" t="s">
        <v>241</v>
      </c>
      <c r="AU135" s="205" t="s">
        <v>81</v>
      </c>
      <c r="AY135" s="19" t="s">
        <v>239</v>
      </c>
      <c r="BE135" s="206">
        <f>IF(N135="základní",J135,0)</f>
        <v>0</v>
      </c>
      <c r="BF135" s="206">
        <f>IF(N135="snížená",J135,0)</f>
        <v>0</v>
      </c>
      <c r="BG135" s="206">
        <f>IF(N135="zákl. přenesená",J135,0)</f>
        <v>0</v>
      </c>
      <c r="BH135" s="206">
        <f>IF(N135="sníž. přenesená",J135,0)</f>
        <v>0</v>
      </c>
      <c r="BI135" s="206">
        <f>IF(N135="nulová",J135,0)</f>
        <v>0</v>
      </c>
      <c r="BJ135" s="19" t="s">
        <v>79</v>
      </c>
      <c r="BK135" s="206">
        <f>ROUND(I135*H135,2)</f>
        <v>0</v>
      </c>
      <c r="BL135" s="19" t="s">
        <v>246</v>
      </c>
      <c r="BM135" s="205" t="s">
        <v>422</v>
      </c>
    </row>
    <row r="136" spans="1:65" s="2" customFormat="1" ht="19.5">
      <c r="A136" s="36"/>
      <c r="B136" s="37"/>
      <c r="C136" s="38"/>
      <c r="D136" s="207" t="s">
        <v>248</v>
      </c>
      <c r="E136" s="38"/>
      <c r="F136" s="208" t="s">
        <v>423</v>
      </c>
      <c r="G136" s="38"/>
      <c r="H136" s="38"/>
      <c r="I136" s="117"/>
      <c r="J136" s="38"/>
      <c r="K136" s="38"/>
      <c r="L136" s="41"/>
      <c r="M136" s="209"/>
      <c r="N136" s="210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248</v>
      </c>
      <c r="AU136" s="19" t="s">
        <v>81</v>
      </c>
    </row>
    <row r="137" spans="1:65" s="13" customFormat="1" ht="11.25">
      <c r="B137" s="211"/>
      <c r="C137" s="212"/>
      <c r="D137" s="207" t="s">
        <v>250</v>
      </c>
      <c r="E137" s="213" t="s">
        <v>19</v>
      </c>
      <c r="F137" s="214" t="s">
        <v>424</v>
      </c>
      <c r="G137" s="212"/>
      <c r="H137" s="215">
        <v>2.2000000000000002</v>
      </c>
      <c r="I137" s="216"/>
      <c r="J137" s="212"/>
      <c r="K137" s="212"/>
      <c r="L137" s="217"/>
      <c r="M137" s="218"/>
      <c r="N137" s="219"/>
      <c r="O137" s="219"/>
      <c r="P137" s="219"/>
      <c r="Q137" s="219"/>
      <c r="R137" s="219"/>
      <c r="S137" s="219"/>
      <c r="T137" s="220"/>
      <c r="AT137" s="221" t="s">
        <v>250</v>
      </c>
      <c r="AU137" s="221" t="s">
        <v>81</v>
      </c>
      <c r="AV137" s="13" t="s">
        <v>81</v>
      </c>
      <c r="AW137" s="13" t="s">
        <v>33</v>
      </c>
      <c r="AX137" s="13" t="s">
        <v>72</v>
      </c>
      <c r="AY137" s="221" t="s">
        <v>239</v>
      </c>
    </row>
    <row r="138" spans="1:65" s="12" customFormat="1" ht="22.9" customHeight="1">
      <c r="B138" s="178"/>
      <c r="C138" s="179"/>
      <c r="D138" s="180" t="s">
        <v>71</v>
      </c>
      <c r="E138" s="192" t="s">
        <v>314</v>
      </c>
      <c r="F138" s="192" t="s">
        <v>425</v>
      </c>
      <c r="G138" s="179"/>
      <c r="H138" s="179"/>
      <c r="I138" s="182"/>
      <c r="J138" s="193">
        <f>BK138</f>
        <v>0</v>
      </c>
      <c r="K138" s="179"/>
      <c r="L138" s="184"/>
      <c r="M138" s="185"/>
      <c r="N138" s="186"/>
      <c r="O138" s="186"/>
      <c r="P138" s="187">
        <f>SUM(P139:P141)</f>
        <v>0</v>
      </c>
      <c r="Q138" s="186"/>
      <c r="R138" s="187">
        <f>SUM(R139:R141)</f>
        <v>0</v>
      </c>
      <c r="S138" s="186"/>
      <c r="T138" s="188">
        <f>SUM(T139:T141)</f>
        <v>5.58</v>
      </c>
      <c r="AR138" s="189" t="s">
        <v>79</v>
      </c>
      <c r="AT138" s="190" t="s">
        <v>71</v>
      </c>
      <c r="AU138" s="190" t="s">
        <v>79</v>
      </c>
      <c r="AY138" s="189" t="s">
        <v>239</v>
      </c>
      <c r="BK138" s="191">
        <f>SUM(BK139:BK141)</f>
        <v>0</v>
      </c>
    </row>
    <row r="139" spans="1:65" s="2" customFormat="1" ht="16.5" customHeight="1">
      <c r="A139" s="36"/>
      <c r="B139" s="37"/>
      <c r="C139" s="194" t="s">
        <v>426</v>
      </c>
      <c r="D139" s="194" t="s">
        <v>241</v>
      </c>
      <c r="E139" s="195" t="s">
        <v>427</v>
      </c>
      <c r="F139" s="196" t="s">
        <v>428</v>
      </c>
      <c r="G139" s="197" t="s">
        <v>327</v>
      </c>
      <c r="H139" s="198">
        <v>15.5</v>
      </c>
      <c r="I139" s="199"/>
      <c r="J139" s="200">
        <f>ROUND(I139*H139,2)</f>
        <v>0</v>
      </c>
      <c r="K139" s="196" t="s">
        <v>245</v>
      </c>
      <c r="L139" s="41"/>
      <c r="M139" s="201" t="s">
        <v>19</v>
      </c>
      <c r="N139" s="202" t="s">
        <v>43</v>
      </c>
      <c r="O139" s="66"/>
      <c r="P139" s="203">
        <f>O139*H139</f>
        <v>0</v>
      </c>
      <c r="Q139" s="203">
        <v>0</v>
      </c>
      <c r="R139" s="203">
        <f>Q139*H139</f>
        <v>0</v>
      </c>
      <c r="S139" s="203">
        <v>0.36</v>
      </c>
      <c r="T139" s="204">
        <f>S139*H139</f>
        <v>5.58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246</v>
      </c>
      <c r="AT139" s="205" t="s">
        <v>241</v>
      </c>
      <c r="AU139" s="205" t="s">
        <v>81</v>
      </c>
      <c r="AY139" s="19" t="s">
        <v>239</v>
      </c>
      <c r="BE139" s="206">
        <f>IF(N139="základní",J139,0)</f>
        <v>0</v>
      </c>
      <c r="BF139" s="206">
        <f>IF(N139="snížená",J139,0)</f>
        <v>0</v>
      </c>
      <c r="BG139" s="206">
        <f>IF(N139="zákl. přenesená",J139,0)</f>
        <v>0</v>
      </c>
      <c r="BH139" s="206">
        <f>IF(N139="sníž. přenesená",J139,0)</f>
        <v>0</v>
      </c>
      <c r="BI139" s="206">
        <f>IF(N139="nulová",J139,0)</f>
        <v>0</v>
      </c>
      <c r="BJ139" s="19" t="s">
        <v>79</v>
      </c>
      <c r="BK139" s="206">
        <f>ROUND(I139*H139,2)</f>
        <v>0</v>
      </c>
      <c r="BL139" s="19" t="s">
        <v>246</v>
      </c>
      <c r="BM139" s="205" t="s">
        <v>429</v>
      </c>
    </row>
    <row r="140" spans="1:65" s="2" customFormat="1" ht="11.25">
      <c r="A140" s="36"/>
      <c r="B140" s="37"/>
      <c r="C140" s="38"/>
      <c r="D140" s="207" t="s">
        <v>248</v>
      </c>
      <c r="E140" s="38"/>
      <c r="F140" s="208" t="s">
        <v>430</v>
      </c>
      <c r="G140" s="38"/>
      <c r="H140" s="38"/>
      <c r="I140" s="117"/>
      <c r="J140" s="38"/>
      <c r="K140" s="38"/>
      <c r="L140" s="41"/>
      <c r="M140" s="209"/>
      <c r="N140" s="210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248</v>
      </c>
      <c r="AU140" s="19" t="s">
        <v>81</v>
      </c>
    </row>
    <row r="141" spans="1:65" s="13" customFormat="1" ht="11.25">
      <c r="B141" s="211"/>
      <c r="C141" s="212"/>
      <c r="D141" s="207" t="s">
        <v>250</v>
      </c>
      <c r="E141" s="213" t="s">
        <v>19</v>
      </c>
      <c r="F141" s="214" t="s">
        <v>431</v>
      </c>
      <c r="G141" s="212"/>
      <c r="H141" s="215">
        <v>15.5</v>
      </c>
      <c r="I141" s="216"/>
      <c r="J141" s="212"/>
      <c r="K141" s="212"/>
      <c r="L141" s="217"/>
      <c r="M141" s="218"/>
      <c r="N141" s="219"/>
      <c r="O141" s="219"/>
      <c r="P141" s="219"/>
      <c r="Q141" s="219"/>
      <c r="R141" s="219"/>
      <c r="S141" s="219"/>
      <c r="T141" s="220"/>
      <c r="AT141" s="221" t="s">
        <v>250</v>
      </c>
      <c r="AU141" s="221" t="s">
        <v>81</v>
      </c>
      <c r="AV141" s="13" t="s">
        <v>81</v>
      </c>
      <c r="AW141" s="13" t="s">
        <v>33</v>
      </c>
      <c r="AX141" s="13" t="s">
        <v>72</v>
      </c>
      <c r="AY141" s="221" t="s">
        <v>239</v>
      </c>
    </row>
    <row r="142" spans="1:65" s="12" customFormat="1" ht="22.9" customHeight="1">
      <c r="B142" s="178"/>
      <c r="C142" s="179"/>
      <c r="D142" s="180" t="s">
        <v>71</v>
      </c>
      <c r="E142" s="192" t="s">
        <v>319</v>
      </c>
      <c r="F142" s="192" t="s">
        <v>432</v>
      </c>
      <c r="G142" s="179"/>
      <c r="H142" s="179"/>
      <c r="I142" s="182"/>
      <c r="J142" s="193">
        <f>BK142</f>
        <v>0</v>
      </c>
      <c r="K142" s="179"/>
      <c r="L142" s="184"/>
      <c r="M142" s="185"/>
      <c r="N142" s="186"/>
      <c r="O142" s="186"/>
      <c r="P142" s="187">
        <f>SUM(P143:P216)</f>
        <v>0</v>
      </c>
      <c r="Q142" s="186"/>
      <c r="R142" s="187">
        <f>SUM(R143:R216)</f>
        <v>20.106534</v>
      </c>
      <c r="S142" s="186"/>
      <c r="T142" s="188">
        <f>SUM(T143:T216)</f>
        <v>436.59962000000002</v>
      </c>
      <c r="AR142" s="189" t="s">
        <v>79</v>
      </c>
      <c r="AT142" s="190" t="s">
        <v>71</v>
      </c>
      <c r="AU142" s="190" t="s">
        <v>79</v>
      </c>
      <c r="AY142" s="189" t="s">
        <v>239</v>
      </c>
      <c r="BK142" s="191">
        <f>SUM(BK143:BK216)</f>
        <v>0</v>
      </c>
    </row>
    <row r="143" spans="1:65" s="2" customFormat="1" ht="16.5" customHeight="1">
      <c r="A143" s="36"/>
      <c r="B143" s="37"/>
      <c r="C143" s="194" t="s">
        <v>433</v>
      </c>
      <c r="D143" s="194" t="s">
        <v>241</v>
      </c>
      <c r="E143" s="195" t="s">
        <v>434</v>
      </c>
      <c r="F143" s="196" t="s">
        <v>435</v>
      </c>
      <c r="G143" s="197" t="s">
        <v>327</v>
      </c>
      <c r="H143" s="198">
        <v>124.5</v>
      </c>
      <c r="I143" s="199"/>
      <c r="J143" s="200">
        <f>ROUND(I143*H143,2)</f>
        <v>0</v>
      </c>
      <c r="K143" s="196" t="s">
        <v>245</v>
      </c>
      <c r="L143" s="41"/>
      <c r="M143" s="201" t="s">
        <v>19</v>
      </c>
      <c r="N143" s="202" t="s">
        <v>43</v>
      </c>
      <c r="O143" s="66"/>
      <c r="P143" s="203">
        <f>O143*H143</f>
        <v>0</v>
      </c>
      <c r="Q143" s="203">
        <v>0</v>
      </c>
      <c r="R143" s="203">
        <f>Q143*H143</f>
        <v>0</v>
      </c>
      <c r="S143" s="203">
        <v>0</v>
      </c>
      <c r="T143" s="204">
        <f>S143*H143</f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246</v>
      </c>
      <c r="AT143" s="205" t="s">
        <v>241</v>
      </c>
      <c r="AU143" s="205" t="s">
        <v>81</v>
      </c>
      <c r="AY143" s="19" t="s">
        <v>239</v>
      </c>
      <c r="BE143" s="206">
        <f>IF(N143="základní",J143,0)</f>
        <v>0</v>
      </c>
      <c r="BF143" s="206">
        <f>IF(N143="snížená",J143,0)</f>
        <v>0</v>
      </c>
      <c r="BG143" s="206">
        <f>IF(N143="zákl. přenesená",J143,0)</f>
        <v>0</v>
      </c>
      <c r="BH143" s="206">
        <f>IF(N143="sníž. přenesená",J143,0)</f>
        <v>0</v>
      </c>
      <c r="BI143" s="206">
        <f>IF(N143="nulová",J143,0)</f>
        <v>0</v>
      </c>
      <c r="BJ143" s="19" t="s">
        <v>79</v>
      </c>
      <c r="BK143" s="206">
        <f>ROUND(I143*H143,2)</f>
        <v>0</v>
      </c>
      <c r="BL143" s="19" t="s">
        <v>246</v>
      </c>
      <c r="BM143" s="205" t="s">
        <v>436</v>
      </c>
    </row>
    <row r="144" spans="1:65" s="2" customFormat="1" ht="11.25">
      <c r="A144" s="36"/>
      <c r="B144" s="37"/>
      <c r="C144" s="38"/>
      <c r="D144" s="207" t="s">
        <v>248</v>
      </c>
      <c r="E144" s="38"/>
      <c r="F144" s="208" t="s">
        <v>437</v>
      </c>
      <c r="G144" s="38"/>
      <c r="H144" s="38"/>
      <c r="I144" s="117"/>
      <c r="J144" s="38"/>
      <c r="K144" s="38"/>
      <c r="L144" s="41"/>
      <c r="M144" s="209"/>
      <c r="N144" s="210"/>
      <c r="O144" s="66"/>
      <c r="P144" s="66"/>
      <c r="Q144" s="66"/>
      <c r="R144" s="66"/>
      <c r="S144" s="66"/>
      <c r="T144" s="67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T144" s="19" t="s">
        <v>248</v>
      </c>
      <c r="AU144" s="19" t="s">
        <v>81</v>
      </c>
    </row>
    <row r="145" spans="1:65" s="13" customFormat="1" ht="11.25">
      <c r="B145" s="211"/>
      <c r="C145" s="212"/>
      <c r="D145" s="207" t="s">
        <v>250</v>
      </c>
      <c r="E145" s="213" t="s">
        <v>19</v>
      </c>
      <c r="F145" s="214" t="s">
        <v>438</v>
      </c>
      <c r="G145" s="212"/>
      <c r="H145" s="215">
        <v>124.5</v>
      </c>
      <c r="I145" s="216"/>
      <c r="J145" s="212"/>
      <c r="K145" s="212"/>
      <c r="L145" s="217"/>
      <c r="M145" s="218"/>
      <c r="N145" s="219"/>
      <c r="O145" s="219"/>
      <c r="P145" s="219"/>
      <c r="Q145" s="219"/>
      <c r="R145" s="219"/>
      <c r="S145" s="219"/>
      <c r="T145" s="220"/>
      <c r="AT145" s="221" t="s">
        <v>250</v>
      </c>
      <c r="AU145" s="221" t="s">
        <v>81</v>
      </c>
      <c r="AV145" s="13" t="s">
        <v>81</v>
      </c>
      <c r="AW145" s="13" t="s">
        <v>33</v>
      </c>
      <c r="AX145" s="13" t="s">
        <v>72</v>
      </c>
      <c r="AY145" s="221" t="s">
        <v>239</v>
      </c>
    </row>
    <row r="146" spans="1:65" s="2" customFormat="1" ht="16.5" customHeight="1">
      <c r="A146" s="36"/>
      <c r="B146" s="37"/>
      <c r="C146" s="194" t="s">
        <v>439</v>
      </c>
      <c r="D146" s="194" t="s">
        <v>241</v>
      </c>
      <c r="E146" s="195" t="s">
        <v>440</v>
      </c>
      <c r="F146" s="196" t="s">
        <v>441</v>
      </c>
      <c r="G146" s="197" t="s">
        <v>285</v>
      </c>
      <c r="H146" s="198">
        <v>2</v>
      </c>
      <c r="I146" s="199"/>
      <c r="J146" s="200">
        <f>ROUND(I146*H146,2)</f>
        <v>0</v>
      </c>
      <c r="K146" s="196" t="s">
        <v>19</v>
      </c>
      <c r="L146" s="41"/>
      <c r="M146" s="201" t="s">
        <v>19</v>
      </c>
      <c r="N146" s="202" t="s">
        <v>43</v>
      </c>
      <c r="O146" s="66"/>
      <c r="P146" s="203">
        <f>O146*H146</f>
        <v>0</v>
      </c>
      <c r="Q146" s="203">
        <v>0</v>
      </c>
      <c r="R146" s="203">
        <f>Q146*H146</f>
        <v>0</v>
      </c>
      <c r="S146" s="203">
        <v>2.2000000000000002</v>
      </c>
      <c r="T146" s="204">
        <f>S146*H146</f>
        <v>4.4000000000000004</v>
      </c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R146" s="205" t="s">
        <v>246</v>
      </c>
      <c r="AT146" s="205" t="s">
        <v>241</v>
      </c>
      <c r="AU146" s="205" t="s">
        <v>81</v>
      </c>
      <c r="AY146" s="19" t="s">
        <v>239</v>
      </c>
      <c r="BE146" s="206">
        <f>IF(N146="základní",J146,0)</f>
        <v>0</v>
      </c>
      <c r="BF146" s="206">
        <f>IF(N146="snížená",J146,0)</f>
        <v>0</v>
      </c>
      <c r="BG146" s="206">
        <f>IF(N146="zákl. přenesená",J146,0)</f>
        <v>0</v>
      </c>
      <c r="BH146" s="206">
        <f>IF(N146="sníž. přenesená",J146,0)</f>
        <v>0</v>
      </c>
      <c r="BI146" s="206">
        <f>IF(N146="nulová",J146,0)</f>
        <v>0</v>
      </c>
      <c r="BJ146" s="19" t="s">
        <v>79</v>
      </c>
      <c r="BK146" s="206">
        <f>ROUND(I146*H146,2)</f>
        <v>0</v>
      </c>
      <c r="BL146" s="19" t="s">
        <v>246</v>
      </c>
      <c r="BM146" s="205" t="s">
        <v>442</v>
      </c>
    </row>
    <row r="147" spans="1:65" s="2" customFormat="1" ht="11.25">
      <c r="A147" s="36"/>
      <c r="B147" s="37"/>
      <c r="C147" s="38"/>
      <c r="D147" s="207" t="s">
        <v>248</v>
      </c>
      <c r="E147" s="38"/>
      <c r="F147" s="208" t="s">
        <v>441</v>
      </c>
      <c r="G147" s="38"/>
      <c r="H147" s="38"/>
      <c r="I147" s="117"/>
      <c r="J147" s="38"/>
      <c r="K147" s="38"/>
      <c r="L147" s="41"/>
      <c r="M147" s="209"/>
      <c r="N147" s="210"/>
      <c r="O147" s="66"/>
      <c r="P147" s="66"/>
      <c r="Q147" s="66"/>
      <c r="R147" s="66"/>
      <c r="S147" s="66"/>
      <c r="T147" s="67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T147" s="19" t="s">
        <v>248</v>
      </c>
      <c r="AU147" s="19" t="s">
        <v>81</v>
      </c>
    </row>
    <row r="148" spans="1:65" s="13" customFormat="1" ht="11.25">
      <c r="B148" s="211"/>
      <c r="C148" s="212"/>
      <c r="D148" s="207" t="s">
        <v>250</v>
      </c>
      <c r="E148" s="213" t="s">
        <v>19</v>
      </c>
      <c r="F148" s="214" t="s">
        <v>443</v>
      </c>
      <c r="G148" s="212"/>
      <c r="H148" s="215">
        <v>2</v>
      </c>
      <c r="I148" s="216"/>
      <c r="J148" s="212"/>
      <c r="K148" s="212"/>
      <c r="L148" s="217"/>
      <c r="M148" s="218"/>
      <c r="N148" s="219"/>
      <c r="O148" s="219"/>
      <c r="P148" s="219"/>
      <c r="Q148" s="219"/>
      <c r="R148" s="219"/>
      <c r="S148" s="219"/>
      <c r="T148" s="220"/>
      <c r="AT148" s="221" t="s">
        <v>250</v>
      </c>
      <c r="AU148" s="221" t="s">
        <v>81</v>
      </c>
      <c r="AV148" s="13" t="s">
        <v>81</v>
      </c>
      <c r="AW148" s="13" t="s">
        <v>33</v>
      </c>
      <c r="AX148" s="13" t="s">
        <v>72</v>
      </c>
      <c r="AY148" s="221" t="s">
        <v>239</v>
      </c>
    </row>
    <row r="149" spans="1:65" s="2" customFormat="1" ht="16.5" customHeight="1">
      <c r="A149" s="36"/>
      <c r="B149" s="37"/>
      <c r="C149" s="194" t="s">
        <v>444</v>
      </c>
      <c r="D149" s="194" t="s">
        <v>241</v>
      </c>
      <c r="E149" s="195" t="s">
        <v>445</v>
      </c>
      <c r="F149" s="196" t="s">
        <v>446</v>
      </c>
      <c r="G149" s="197" t="s">
        <v>254</v>
      </c>
      <c r="H149" s="198">
        <v>62.188000000000002</v>
      </c>
      <c r="I149" s="199"/>
      <c r="J149" s="200">
        <f>ROUND(I149*H149,2)</f>
        <v>0</v>
      </c>
      <c r="K149" s="196" t="s">
        <v>245</v>
      </c>
      <c r="L149" s="41"/>
      <c r="M149" s="201" t="s">
        <v>19</v>
      </c>
      <c r="N149" s="202" t="s">
        <v>43</v>
      </c>
      <c r="O149" s="66"/>
      <c r="P149" s="203">
        <f>O149*H149</f>
        <v>0</v>
      </c>
      <c r="Q149" s="203">
        <v>0.12</v>
      </c>
      <c r="R149" s="203">
        <f>Q149*H149</f>
        <v>7.4625599999999999</v>
      </c>
      <c r="S149" s="203">
        <v>2.4900000000000002</v>
      </c>
      <c r="T149" s="204">
        <f>S149*H149</f>
        <v>154.84812000000002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246</v>
      </c>
      <c r="AT149" s="205" t="s">
        <v>241</v>
      </c>
      <c r="AU149" s="205" t="s">
        <v>81</v>
      </c>
      <c r="AY149" s="19" t="s">
        <v>239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246</v>
      </c>
      <c r="BM149" s="205" t="s">
        <v>447</v>
      </c>
    </row>
    <row r="150" spans="1:65" s="2" customFormat="1" ht="11.25">
      <c r="A150" s="36"/>
      <c r="B150" s="37"/>
      <c r="C150" s="38"/>
      <c r="D150" s="207" t="s">
        <v>248</v>
      </c>
      <c r="E150" s="38"/>
      <c r="F150" s="208" t="s">
        <v>448</v>
      </c>
      <c r="G150" s="38"/>
      <c r="H150" s="38"/>
      <c r="I150" s="117"/>
      <c r="J150" s="38"/>
      <c r="K150" s="38"/>
      <c r="L150" s="41"/>
      <c r="M150" s="209"/>
      <c r="N150" s="210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248</v>
      </c>
      <c r="AU150" s="19" t="s">
        <v>81</v>
      </c>
    </row>
    <row r="151" spans="1:65" s="14" customFormat="1" ht="11.25">
      <c r="B151" s="230"/>
      <c r="C151" s="231"/>
      <c r="D151" s="207" t="s">
        <v>250</v>
      </c>
      <c r="E151" s="232" t="s">
        <v>19</v>
      </c>
      <c r="F151" s="233" t="s">
        <v>449</v>
      </c>
      <c r="G151" s="231"/>
      <c r="H151" s="232" t="s">
        <v>19</v>
      </c>
      <c r="I151" s="234"/>
      <c r="J151" s="231"/>
      <c r="K151" s="231"/>
      <c r="L151" s="235"/>
      <c r="M151" s="236"/>
      <c r="N151" s="237"/>
      <c r="O151" s="237"/>
      <c r="P151" s="237"/>
      <c r="Q151" s="237"/>
      <c r="R151" s="237"/>
      <c r="S151" s="237"/>
      <c r="T151" s="238"/>
      <c r="AT151" s="239" t="s">
        <v>250</v>
      </c>
      <c r="AU151" s="239" t="s">
        <v>81</v>
      </c>
      <c r="AV151" s="14" t="s">
        <v>79</v>
      </c>
      <c r="AW151" s="14" t="s">
        <v>33</v>
      </c>
      <c r="AX151" s="14" t="s">
        <v>72</v>
      </c>
      <c r="AY151" s="239" t="s">
        <v>239</v>
      </c>
    </row>
    <row r="152" spans="1:65" s="13" customFormat="1" ht="11.25">
      <c r="B152" s="211"/>
      <c r="C152" s="212"/>
      <c r="D152" s="207" t="s">
        <v>250</v>
      </c>
      <c r="E152" s="213" t="s">
        <v>19</v>
      </c>
      <c r="F152" s="214" t="s">
        <v>450</v>
      </c>
      <c r="G152" s="212"/>
      <c r="H152" s="215">
        <v>35.200000000000003</v>
      </c>
      <c r="I152" s="216"/>
      <c r="J152" s="212"/>
      <c r="K152" s="212"/>
      <c r="L152" s="217"/>
      <c r="M152" s="218"/>
      <c r="N152" s="219"/>
      <c r="O152" s="219"/>
      <c r="P152" s="219"/>
      <c r="Q152" s="219"/>
      <c r="R152" s="219"/>
      <c r="S152" s="219"/>
      <c r="T152" s="220"/>
      <c r="AT152" s="221" t="s">
        <v>250</v>
      </c>
      <c r="AU152" s="221" t="s">
        <v>81</v>
      </c>
      <c r="AV152" s="13" t="s">
        <v>81</v>
      </c>
      <c r="AW152" s="13" t="s">
        <v>33</v>
      </c>
      <c r="AX152" s="13" t="s">
        <v>72</v>
      </c>
      <c r="AY152" s="221" t="s">
        <v>239</v>
      </c>
    </row>
    <row r="153" spans="1:65" s="13" customFormat="1" ht="11.25">
      <c r="B153" s="211"/>
      <c r="C153" s="212"/>
      <c r="D153" s="207" t="s">
        <v>250</v>
      </c>
      <c r="E153" s="213" t="s">
        <v>19</v>
      </c>
      <c r="F153" s="214" t="s">
        <v>451</v>
      </c>
      <c r="G153" s="212"/>
      <c r="H153" s="215">
        <v>17.28</v>
      </c>
      <c r="I153" s="216"/>
      <c r="J153" s="212"/>
      <c r="K153" s="212"/>
      <c r="L153" s="217"/>
      <c r="M153" s="218"/>
      <c r="N153" s="219"/>
      <c r="O153" s="219"/>
      <c r="P153" s="219"/>
      <c r="Q153" s="219"/>
      <c r="R153" s="219"/>
      <c r="S153" s="219"/>
      <c r="T153" s="220"/>
      <c r="AT153" s="221" t="s">
        <v>250</v>
      </c>
      <c r="AU153" s="221" t="s">
        <v>81</v>
      </c>
      <c r="AV153" s="13" t="s">
        <v>81</v>
      </c>
      <c r="AW153" s="13" t="s">
        <v>33</v>
      </c>
      <c r="AX153" s="13" t="s">
        <v>72</v>
      </c>
      <c r="AY153" s="221" t="s">
        <v>239</v>
      </c>
    </row>
    <row r="154" spans="1:65" s="13" customFormat="1" ht="11.25">
      <c r="B154" s="211"/>
      <c r="C154" s="212"/>
      <c r="D154" s="207" t="s">
        <v>250</v>
      </c>
      <c r="E154" s="213" t="s">
        <v>19</v>
      </c>
      <c r="F154" s="214" t="s">
        <v>452</v>
      </c>
      <c r="G154" s="212"/>
      <c r="H154" s="215">
        <v>0.108</v>
      </c>
      <c r="I154" s="216"/>
      <c r="J154" s="212"/>
      <c r="K154" s="212"/>
      <c r="L154" s="217"/>
      <c r="M154" s="218"/>
      <c r="N154" s="219"/>
      <c r="O154" s="219"/>
      <c r="P154" s="219"/>
      <c r="Q154" s="219"/>
      <c r="R154" s="219"/>
      <c r="S154" s="219"/>
      <c r="T154" s="220"/>
      <c r="AT154" s="221" t="s">
        <v>250</v>
      </c>
      <c r="AU154" s="221" t="s">
        <v>81</v>
      </c>
      <c r="AV154" s="13" t="s">
        <v>81</v>
      </c>
      <c r="AW154" s="13" t="s">
        <v>33</v>
      </c>
      <c r="AX154" s="13" t="s">
        <v>72</v>
      </c>
      <c r="AY154" s="221" t="s">
        <v>239</v>
      </c>
    </row>
    <row r="155" spans="1:65" s="13" customFormat="1" ht="11.25">
      <c r="B155" s="211"/>
      <c r="C155" s="212"/>
      <c r="D155" s="207" t="s">
        <v>250</v>
      </c>
      <c r="E155" s="213" t="s">
        <v>19</v>
      </c>
      <c r="F155" s="214" t="s">
        <v>453</v>
      </c>
      <c r="G155" s="212"/>
      <c r="H155" s="215">
        <v>9.6</v>
      </c>
      <c r="I155" s="216"/>
      <c r="J155" s="212"/>
      <c r="K155" s="212"/>
      <c r="L155" s="217"/>
      <c r="M155" s="218"/>
      <c r="N155" s="219"/>
      <c r="O155" s="219"/>
      <c r="P155" s="219"/>
      <c r="Q155" s="219"/>
      <c r="R155" s="219"/>
      <c r="S155" s="219"/>
      <c r="T155" s="220"/>
      <c r="AT155" s="221" t="s">
        <v>250</v>
      </c>
      <c r="AU155" s="221" t="s">
        <v>81</v>
      </c>
      <c r="AV155" s="13" t="s">
        <v>81</v>
      </c>
      <c r="AW155" s="13" t="s">
        <v>33</v>
      </c>
      <c r="AX155" s="13" t="s">
        <v>72</v>
      </c>
      <c r="AY155" s="221" t="s">
        <v>239</v>
      </c>
    </row>
    <row r="156" spans="1:65" s="2" customFormat="1" ht="16.5" customHeight="1">
      <c r="A156" s="36"/>
      <c r="B156" s="37"/>
      <c r="C156" s="194" t="s">
        <v>454</v>
      </c>
      <c r="D156" s="194" t="s">
        <v>241</v>
      </c>
      <c r="E156" s="195" t="s">
        <v>455</v>
      </c>
      <c r="F156" s="196" t="s">
        <v>456</v>
      </c>
      <c r="G156" s="197" t="s">
        <v>254</v>
      </c>
      <c r="H156" s="198">
        <v>1.2649999999999999</v>
      </c>
      <c r="I156" s="199"/>
      <c r="J156" s="200">
        <f>ROUND(I156*H156,2)</f>
        <v>0</v>
      </c>
      <c r="K156" s="196" t="s">
        <v>245</v>
      </c>
      <c r="L156" s="41"/>
      <c r="M156" s="201" t="s">
        <v>19</v>
      </c>
      <c r="N156" s="202" t="s">
        <v>43</v>
      </c>
      <c r="O156" s="66"/>
      <c r="P156" s="203">
        <f>O156*H156</f>
        <v>0</v>
      </c>
      <c r="Q156" s="203">
        <v>0</v>
      </c>
      <c r="R156" s="203">
        <f>Q156*H156</f>
        <v>0</v>
      </c>
      <c r="S156" s="203">
        <v>2.1</v>
      </c>
      <c r="T156" s="204">
        <f>S156*H156</f>
        <v>2.6564999999999999</v>
      </c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R156" s="205" t="s">
        <v>246</v>
      </c>
      <c r="AT156" s="205" t="s">
        <v>241</v>
      </c>
      <c r="AU156" s="205" t="s">
        <v>81</v>
      </c>
      <c r="AY156" s="19" t="s">
        <v>239</v>
      </c>
      <c r="BE156" s="206">
        <f>IF(N156="základní",J156,0)</f>
        <v>0</v>
      </c>
      <c r="BF156" s="206">
        <f>IF(N156="snížená",J156,0)</f>
        <v>0</v>
      </c>
      <c r="BG156" s="206">
        <f>IF(N156="zákl. přenesená",J156,0)</f>
        <v>0</v>
      </c>
      <c r="BH156" s="206">
        <f>IF(N156="sníž. přenesená",J156,0)</f>
        <v>0</v>
      </c>
      <c r="BI156" s="206">
        <f>IF(N156="nulová",J156,0)</f>
        <v>0</v>
      </c>
      <c r="BJ156" s="19" t="s">
        <v>79</v>
      </c>
      <c r="BK156" s="206">
        <f>ROUND(I156*H156,2)</f>
        <v>0</v>
      </c>
      <c r="BL156" s="19" t="s">
        <v>246</v>
      </c>
      <c r="BM156" s="205" t="s">
        <v>457</v>
      </c>
    </row>
    <row r="157" spans="1:65" s="2" customFormat="1" ht="11.25">
      <c r="A157" s="36"/>
      <c r="B157" s="37"/>
      <c r="C157" s="38"/>
      <c r="D157" s="207" t="s">
        <v>248</v>
      </c>
      <c r="E157" s="38"/>
      <c r="F157" s="208" t="s">
        <v>458</v>
      </c>
      <c r="G157" s="38"/>
      <c r="H157" s="38"/>
      <c r="I157" s="117"/>
      <c r="J157" s="38"/>
      <c r="K157" s="38"/>
      <c r="L157" s="41"/>
      <c r="M157" s="209"/>
      <c r="N157" s="210"/>
      <c r="O157" s="66"/>
      <c r="P157" s="66"/>
      <c r="Q157" s="66"/>
      <c r="R157" s="66"/>
      <c r="S157" s="66"/>
      <c r="T157" s="67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T157" s="19" t="s">
        <v>248</v>
      </c>
      <c r="AU157" s="19" t="s">
        <v>81</v>
      </c>
    </row>
    <row r="158" spans="1:65" s="2" customFormat="1" ht="19.5">
      <c r="A158" s="36"/>
      <c r="B158" s="37"/>
      <c r="C158" s="38"/>
      <c r="D158" s="207" t="s">
        <v>275</v>
      </c>
      <c r="E158" s="38"/>
      <c r="F158" s="225" t="s">
        <v>459</v>
      </c>
      <c r="G158" s="38"/>
      <c r="H158" s="38"/>
      <c r="I158" s="117"/>
      <c r="J158" s="38"/>
      <c r="K158" s="38"/>
      <c r="L158" s="41"/>
      <c r="M158" s="209"/>
      <c r="N158" s="210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275</v>
      </c>
      <c r="AU158" s="19" t="s">
        <v>81</v>
      </c>
    </row>
    <row r="159" spans="1:65" s="13" customFormat="1" ht="22.5">
      <c r="B159" s="211"/>
      <c r="C159" s="212"/>
      <c r="D159" s="207" t="s">
        <v>250</v>
      </c>
      <c r="E159" s="213" t="s">
        <v>19</v>
      </c>
      <c r="F159" s="214" t="s">
        <v>460</v>
      </c>
      <c r="G159" s="212"/>
      <c r="H159" s="215">
        <v>1.2649999999999999</v>
      </c>
      <c r="I159" s="216"/>
      <c r="J159" s="212"/>
      <c r="K159" s="212"/>
      <c r="L159" s="217"/>
      <c r="M159" s="218"/>
      <c r="N159" s="219"/>
      <c r="O159" s="219"/>
      <c r="P159" s="219"/>
      <c r="Q159" s="219"/>
      <c r="R159" s="219"/>
      <c r="S159" s="219"/>
      <c r="T159" s="220"/>
      <c r="AT159" s="221" t="s">
        <v>250</v>
      </c>
      <c r="AU159" s="221" t="s">
        <v>81</v>
      </c>
      <c r="AV159" s="13" t="s">
        <v>81</v>
      </c>
      <c r="AW159" s="13" t="s">
        <v>33</v>
      </c>
      <c r="AX159" s="13" t="s">
        <v>72</v>
      </c>
      <c r="AY159" s="221" t="s">
        <v>239</v>
      </c>
    </row>
    <row r="160" spans="1:65" s="2" customFormat="1" ht="16.5" customHeight="1">
      <c r="A160" s="36"/>
      <c r="B160" s="37"/>
      <c r="C160" s="194" t="s">
        <v>7</v>
      </c>
      <c r="D160" s="194" t="s">
        <v>241</v>
      </c>
      <c r="E160" s="195" t="s">
        <v>461</v>
      </c>
      <c r="F160" s="196" t="s">
        <v>462</v>
      </c>
      <c r="G160" s="197" t="s">
        <v>254</v>
      </c>
      <c r="H160" s="198">
        <v>0.54</v>
      </c>
      <c r="I160" s="199"/>
      <c r="J160" s="200">
        <f>ROUND(I160*H160,2)</f>
        <v>0</v>
      </c>
      <c r="K160" s="196" t="s">
        <v>245</v>
      </c>
      <c r="L160" s="41"/>
      <c r="M160" s="201" t="s">
        <v>19</v>
      </c>
      <c r="N160" s="202" t="s">
        <v>43</v>
      </c>
      <c r="O160" s="66"/>
      <c r="P160" s="203">
        <f>O160*H160</f>
        <v>0</v>
      </c>
      <c r="Q160" s="203">
        <v>0</v>
      </c>
      <c r="R160" s="203">
        <f>Q160*H160</f>
        <v>0</v>
      </c>
      <c r="S160" s="203">
        <v>2.2000000000000002</v>
      </c>
      <c r="T160" s="204">
        <f>S160*H160</f>
        <v>1.1880000000000002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246</v>
      </c>
      <c r="AT160" s="205" t="s">
        <v>241</v>
      </c>
      <c r="AU160" s="205" t="s">
        <v>81</v>
      </c>
      <c r="AY160" s="19" t="s">
        <v>239</v>
      </c>
      <c r="BE160" s="206">
        <f>IF(N160="základní",J160,0)</f>
        <v>0</v>
      </c>
      <c r="BF160" s="206">
        <f>IF(N160="snížená",J160,0)</f>
        <v>0</v>
      </c>
      <c r="BG160" s="206">
        <f>IF(N160="zákl. přenesená",J160,0)</f>
        <v>0</v>
      </c>
      <c r="BH160" s="206">
        <f>IF(N160="sníž. přenesená",J160,0)</f>
        <v>0</v>
      </c>
      <c r="BI160" s="206">
        <f>IF(N160="nulová",J160,0)</f>
        <v>0</v>
      </c>
      <c r="BJ160" s="19" t="s">
        <v>79</v>
      </c>
      <c r="BK160" s="206">
        <f>ROUND(I160*H160,2)</f>
        <v>0</v>
      </c>
      <c r="BL160" s="19" t="s">
        <v>246</v>
      </c>
      <c r="BM160" s="205" t="s">
        <v>463</v>
      </c>
    </row>
    <row r="161" spans="1:65" s="2" customFormat="1" ht="11.25">
      <c r="A161" s="36"/>
      <c r="B161" s="37"/>
      <c r="C161" s="38"/>
      <c r="D161" s="207" t="s">
        <v>248</v>
      </c>
      <c r="E161" s="38"/>
      <c r="F161" s="208" t="s">
        <v>464</v>
      </c>
      <c r="G161" s="38"/>
      <c r="H161" s="38"/>
      <c r="I161" s="117"/>
      <c r="J161" s="38"/>
      <c r="K161" s="38"/>
      <c r="L161" s="41"/>
      <c r="M161" s="209"/>
      <c r="N161" s="210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248</v>
      </c>
      <c r="AU161" s="19" t="s">
        <v>81</v>
      </c>
    </row>
    <row r="162" spans="1:65" s="13" customFormat="1" ht="11.25">
      <c r="B162" s="211"/>
      <c r="C162" s="212"/>
      <c r="D162" s="207" t="s">
        <v>250</v>
      </c>
      <c r="E162" s="213" t="s">
        <v>19</v>
      </c>
      <c r="F162" s="214" t="s">
        <v>465</v>
      </c>
      <c r="G162" s="212"/>
      <c r="H162" s="215">
        <v>0.54</v>
      </c>
      <c r="I162" s="216"/>
      <c r="J162" s="212"/>
      <c r="K162" s="212"/>
      <c r="L162" s="217"/>
      <c r="M162" s="218"/>
      <c r="N162" s="219"/>
      <c r="O162" s="219"/>
      <c r="P162" s="219"/>
      <c r="Q162" s="219"/>
      <c r="R162" s="219"/>
      <c r="S162" s="219"/>
      <c r="T162" s="220"/>
      <c r="AT162" s="221" t="s">
        <v>250</v>
      </c>
      <c r="AU162" s="221" t="s">
        <v>81</v>
      </c>
      <c r="AV162" s="13" t="s">
        <v>81</v>
      </c>
      <c r="AW162" s="13" t="s">
        <v>33</v>
      </c>
      <c r="AX162" s="13" t="s">
        <v>72</v>
      </c>
      <c r="AY162" s="221" t="s">
        <v>239</v>
      </c>
    </row>
    <row r="163" spans="1:65" s="2" customFormat="1" ht="16.5" customHeight="1">
      <c r="A163" s="36"/>
      <c r="B163" s="37"/>
      <c r="C163" s="194" t="s">
        <v>466</v>
      </c>
      <c r="D163" s="194" t="s">
        <v>241</v>
      </c>
      <c r="E163" s="195" t="s">
        <v>467</v>
      </c>
      <c r="F163" s="196" t="s">
        <v>468</v>
      </c>
      <c r="G163" s="197" t="s">
        <v>254</v>
      </c>
      <c r="H163" s="198">
        <v>105.3</v>
      </c>
      <c r="I163" s="199"/>
      <c r="J163" s="200">
        <f>ROUND(I163*H163,2)</f>
        <v>0</v>
      </c>
      <c r="K163" s="196" t="s">
        <v>245</v>
      </c>
      <c r="L163" s="41"/>
      <c r="M163" s="201" t="s">
        <v>19</v>
      </c>
      <c r="N163" s="202" t="s">
        <v>43</v>
      </c>
      <c r="O163" s="66"/>
      <c r="P163" s="203">
        <f>O163*H163</f>
        <v>0</v>
      </c>
      <c r="Q163" s="203">
        <v>0.12</v>
      </c>
      <c r="R163" s="203">
        <f>Q163*H163</f>
        <v>12.635999999999999</v>
      </c>
      <c r="S163" s="203">
        <v>2.4900000000000002</v>
      </c>
      <c r="T163" s="204">
        <f>S163*H163</f>
        <v>262.197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246</v>
      </c>
      <c r="AT163" s="205" t="s">
        <v>241</v>
      </c>
      <c r="AU163" s="205" t="s">
        <v>81</v>
      </c>
      <c r="AY163" s="19" t="s">
        <v>239</v>
      </c>
      <c r="BE163" s="206">
        <f>IF(N163="základní",J163,0)</f>
        <v>0</v>
      </c>
      <c r="BF163" s="206">
        <f>IF(N163="snížená",J163,0)</f>
        <v>0</v>
      </c>
      <c r="BG163" s="206">
        <f>IF(N163="zákl. přenesená",J163,0)</f>
        <v>0</v>
      </c>
      <c r="BH163" s="206">
        <f>IF(N163="sníž. přenesená",J163,0)</f>
        <v>0</v>
      </c>
      <c r="BI163" s="206">
        <f>IF(N163="nulová",J163,0)</f>
        <v>0</v>
      </c>
      <c r="BJ163" s="19" t="s">
        <v>79</v>
      </c>
      <c r="BK163" s="206">
        <f>ROUND(I163*H163,2)</f>
        <v>0</v>
      </c>
      <c r="BL163" s="19" t="s">
        <v>246</v>
      </c>
      <c r="BM163" s="205" t="s">
        <v>469</v>
      </c>
    </row>
    <row r="164" spans="1:65" s="2" customFormat="1" ht="11.25">
      <c r="A164" s="36"/>
      <c r="B164" s="37"/>
      <c r="C164" s="38"/>
      <c r="D164" s="207" t="s">
        <v>248</v>
      </c>
      <c r="E164" s="38"/>
      <c r="F164" s="208" t="s">
        <v>470</v>
      </c>
      <c r="G164" s="38"/>
      <c r="H164" s="38"/>
      <c r="I164" s="117"/>
      <c r="J164" s="38"/>
      <c r="K164" s="38"/>
      <c r="L164" s="41"/>
      <c r="M164" s="209"/>
      <c r="N164" s="210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248</v>
      </c>
      <c r="AU164" s="19" t="s">
        <v>81</v>
      </c>
    </row>
    <row r="165" spans="1:65" s="13" customFormat="1" ht="11.25">
      <c r="B165" s="211"/>
      <c r="C165" s="212"/>
      <c r="D165" s="207" t="s">
        <v>250</v>
      </c>
      <c r="E165" s="213" t="s">
        <v>19</v>
      </c>
      <c r="F165" s="214" t="s">
        <v>471</v>
      </c>
      <c r="G165" s="212"/>
      <c r="H165" s="215">
        <v>105.3</v>
      </c>
      <c r="I165" s="216"/>
      <c r="J165" s="212"/>
      <c r="K165" s="212"/>
      <c r="L165" s="217"/>
      <c r="M165" s="218"/>
      <c r="N165" s="219"/>
      <c r="O165" s="219"/>
      <c r="P165" s="219"/>
      <c r="Q165" s="219"/>
      <c r="R165" s="219"/>
      <c r="S165" s="219"/>
      <c r="T165" s="220"/>
      <c r="AT165" s="221" t="s">
        <v>250</v>
      </c>
      <c r="AU165" s="221" t="s">
        <v>81</v>
      </c>
      <c r="AV165" s="13" t="s">
        <v>81</v>
      </c>
      <c r="AW165" s="13" t="s">
        <v>33</v>
      </c>
      <c r="AX165" s="13" t="s">
        <v>72</v>
      </c>
      <c r="AY165" s="221" t="s">
        <v>239</v>
      </c>
    </row>
    <row r="166" spans="1:65" s="2" customFormat="1" ht="16.5" customHeight="1">
      <c r="A166" s="36"/>
      <c r="B166" s="37"/>
      <c r="C166" s="194" t="s">
        <v>472</v>
      </c>
      <c r="D166" s="194" t="s">
        <v>241</v>
      </c>
      <c r="E166" s="195" t="s">
        <v>473</v>
      </c>
      <c r="F166" s="196" t="s">
        <v>474</v>
      </c>
      <c r="G166" s="197" t="s">
        <v>254</v>
      </c>
      <c r="H166" s="198">
        <v>0.05</v>
      </c>
      <c r="I166" s="199"/>
      <c r="J166" s="200">
        <f>ROUND(I166*H166,2)</f>
        <v>0</v>
      </c>
      <c r="K166" s="196" t="s">
        <v>245</v>
      </c>
      <c r="L166" s="41"/>
      <c r="M166" s="201" t="s">
        <v>19</v>
      </c>
      <c r="N166" s="202" t="s">
        <v>43</v>
      </c>
      <c r="O166" s="66"/>
      <c r="P166" s="203">
        <f>O166*H166</f>
        <v>0</v>
      </c>
      <c r="Q166" s="203">
        <v>0</v>
      </c>
      <c r="R166" s="203">
        <f>Q166*H166</f>
        <v>0</v>
      </c>
      <c r="S166" s="203">
        <v>2.2000000000000002</v>
      </c>
      <c r="T166" s="204">
        <f>S166*H166</f>
        <v>0.11000000000000001</v>
      </c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R166" s="205" t="s">
        <v>246</v>
      </c>
      <c r="AT166" s="205" t="s">
        <v>241</v>
      </c>
      <c r="AU166" s="205" t="s">
        <v>81</v>
      </c>
      <c r="AY166" s="19" t="s">
        <v>239</v>
      </c>
      <c r="BE166" s="206">
        <f>IF(N166="základní",J166,0)</f>
        <v>0</v>
      </c>
      <c r="BF166" s="206">
        <f>IF(N166="snížená",J166,0)</f>
        <v>0</v>
      </c>
      <c r="BG166" s="206">
        <f>IF(N166="zákl. přenesená",J166,0)</f>
        <v>0</v>
      </c>
      <c r="BH166" s="206">
        <f>IF(N166="sníž. přenesená",J166,0)</f>
        <v>0</v>
      </c>
      <c r="BI166" s="206">
        <f>IF(N166="nulová",J166,0)</f>
        <v>0</v>
      </c>
      <c r="BJ166" s="19" t="s">
        <v>79</v>
      </c>
      <c r="BK166" s="206">
        <f>ROUND(I166*H166,2)</f>
        <v>0</v>
      </c>
      <c r="BL166" s="19" t="s">
        <v>246</v>
      </c>
      <c r="BM166" s="205" t="s">
        <v>475</v>
      </c>
    </row>
    <row r="167" spans="1:65" s="2" customFormat="1" ht="11.25">
      <c r="A167" s="36"/>
      <c r="B167" s="37"/>
      <c r="C167" s="38"/>
      <c r="D167" s="207" t="s">
        <v>248</v>
      </c>
      <c r="E167" s="38"/>
      <c r="F167" s="208" t="s">
        <v>476</v>
      </c>
      <c r="G167" s="38"/>
      <c r="H167" s="38"/>
      <c r="I167" s="117"/>
      <c r="J167" s="38"/>
      <c r="K167" s="38"/>
      <c r="L167" s="41"/>
      <c r="M167" s="209"/>
      <c r="N167" s="210"/>
      <c r="O167" s="66"/>
      <c r="P167" s="66"/>
      <c r="Q167" s="66"/>
      <c r="R167" s="66"/>
      <c r="S167" s="66"/>
      <c r="T167" s="67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T167" s="19" t="s">
        <v>248</v>
      </c>
      <c r="AU167" s="19" t="s">
        <v>81</v>
      </c>
    </row>
    <row r="168" spans="1:65" s="13" customFormat="1" ht="11.25">
      <c r="B168" s="211"/>
      <c r="C168" s="212"/>
      <c r="D168" s="207" t="s">
        <v>250</v>
      </c>
      <c r="E168" s="213" t="s">
        <v>19</v>
      </c>
      <c r="F168" s="214" t="s">
        <v>477</v>
      </c>
      <c r="G168" s="212"/>
      <c r="H168" s="215">
        <v>0.05</v>
      </c>
      <c r="I168" s="216"/>
      <c r="J168" s="212"/>
      <c r="K168" s="212"/>
      <c r="L168" s="217"/>
      <c r="M168" s="218"/>
      <c r="N168" s="219"/>
      <c r="O168" s="219"/>
      <c r="P168" s="219"/>
      <c r="Q168" s="219"/>
      <c r="R168" s="219"/>
      <c r="S168" s="219"/>
      <c r="T168" s="220"/>
      <c r="AT168" s="221" t="s">
        <v>250</v>
      </c>
      <c r="AU168" s="221" t="s">
        <v>81</v>
      </c>
      <c r="AV168" s="13" t="s">
        <v>81</v>
      </c>
      <c r="AW168" s="13" t="s">
        <v>33</v>
      </c>
      <c r="AX168" s="13" t="s">
        <v>72</v>
      </c>
      <c r="AY168" s="221" t="s">
        <v>239</v>
      </c>
    </row>
    <row r="169" spans="1:65" s="2" customFormat="1" ht="16.5" customHeight="1">
      <c r="A169" s="36"/>
      <c r="B169" s="37"/>
      <c r="C169" s="194" t="s">
        <v>478</v>
      </c>
      <c r="D169" s="194" t="s">
        <v>241</v>
      </c>
      <c r="E169" s="195" t="s">
        <v>479</v>
      </c>
      <c r="F169" s="196" t="s">
        <v>480</v>
      </c>
      <c r="G169" s="197" t="s">
        <v>481</v>
      </c>
      <c r="H169" s="198">
        <v>1</v>
      </c>
      <c r="I169" s="199"/>
      <c r="J169" s="200">
        <f>ROUND(I169*H169,2)</f>
        <v>0</v>
      </c>
      <c r="K169" s="196" t="s">
        <v>19</v>
      </c>
      <c r="L169" s="41"/>
      <c r="M169" s="201" t="s">
        <v>19</v>
      </c>
      <c r="N169" s="202" t="s">
        <v>43</v>
      </c>
      <c r="O169" s="66"/>
      <c r="P169" s="203">
        <f>O169*H169</f>
        <v>0</v>
      </c>
      <c r="Q169" s="203">
        <v>0</v>
      </c>
      <c r="R169" s="203">
        <f>Q169*H169</f>
        <v>0</v>
      </c>
      <c r="S169" s="203">
        <v>0</v>
      </c>
      <c r="T169" s="204">
        <f>S169*H169</f>
        <v>0</v>
      </c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R169" s="205" t="s">
        <v>246</v>
      </c>
      <c r="AT169" s="205" t="s">
        <v>241</v>
      </c>
      <c r="AU169" s="205" t="s">
        <v>81</v>
      </c>
      <c r="AY169" s="19" t="s">
        <v>239</v>
      </c>
      <c r="BE169" s="206">
        <f>IF(N169="základní",J169,0)</f>
        <v>0</v>
      </c>
      <c r="BF169" s="206">
        <f>IF(N169="snížená",J169,0)</f>
        <v>0</v>
      </c>
      <c r="BG169" s="206">
        <f>IF(N169="zákl. přenesená",J169,0)</f>
        <v>0</v>
      </c>
      <c r="BH169" s="206">
        <f>IF(N169="sníž. přenesená",J169,0)</f>
        <v>0</v>
      </c>
      <c r="BI169" s="206">
        <f>IF(N169="nulová",J169,0)</f>
        <v>0</v>
      </c>
      <c r="BJ169" s="19" t="s">
        <v>79</v>
      </c>
      <c r="BK169" s="206">
        <f>ROUND(I169*H169,2)</f>
        <v>0</v>
      </c>
      <c r="BL169" s="19" t="s">
        <v>246</v>
      </c>
      <c r="BM169" s="205" t="s">
        <v>482</v>
      </c>
    </row>
    <row r="170" spans="1:65" s="2" customFormat="1" ht="11.25">
      <c r="A170" s="36"/>
      <c r="B170" s="37"/>
      <c r="C170" s="38"/>
      <c r="D170" s="207" t="s">
        <v>248</v>
      </c>
      <c r="E170" s="38"/>
      <c r="F170" s="208" t="s">
        <v>480</v>
      </c>
      <c r="G170" s="38"/>
      <c r="H170" s="38"/>
      <c r="I170" s="117"/>
      <c r="J170" s="38"/>
      <c r="K170" s="38"/>
      <c r="L170" s="41"/>
      <c r="M170" s="209"/>
      <c r="N170" s="210"/>
      <c r="O170" s="66"/>
      <c r="P170" s="66"/>
      <c r="Q170" s="66"/>
      <c r="R170" s="66"/>
      <c r="S170" s="66"/>
      <c r="T170" s="67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T170" s="19" t="s">
        <v>248</v>
      </c>
      <c r="AU170" s="19" t="s">
        <v>81</v>
      </c>
    </row>
    <row r="171" spans="1:65" s="13" customFormat="1" ht="11.25">
      <c r="B171" s="211"/>
      <c r="C171" s="212"/>
      <c r="D171" s="207" t="s">
        <v>250</v>
      </c>
      <c r="E171" s="213" t="s">
        <v>19</v>
      </c>
      <c r="F171" s="214" t="s">
        <v>483</v>
      </c>
      <c r="G171" s="212"/>
      <c r="H171" s="215">
        <v>1</v>
      </c>
      <c r="I171" s="216"/>
      <c r="J171" s="212"/>
      <c r="K171" s="212"/>
      <c r="L171" s="217"/>
      <c r="M171" s="218"/>
      <c r="N171" s="219"/>
      <c r="O171" s="219"/>
      <c r="P171" s="219"/>
      <c r="Q171" s="219"/>
      <c r="R171" s="219"/>
      <c r="S171" s="219"/>
      <c r="T171" s="220"/>
      <c r="AT171" s="221" t="s">
        <v>250</v>
      </c>
      <c r="AU171" s="221" t="s">
        <v>81</v>
      </c>
      <c r="AV171" s="13" t="s">
        <v>81</v>
      </c>
      <c r="AW171" s="13" t="s">
        <v>33</v>
      </c>
      <c r="AX171" s="13" t="s">
        <v>72</v>
      </c>
      <c r="AY171" s="221" t="s">
        <v>239</v>
      </c>
    </row>
    <row r="172" spans="1:65" s="2" customFormat="1" ht="16.5" customHeight="1">
      <c r="A172" s="36"/>
      <c r="B172" s="37"/>
      <c r="C172" s="194" t="s">
        <v>484</v>
      </c>
      <c r="D172" s="194" t="s">
        <v>241</v>
      </c>
      <c r="E172" s="195" t="s">
        <v>485</v>
      </c>
      <c r="F172" s="196" t="s">
        <v>486</v>
      </c>
      <c r="G172" s="197" t="s">
        <v>327</v>
      </c>
      <c r="H172" s="198">
        <v>2.35</v>
      </c>
      <c r="I172" s="199"/>
      <c r="J172" s="200">
        <f>ROUND(I172*H172,2)</f>
        <v>0</v>
      </c>
      <c r="K172" s="196" t="s">
        <v>245</v>
      </c>
      <c r="L172" s="41"/>
      <c r="M172" s="201" t="s">
        <v>19</v>
      </c>
      <c r="N172" s="202" t="s">
        <v>43</v>
      </c>
      <c r="O172" s="66"/>
      <c r="P172" s="203">
        <f>O172*H172</f>
        <v>0</v>
      </c>
      <c r="Q172" s="203">
        <v>0</v>
      </c>
      <c r="R172" s="203">
        <f>Q172*H172</f>
        <v>0</v>
      </c>
      <c r="S172" s="203">
        <v>0</v>
      </c>
      <c r="T172" s="204">
        <f>S172*H172</f>
        <v>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R172" s="205" t="s">
        <v>246</v>
      </c>
      <c r="AT172" s="205" t="s">
        <v>241</v>
      </c>
      <c r="AU172" s="205" t="s">
        <v>81</v>
      </c>
      <c r="AY172" s="19" t="s">
        <v>239</v>
      </c>
      <c r="BE172" s="206">
        <f>IF(N172="základní",J172,0)</f>
        <v>0</v>
      </c>
      <c r="BF172" s="206">
        <f>IF(N172="snížená",J172,0)</f>
        <v>0</v>
      </c>
      <c r="BG172" s="206">
        <f>IF(N172="zákl. přenesená",J172,0)</f>
        <v>0</v>
      </c>
      <c r="BH172" s="206">
        <f>IF(N172="sníž. přenesená",J172,0)</f>
        <v>0</v>
      </c>
      <c r="BI172" s="206">
        <f>IF(N172="nulová",J172,0)</f>
        <v>0</v>
      </c>
      <c r="BJ172" s="19" t="s">
        <v>79</v>
      </c>
      <c r="BK172" s="206">
        <f>ROUND(I172*H172,2)</f>
        <v>0</v>
      </c>
      <c r="BL172" s="19" t="s">
        <v>246</v>
      </c>
      <c r="BM172" s="205" t="s">
        <v>487</v>
      </c>
    </row>
    <row r="173" spans="1:65" s="2" customFormat="1" ht="19.5">
      <c r="A173" s="36"/>
      <c r="B173" s="37"/>
      <c r="C173" s="38"/>
      <c r="D173" s="207" t="s">
        <v>248</v>
      </c>
      <c r="E173" s="38"/>
      <c r="F173" s="208" t="s">
        <v>488</v>
      </c>
      <c r="G173" s="38"/>
      <c r="H173" s="38"/>
      <c r="I173" s="117"/>
      <c r="J173" s="38"/>
      <c r="K173" s="38"/>
      <c r="L173" s="41"/>
      <c r="M173" s="209"/>
      <c r="N173" s="210"/>
      <c r="O173" s="66"/>
      <c r="P173" s="66"/>
      <c r="Q173" s="66"/>
      <c r="R173" s="66"/>
      <c r="S173" s="66"/>
      <c r="T173" s="67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T173" s="19" t="s">
        <v>248</v>
      </c>
      <c r="AU173" s="19" t="s">
        <v>81</v>
      </c>
    </row>
    <row r="174" spans="1:65" s="2" customFormat="1" ht="19.5">
      <c r="A174" s="36"/>
      <c r="B174" s="37"/>
      <c r="C174" s="38"/>
      <c r="D174" s="207" t="s">
        <v>275</v>
      </c>
      <c r="E174" s="38"/>
      <c r="F174" s="225" t="s">
        <v>288</v>
      </c>
      <c r="G174" s="38"/>
      <c r="H174" s="38"/>
      <c r="I174" s="117"/>
      <c r="J174" s="38"/>
      <c r="K174" s="38"/>
      <c r="L174" s="41"/>
      <c r="M174" s="209"/>
      <c r="N174" s="210"/>
      <c r="O174" s="66"/>
      <c r="P174" s="66"/>
      <c r="Q174" s="66"/>
      <c r="R174" s="66"/>
      <c r="S174" s="66"/>
      <c r="T174" s="67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T174" s="19" t="s">
        <v>275</v>
      </c>
      <c r="AU174" s="19" t="s">
        <v>81</v>
      </c>
    </row>
    <row r="175" spans="1:65" s="14" customFormat="1" ht="11.25">
      <c r="B175" s="230"/>
      <c r="C175" s="231"/>
      <c r="D175" s="207" t="s">
        <v>250</v>
      </c>
      <c r="E175" s="232" t="s">
        <v>19</v>
      </c>
      <c r="F175" s="233" t="s">
        <v>449</v>
      </c>
      <c r="G175" s="231"/>
      <c r="H175" s="232" t="s">
        <v>19</v>
      </c>
      <c r="I175" s="234"/>
      <c r="J175" s="231"/>
      <c r="K175" s="231"/>
      <c r="L175" s="235"/>
      <c r="M175" s="236"/>
      <c r="N175" s="237"/>
      <c r="O175" s="237"/>
      <c r="P175" s="237"/>
      <c r="Q175" s="237"/>
      <c r="R175" s="237"/>
      <c r="S175" s="237"/>
      <c r="T175" s="238"/>
      <c r="AT175" s="239" t="s">
        <v>250</v>
      </c>
      <c r="AU175" s="239" t="s">
        <v>81</v>
      </c>
      <c r="AV175" s="14" t="s">
        <v>79</v>
      </c>
      <c r="AW175" s="14" t="s">
        <v>33</v>
      </c>
      <c r="AX175" s="14" t="s">
        <v>72</v>
      </c>
      <c r="AY175" s="239" t="s">
        <v>239</v>
      </c>
    </row>
    <row r="176" spans="1:65" s="13" customFormat="1" ht="11.25">
      <c r="B176" s="211"/>
      <c r="C176" s="212"/>
      <c r="D176" s="207" t="s">
        <v>250</v>
      </c>
      <c r="E176" s="213" t="s">
        <v>19</v>
      </c>
      <c r="F176" s="214" t="s">
        <v>489</v>
      </c>
      <c r="G176" s="212"/>
      <c r="H176" s="215">
        <v>2.35</v>
      </c>
      <c r="I176" s="216"/>
      <c r="J176" s="212"/>
      <c r="K176" s="212"/>
      <c r="L176" s="217"/>
      <c r="M176" s="218"/>
      <c r="N176" s="219"/>
      <c r="O176" s="219"/>
      <c r="P176" s="219"/>
      <c r="Q176" s="219"/>
      <c r="R176" s="219"/>
      <c r="S176" s="219"/>
      <c r="T176" s="220"/>
      <c r="AT176" s="221" t="s">
        <v>250</v>
      </c>
      <c r="AU176" s="221" t="s">
        <v>81</v>
      </c>
      <c r="AV176" s="13" t="s">
        <v>81</v>
      </c>
      <c r="AW176" s="13" t="s">
        <v>33</v>
      </c>
      <c r="AX176" s="13" t="s">
        <v>72</v>
      </c>
      <c r="AY176" s="221" t="s">
        <v>239</v>
      </c>
    </row>
    <row r="177" spans="1:65" s="2" customFormat="1" ht="16.5" customHeight="1">
      <c r="A177" s="36"/>
      <c r="B177" s="37"/>
      <c r="C177" s="194" t="s">
        <v>490</v>
      </c>
      <c r="D177" s="194" t="s">
        <v>241</v>
      </c>
      <c r="E177" s="195" t="s">
        <v>491</v>
      </c>
      <c r="F177" s="196" t="s">
        <v>492</v>
      </c>
      <c r="G177" s="197" t="s">
        <v>327</v>
      </c>
      <c r="H177" s="198">
        <v>7.5</v>
      </c>
      <c r="I177" s="199"/>
      <c r="J177" s="200">
        <f>ROUND(I177*H177,2)</f>
        <v>0</v>
      </c>
      <c r="K177" s="196" t="s">
        <v>245</v>
      </c>
      <c r="L177" s="41"/>
      <c r="M177" s="201" t="s">
        <v>19</v>
      </c>
      <c r="N177" s="202" t="s">
        <v>43</v>
      </c>
      <c r="O177" s="66"/>
      <c r="P177" s="203">
        <f>O177*H177</f>
        <v>0</v>
      </c>
      <c r="Q177" s="203">
        <v>0</v>
      </c>
      <c r="R177" s="203">
        <f>Q177*H177</f>
        <v>0</v>
      </c>
      <c r="S177" s="203">
        <v>0</v>
      </c>
      <c r="T177" s="204">
        <f>S177*H177</f>
        <v>0</v>
      </c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R177" s="205" t="s">
        <v>246</v>
      </c>
      <c r="AT177" s="205" t="s">
        <v>241</v>
      </c>
      <c r="AU177" s="205" t="s">
        <v>81</v>
      </c>
      <c r="AY177" s="19" t="s">
        <v>239</v>
      </c>
      <c r="BE177" s="206">
        <f>IF(N177="základní",J177,0)</f>
        <v>0</v>
      </c>
      <c r="BF177" s="206">
        <f>IF(N177="snížená",J177,0)</f>
        <v>0</v>
      </c>
      <c r="BG177" s="206">
        <f>IF(N177="zákl. přenesená",J177,0)</f>
        <v>0</v>
      </c>
      <c r="BH177" s="206">
        <f>IF(N177="sníž. přenesená",J177,0)</f>
        <v>0</v>
      </c>
      <c r="BI177" s="206">
        <f>IF(N177="nulová",J177,0)</f>
        <v>0</v>
      </c>
      <c r="BJ177" s="19" t="s">
        <v>79</v>
      </c>
      <c r="BK177" s="206">
        <f>ROUND(I177*H177,2)</f>
        <v>0</v>
      </c>
      <c r="BL177" s="19" t="s">
        <v>246</v>
      </c>
      <c r="BM177" s="205" t="s">
        <v>493</v>
      </c>
    </row>
    <row r="178" spans="1:65" s="2" customFormat="1" ht="29.25">
      <c r="A178" s="36"/>
      <c r="B178" s="37"/>
      <c r="C178" s="38"/>
      <c r="D178" s="207" t="s">
        <v>248</v>
      </c>
      <c r="E178" s="38"/>
      <c r="F178" s="208" t="s">
        <v>494</v>
      </c>
      <c r="G178" s="38"/>
      <c r="H178" s="38"/>
      <c r="I178" s="117"/>
      <c r="J178" s="38"/>
      <c r="K178" s="38"/>
      <c r="L178" s="41"/>
      <c r="M178" s="209"/>
      <c r="N178" s="210"/>
      <c r="O178" s="66"/>
      <c r="P178" s="66"/>
      <c r="Q178" s="66"/>
      <c r="R178" s="66"/>
      <c r="S178" s="66"/>
      <c r="T178" s="67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T178" s="19" t="s">
        <v>248</v>
      </c>
      <c r="AU178" s="19" t="s">
        <v>81</v>
      </c>
    </row>
    <row r="179" spans="1:65" s="2" customFormat="1" ht="19.5">
      <c r="A179" s="36"/>
      <c r="B179" s="37"/>
      <c r="C179" s="38"/>
      <c r="D179" s="207" t="s">
        <v>275</v>
      </c>
      <c r="E179" s="38"/>
      <c r="F179" s="225" t="s">
        <v>495</v>
      </c>
      <c r="G179" s="38"/>
      <c r="H179" s="38"/>
      <c r="I179" s="117"/>
      <c r="J179" s="38"/>
      <c r="K179" s="38"/>
      <c r="L179" s="41"/>
      <c r="M179" s="209"/>
      <c r="N179" s="210"/>
      <c r="O179" s="66"/>
      <c r="P179" s="66"/>
      <c r="Q179" s="66"/>
      <c r="R179" s="66"/>
      <c r="S179" s="66"/>
      <c r="T179" s="67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T179" s="19" t="s">
        <v>275</v>
      </c>
      <c r="AU179" s="19" t="s">
        <v>81</v>
      </c>
    </row>
    <row r="180" spans="1:65" s="14" customFormat="1" ht="11.25">
      <c r="B180" s="230"/>
      <c r="C180" s="231"/>
      <c r="D180" s="207" t="s">
        <v>250</v>
      </c>
      <c r="E180" s="232" t="s">
        <v>19</v>
      </c>
      <c r="F180" s="233" t="s">
        <v>449</v>
      </c>
      <c r="G180" s="231"/>
      <c r="H180" s="232" t="s">
        <v>19</v>
      </c>
      <c r="I180" s="234"/>
      <c r="J180" s="231"/>
      <c r="K180" s="231"/>
      <c r="L180" s="235"/>
      <c r="M180" s="236"/>
      <c r="N180" s="237"/>
      <c r="O180" s="237"/>
      <c r="P180" s="237"/>
      <c r="Q180" s="237"/>
      <c r="R180" s="237"/>
      <c r="S180" s="237"/>
      <c r="T180" s="238"/>
      <c r="AT180" s="239" t="s">
        <v>250</v>
      </c>
      <c r="AU180" s="239" t="s">
        <v>81</v>
      </c>
      <c r="AV180" s="14" t="s">
        <v>79</v>
      </c>
      <c r="AW180" s="14" t="s">
        <v>33</v>
      </c>
      <c r="AX180" s="14" t="s">
        <v>72</v>
      </c>
      <c r="AY180" s="239" t="s">
        <v>239</v>
      </c>
    </row>
    <row r="181" spans="1:65" s="13" customFormat="1" ht="11.25">
      <c r="B181" s="211"/>
      <c r="C181" s="212"/>
      <c r="D181" s="207" t="s">
        <v>250</v>
      </c>
      <c r="E181" s="213" t="s">
        <v>19</v>
      </c>
      <c r="F181" s="214" t="s">
        <v>496</v>
      </c>
      <c r="G181" s="212"/>
      <c r="H181" s="215">
        <v>7.5</v>
      </c>
      <c r="I181" s="216"/>
      <c r="J181" s="212"/>
      <c r="K181" s="212"/>
      <c r="L181" s="217"/>
      <c r="M181" s="218"/>
      <c r="N181" s="219"/>
      <c r="O181" s="219"/>
      <c r="P181" s="219"/>
      <c r="Q181" s="219"/>
      <c r="R181" s="219"/>
      <c r="S181" s="219"/>
      <c r="T181" s="220"/>
      <c r="AT181" s="221" t="s">
        <v>250</v>
      </c>
      <c r="AU181" s="221" t="s">
        <v>81</v>
      </c>
      <c r="AV181" s="13" t="s">
        <v>81</v>
      </c>
      <c r="AW181" s="13" t="s">
        <v>33</v>
      </c>
      <c r="AX181" s="13" t="s">
        <v>72</v>
      </c>
      <c r="AY181" s="221" t="s">
        <v>239</v>
      </c>
    </row>
    <row r="182" spans="1:65" s="2" customFormat="1" ht="16.5" customHeight="1">
      <c r="A182" s="36"/>
      <c r="B182" s="37"/>
      <c r="C182" s="194" t="s">
        <v>497</v>
      </c>
      <c r="D182" s="194" t="s">
        <v>241</v>
      </c>
      <c r="E182" s="195" t="s">
        <v>498</v>
      </c>
      <c r="F182" s="196" t="s">
        <v>499</v>
      </c>
      <c r="G182" s="197" t="s">
        <v>327</v>
      </c>
      <c r="H182" s="198">
        <v>88.6</v>
      </c>
      <c r="I182" s="199"/>
      <c r="J182" s="200">
        <f>ROUND(I182*H182,2)</f>
        <v>0</v>
      </c>
      <c r="K182" s="196" t="s">
        <v>245</v>
      </c>
      <c r="L182" s="41"/>
      <c r="M182" s="201" t="s">
        <v>19</v>
      </c>
      <c r="N182" s="202" t="s">
        <v>43</v>
      </c>
      <c r="O182" s="66"/>
      <c r="P182" s="203">
        <f>O182*H182</f>
        <v>0</v>
      </c>
      <c r="Q182" s="203">
        <v>9.0000000000000006E-5</v>
      </c>
      <c r="R182" s="203">
        <f>Q182*H182</f>
        <v>7.9740000000000002E-3</v>
      </c>
      <c r="S182" s="203">
        <v>0</v>
      </c>
      <c r="T182" s="204">
        <f>S182*H182</f>
        <v>0</v>
      </c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R182" s="205" t="s">
        <v>246</v>
      </c>
      <c r="AT182" s="205" t="s">
        <v>241</v>
      </c>
      <c r="AU182" s="205" t="s">
        <v>81</v>
      </c>
      <c r="AY182" s="19" t="s">
        <v>239</v>
      </c>
      <c r="BE182" s="206">
        <f>IF(N182="základní",J182,0)</f>
        <v>0</v>
      </c>
      <c r="BF182" s="206">
        <f>IF(N182="snížená",J182,0)</f>
        <v>0</v>
      </c>
      <c r="BG182" s="206">
        <f>IF(N182="zákl. přenesená",J182,0)</f>
        <v>0</v>
      </c>
      <c r="BH182" s="206">
        <f>IF(N182="sníž. přenesená",J182,0)</f>
        <v>0</v>
      </c>
      <c r="BI182" s="206">
        <f>IF(N182="nulová",J182,0)</f>
        <v>0</v>
      </c>
      <c r="BJ182" s="19" t="s">
        <v>79</v>
      </c>
      <c r="BK182" s="206">
        <f>ROUND(I182*H182,2)</f>
        <v>0</v>
      </c>
      <c r="BL182" s="19" t="s">
        <v>246</v>
      </c>
      <c r="BM182" s="205" t="s">
        <v>500</v>
      </c>
    </row>
    <row r="183" spans="1:65" s="2" customFormat="1" ht="29.25">
      <c r="A183" s="36"/>
      <c r="B183" s="37"/>
      <c r="C183" s="38"/>
      <c r="D183" s="207" t="s">
        <v>248</v>
      </c>
      <c r="E183" s="38"/>
      <c r="F183" s="208" t="s">
        <v>501</v>
      </c>
      <c r="G183" s="38"/>
      <c r="H183" s="38"/>
      <c r="I183" s="117"/>
      <c r="J183" s="38"/>
      <c r="K183" s="38"/>
      <c r="L183" s="41"/>
      <c r="M183" s="209"/>
      <c r="N183" s="210"/>
      <c r="O183" s="66"/>
      <c r="P183" s="66"/>
      <c r="Q183" s="66"/>
      <c r="R183" s="66"/>
      <c r="S183" s="66"/>
      <c r="T183" s="67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T183" s="19" t="s">
        <v>248</v>
      </c>
      <c r="AU183" s="19" t="s">
        <v>81</v>
      </c>
    </row>
    <row r="184" spans="1:65" s="2" customFormat="1" ht="19.5">
      <c r="A184" s="36"/>
      <c r="B184" s="37"/>
      <c r="C184" s="38"/>
      <c r="D184" s="207" t="s">
        <v>275</v>
      </c>
      <c r="E184" s="38"/>
      <c r="F184" s="225" t="s">
        <v>495</v>
      </c>
      <c r="G184" s="38"/>
      <c r="H184" s="38"/>
      <c r="I184" s="117"/>
      <c r="J184" s="38"/>
      <c r="K184" s="38"/>
      <c r="L184" s="41"/>
      <c r="M184" s="209"/>
      <c r="N184" s="210"/>
      <c r="O184" s="66"/>
      <c r="P184" s="66"/>
      <c r="Q184" s="66"/>
      <c r="R184" s="66"/>
      <c r="S184" s="66"/>
      <c r="T184" s="67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T184" s="19" t="s">
        <v>275</v>
      </c>
      <c r="AU184" s="19" t="s">
        <v>81</v>
      </c>
    </row>
    <row r="185" spans="1:65" s="13" customFormat="1" ht="11.25">
      <c r="B185" s="211"/>
      <c r="C185" s="212"/>
      <c r="D185" s="207" t="s">
        <v>250</v>
      </c>
      <c r="E185" s="213" t="s">
        <v>19</v>
      </c>
      <c r="F185" s="214" t="s">
        <v>502</v>
      </c>
      <c r="G185" s="212"/>
      <c r="H185" s="215">
        <v>88.6</v>
      </c>
      <c r="I185" s="216"/>
      <c r="J185" s="212"/>
      <c r="K185" s="212"/>
      <c r="L185" s="217"/>
      <c r="M185" s="218"/>
      <c r="N185" s="219"/>
      <c r="O185" s="219"/>
      <c r="P185" s="219"/>
      <c r="Q185" s="219"/>
      <c r="R185" s="219"/>
      <c r="S185" s="219"/>
      <c r="T185" s="220"/>
      <c r="AT185" s="221" t="s">
        <v>250</v>
      </c>
      <c r="AU185" s="221" t="s">
        <v>81</v>
      </c>
      <c r="AV185" s="13" t="s">
        <v>81</v>
      </c>
      <c r="AW185" s="13" t="s">
        <v>33</v>
      </c>
      <c r="AX185" s="13" t="s">
        <v>72</v>
      </c>
      <c r="AY185" s="221" t="s">
        <v>239</v>
      </c>
    </row>
    <row r="186" spans="1:65" s="2" customFormat="1" ht="16.5" customHeight="1">
      <c r="A186" s="36"/>
      <c r="B186" s="37"/>
      <c r="C186" s="194" t="s">
        <v>503</v>
      </c>
      <c r="D186" s="194" t="s">
        <v>241</v>
      </c>
      <c r="E186" s="195" t="s">
        <v>504</v>
      </c>
      <c r="F186" s="196" t="s">
        <v>505</v>
      </c>
      <c r="G186" s="197" t="s">
        <v>285</v>
      </c>
      <c r="H186" s="198">
        <v>3</v>
      </c>
      <c r="I186" s="199"/>
      <c r="J186" s="200">
        <f>ROUND(I186*H186,2)</f>
        <v>0</v>
      </c>
      <c r="K186" s="196" t="s">
        <v>19</v>
      </c>
      <c r="L186" s="41"/>
      <c r="M186" s="201" t="s">
        <v>19</v>
      </c>
      <c r="N186" s="202" t="s">
        <v>43</v>
      </c>
      <c r="O186" s="66"/>
      <c r="P186" s="203">
        <f>O186*H186</f>
        <v>0</v>
      </c>
      <c r="Q186" s="203">
        <v>0</v>
      </c>
      <c r="R186" s="203">
        <f>Q186*H186</f>
        <v>0</v>
      </c>
      <c r="S186" s="203">
        <v>0</v>
      </c>
      <c r="T186" s="204">
        <f>S186*H186</f>
        <v>0</v>
      </c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R186" s="205" t="s">
        <v>246</v>
      </c>
      <c r="AT186" s="205" t="s">
        <v>241</v>
      </c>
      <c r="AU186" s="205" t="s">
        <v>81</v>
      </c>
      <c r="AY186" s="19" t="s">
        <v>239</v>
      </c>
      <c r="BE186" s="206">
        <f>IF(N186="základní",J186,0)</f>
        <v>0</v>
      </c>
      <c r="BF186" s="206">
        <f>IF(N186="snížená",J186,0)</f>
        <v>0</v>
      </c>
      <c r="BG186" s="206">
        <f>IF(N186="zákl. přenesená",J186,0)</f>
        <v>0</v>
      </c>
      <c r="BH186" s="206">
        <f>IF(N186="sníž. přenesená",J186,0)</f>
        <v>0</v>
      </c>
      <c r="BI186" s="206">
        <f>IF(N186="nulová",J186,0)</f>
        <v>0</v>
      </c>
      <c r="BJ186" s="19" t="s">
        <v>79</v>
      </c>
      <c r="BK186" s="206">
        <f>ROUND(I186*H186,2)</f>
        <v>0</v>
      </c>
      <c r="BL186" s="19" t="s">
        <v>246</v>
      </c>
      <c r="BM186" s="205" t="s">
        <v>506</v>
      </c>
    </row>
    <row r="187" spans="1:65" s="2" customFormat="1" ht="19.5">
      <c r="A187" s="36"/>
      <c r="B187" s="37"/>
      <c r="C187" s="38"/>
      <c r="D187" s="207" t="s">
        <v>248</v>
      </c>
      <c r="E187" s="38"/>
      <c r="F187" s="208" t="s">
        <v>507</v>
      </c>
      <c r="G187" s="38"/>
      <c r="H187" s="38"/>
      <c r="I187" s="117"/>
      <c r="J187" s="38"/>
      <c r="K187" s="38"/>
      <c r="L187" s="41"/>
      <c r="M187" s="209"/>
      <c r="N187" s="210"/>
      <c r="O187" s="66"/>
      <c r="P187" s="66"/>
      <c r="Q187" s="66"/>
      <c r="R187" s="66"/>
      <c r="S187" s="66"/>
      <c r="T187" s="67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T187" s="19" t="s">
        <v>248</v>
      </c>
      <c r="AU187" s="19" t="s">
        <v>81</v>
      </c>
    </row>
    <row r="188" spans="1:65" s="2" customFormat="1" ht="19.5">
      <c r="A188" s="36"/>
      <c r="B188" s="37"/>
      <c r="C188" s="38"/>
      <c r="D188" s="207" t="s">
        <v>275</v>
      </c>
      <c r="E188" s="38"/>
      <c r="F188" s="225" t="s">
        <v>508</v>
      </c>
      <c r="G188" s="38"/>
      <c r="H188" s="38"/>
      <c r="I188" s="117"/>
      <c r="J188" s="38"/>
      <c r="K188" s="38"/>
      <c r="L188" s="41"/>
      <c r="M188" s="209"/>
      <c r="N188" s="210"/>
      <c r="O188" s="66"/>
      <c r="P188" s="66"/>
      <c r="Q188" s="66"/>
      <c r="R188" s="66"/>
      <c r="S188" s="66"/>
      <c r="T188" s="67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T188" s="19" t="s">
        <v>275</v>
      </c>
      <c r="AU188" s="19" t="s">
        <v>81</v>
      </c>
    </row>
    <row r="189" spans="1:65" s="13" customFormat="1" ht="11.25">
      <c r="B189" s="211"/>
      <c r="C189" s="212"/>
      <c r="D189" s="207" t="s">
        <v>250</v>
      </c>
      <c r="E189" s="213" t="s">
        <v>19</v>
      </c>
      <c r="F189" s="214" t="s">
        <v>509</v>
      </c>
      <c r="G189" s="212"/>
      <c r="H189" s="215">
        <v>3</v>
      </c>
      <c r="I189" s="216"/>
      <c r="J189" s="212"/>
      <c r="K189" s="212"/>
      <c r="L189" s="217"/>
      <c r="M189" s="218"/>
      <c r="N189" s="219"/>
      <c r="O189" s="219"/>
      <c r="P189" s="219"/>
      <c r="Q189" s="219"/>
      <c r="R189" s="219"/>
      <c r="S189" s="219"/>
      <c r="T189" s="220"/>
      <c r="AT189" s="221" t="s">
        <v>250</v>
      </c>
      <c r="AU189" s="221" t="s">
        <v>81</v>
      </c>
      <c r="AV189" s="13" t="s">
        <v>81</v>
      </c>
      <c r="AW189" s="13" t="s">
        <v>33</v>
      </c>
      <c r="AX189" s="13" t="s">
        <v>72</v>
      </c>
      <c r="AY189" s="221" t="s">
        <v>239</v>
      </c>
    </row>
    <row r="190" spans="1:65" s="2" customFormat="1" ht="16.5" customHeight="1">
      <c r="A190" s="36"/>
      <c r="B190" s="37"/>
      <c r="C190" s="194" t="s">
        <v>510</v>
      </c>
      <c r="D190" s="194" t="s">
        <v>241</v>
      </c>
      <c r="E190" s="195" t="s">
        <v>511</v>
      </c>
      <c r="F190" s="196" t="s">
        <v>512</v>
      </c>
      <c r="G190" s="197" t="s">
        <v>285</v>
      </c>
      <c r="H190" s="198">
        <v>10</v>
      </c>
      <c r="I190" s="199"/>
      <c r="J190" s="200">
        <f>ROUND(I190*H190,2)</f>
        <v>0</v>
      </c>
      <c r="K190" s="196" t="s">
        <v>245</v>
      </c>
      <c r="L190" s="41"/>
      <c r="M190" s="201" t="s">
        <v>19</v>
      </c>
      <c r="N190" s="202" t="s">
        <v>43</v>
      </c>
      <c r="O190" s="66"/>
      <c r="P190" s="203">
        <f>O190*H190</f>
        <v>0</v>
      </c>
      <c r="Q190" s="203">
        <v>0</v>
      </c>
      <c r="R190" s="203">
        <f>Q190*H190</f>
        <v>0</v>
      </c>
      <c r="S190" s="203">
        <v>0</v>
      </c>
      <c r="T190" s="204">
        <f>S190*H190</f>
        <v>0</v>
      </c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R190" s="205" t="s">
        <v>246</v>
      </c>
      <c r="AT190" s="205" t="s">
        <v>241</v>
      </c>
      <c r="AU190" s="205" t="s">
        <v>81</v>
      </c>
      <c r="AY190" s="19" t="s">
        <v>239</v>
      </c>
      <c r="BE190" s="206">
        <f>IF(N190="základní",J190,0)</f>
        <v>0</v>
      </c>
      <c r="BF190" s="206">
        <f>IF(N190="snížená",J190,0)</f>
        <v>0</v>
      </c>
      <c r="BG190" s="206">
        <f>IF(N190="zákl. přenesená",J190,0)</f>
        <v>0</v>
      </c>
      <c r="BH190" s="206">
        <f>IF(N190="sníž. přenesená",J190,0)</f>
        <v>0</v>
      </c>
      <c r="BI190" s="206">
        <f>IF(N190="nulová",J190,0)</f>
        <v>0</v>
      </c>
      <c r="BJ190" s="19" t="s">
        <v>79</v>
      </c>
      <c r="BK190" s="206">
        <f>ROUND(I190*H190,2)</f>
        <v>0</v>
      </c>
      <c r="BL190" s="19" t="s">
        <v>246</v>
      </c>
      <c r="BM190" s="205" t="s">
        <v>513</v>
      </c>
    </row>
    <row r="191" spans="1:65" s="2" customFormat="1" ht="19.5">
      <c r="A191" s="36"/>
      <c r="B191" s="37"/>
      <c r="C191" s="38"/>
      <c r="D191" s="207" t="s">
        <v>248</v>
      </c>
      <c r="E191" s="38"/>
      <c r="F191" s="208" t="s">
        <v>514</v>
      </c>
      <c r="G191" s="38"/>
      <c r="H191" s="38"/>
      <c r="I191" s="117"/>
      <c r="J191" s="38"/>
      <c r="K191" s="38"/>
      <c r="L191" s="41"/>
      <c r="M191" s="209"/>
      <c r="N191" s="210"/>
      <c r="O191" s="66"/>
      <c r="P191" s="66"/>
      <c r="Q191" s="66"/>
      <c r="R191" s="66"/>
      <c r="S191" s="66"/>
      <c r="T191" s="67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T191" s="19" t="s">
        <v>248</v>
      </c>
      <c r="AU191" s="19" t="s">
        <v>81</v>
      </c>
    </row>
    <row r="192" spans="1:65" s="2" customFormat="1" ht="19.5">
      <c r="A192" s="36"/>
      <c r="B192" s="37"/>
      <c r="C192" s="38"/>
      <c r="D192" s="207" t="s">
        <v>275</v>
      </c>
      <c r="E192" s="38"/>
      <c r="F192" s="225" t="s">
        <v>515</v>
      </c>
      <c r="G192" s="38"/>
      <c r="H192" s="38"/>
      <c r="I192" s="117"/>
      <c r="J192" s="38"/>
      <c r="K192" s="38"/>
      <c r="L192" s="41"/>
      <c r="M192" s="209"/>
      <c r="N192" s="210"/>
      <c r="O192" s="66"/>
      <c r="P192" s="66"/>
      <c r="Q192" s="66"/>
      <c r="R192" s="66"/>
      <c r="S192" s="66"/>
      <c r="T192" s="67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T192" s="19" t="s">
        <v>275</v>
      </c>
      <c r="AU192" s="19" t="s">
        <v>81</v>
      </c>
    </row>
    <row r="193" spans="1:65" s="13" customFormat="1" ht="11.25">
      <c r="B193" s="211"/>
      <c r="C193" s="212"/>
      <c r="D193" s="207" t="s">
        <v>250</v>
      </c>
      <c r="E193" s="213" t="s">
        <v>19</v>
      </c>
      <c r="F193" s="214" t="s">
        <v>516</v>
      </c>
      <c r="G193" s="212"/>
      <c r="H193" s="215">
        <v>5</v>
      </c>
      <c r="I193" s="216"/>
      <c r="J193" s="212"/>
      <c r="K193" s="212"/>
      <c r="L193" s="217"/>
      <c r="M193" s="218"/>
      <c r="N193" s="219"/>
      <c r="O193" s="219"/>
      <c r="P193" s="219"/>
      <c r="Q193" s="219"/>
      <c r="R193" s="219"/>
      <c r="S193" s="219"/>
      <c r="T193" s="220"/>
      <c r="AT193" s="221" t="s">
        <v>250</v>
      </c>
      <c r="AU193" s="221" t="s">
        <v>81</v>
      </c>
      <c r="AV193" s="13" t="s">
        <v>81</v>
      </c>
      <c r="AW193" s="13" t="s">
        <v>33</v>
      </c>
      <c r="AX193" s="13" t="s">
        <v>72</v>
      </c>
      <c r="AY193" s="221" t="s">
        <v>239</v>
      </c>
    </row>
    <row r="194" spans="1:65" s="13" customFormat="1" ht="11.25">
      <c r="B194" s="211"/>
      <c r="C194" s="212"/>
      <c r="D194" s="207" t="s">
        <v>250</v>
      </c>
      <c r="E194" s="213" t="s">
        <v>19</v>
      </c>
      <c r="F194" s="214" t="s">
        <v>517</v>
      </c>
      <c r="G194" s="212"/>
      <c r="H194" s="215">
        <v>5</v>
      </c>
      <c r="I194" s="216"/>
      <c r="J194" s="212"/>
      <c r="K194" s="212"/>
      <c r="L194" s="217"/>
      <c r="M194" s="218"/>
      <c r="N194" s="219"/>
      <c r="O194" s="219"/>
      <c r="P194" s="219"/>
      <c r="Q194" s="219"/>
      <c r="R194" s="219"/>
      <c r="S194" s="219"/>
      <c r="T194" s="220"/>
      <c r="AT194" s="221" t="s">
        <v>250</v>
      </c>
      <c r="AU194" s="221" t="s">
        <v>81</v>
      </c>
      <c r="AV194" s="13" t="s">
        <v>81</v>
      </c>
      <c r="AW194" s="13" t="s">
        <v>33</v>
      </c>
      <c r="AX194" s="13" t="s">
        <v>72</v>
      </c>
      <c r="AY194" s="221" t="s">
        <v>239</v>
      </c>
    </row>
    <row r="195" spans="1:65" s="2" customFormat="1" ht="16.5" customHeight="1">
      <c r="A195" s="36"/>
      <c r="B195" s="37"/>
      <c r="C195" s="194" t="s">
        <v>518</v>
      </c>
      <c r="D195" s="194" t="s">
        <v>241</v>
      </c>
      <c r="E195" s="195" t="s">
        <v>519</v>
      </c>
      <c r="F195" s="196" t="s">
        <v>520</v>
      </c>
      <c r="G195" s="197" t="s">
        <v>327</v>
      </c>
      <c r="H195" s="198">
        <v>18.7</v>
      </c>
      <c r="I195" s="199"/>
      <c r="J195" s="200">
        <f>ROUND(I195*H195,2)</f>
        <v>0</v>
      </c>
      <c r="K195" s="196" t="s">
        <v>245</v>
      </c>
      <c r="L195" s="41"/>
      <c r="M195" s="201" t="s">
        <v>19</v>
      </c>
      <c r="N195" s="202" t="s">
        <v>43</v>
      </c>
      <c r="O195" s="66"/>
      <c r="P195" s="203">
        <f>O195*H195</f>
        <v>0</v>
      </c>
      <c r="Q195" s="203">
        <v>0</v>
      </c>
      <c r="R195" s="203">
        <f>Q195*H195</f>
        <v>0</v>
      </c>
      <c r="S195" s="203">
        <v>0</v>
      </c>
      <c r="T195" s="204">
        <f>S195*H195</f>
        <v>0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R195" s="205" t="s">
        <v>246</v>
      </c>
      <c r="AT195" s="205" t="s">
        <v>241</v>
      </c>
      <c r="AU195" s="205" t="s">
        <v>81</v>
      </c>
      <c r="AY195" s="19" t="s">
        <v>239</v>
      </c>
      <c r="BE195" s="206">
        <f>IF(N195="základní",J195,0)</f>
        <v>0</v>
      </c>
      <c r="BF195" s="206">
        <f>IF(N195="snížená",J195,0)</f>
        <v>0</v>
      </c>
      <c r="BG195" s="206">
        <f>IF(N195="zákl. přenesená",J195,0)</f>
        <v>0</v>
      </c>
      <c r="BH195" s="206">
        <f>IF(N195="sníž. přenesená",J195,0)</f>
        <v>0</v>
      </c>
      <c r="BI195" s="206">
        <f>IF(N195="nulová",J195,0)</f>
        <v>0</v>
      </c>
      <c r="BJ195" s="19" t="s">
        <v>79</v>
      </c>
      <c r="BK195" s="206">
        <f>ROUND(I195*H195,2)</f>
        <v>0</v>
      </c>
      <c r="BL195" s="19" t="s">
        <v>246</v>
      </c>
      <c r="BM195" s="205" t="s">
        <v>521</v>
      </c>
    </row>
    <row r="196" spans="1:65" s="2" customFormat="1" ht="11.25">
      <c r="A196" s="36"/>
      <c r="B196" s="37"/>
      <c r="C196" s="38"/>
      <c r="D196" s="207" t="s">
        <v>248</v>
      </c>
      <c r="E196" s="38"/>
      <c r="F196" s="208" t="s">
        <v>522</v>
      </c>
      <c r="G196" s="38"/>
      <c r="H196" s="38"/>
      <c r="I196" s="117"/>
      <c r="J196" s="38"/>
      <c r="K196" s="38"/>
      <c r="L196" s="41"/>
      <c r="M196" s="209"/>
      <c r="N196" s="210"/>
      <c r="O196" s="66"/>
      <c r="P196" s="66"/>
      <c r="Q196" s="66"/>
      <c r="R196" s="66"/>
      <c r="S196" s="66"/>
      <c r="T196" s="67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T196" s="19" t="s">
        <v>248</v>
      </c>
      <c r="AU196" s="19" t="s">
        <v>81</v>
      </c>
    </row>
    <row r="197" spans="1:65" s="13" customFormat="1" ht="11.25">
      <c r="B197" s="211"/>
      <c r="C197" s="212"/>
      <c r="D197" s="207" t="s">
        <v>250</v>
      </c>
      <c r="E197" s="213" t="s">
        <v>19</v>
      </c>
      <c r="F197" s="214" t="s">
        <v>523</v>
      </c>
      <c r="G197" s="212"/>
      <c r="H197" s="215">
        <v>18.7</v>
      </c>
      <c r="I197" s="216"/>
      <c r="J197" s="212"/>
      <c r="K197" s="212"/>
      <c r="L197" s="217"/>
      <c r="M197" s="218"/>
      <c r="N197" s="219"/>
      <c r="O197" s="219"/>
      <c r="P197" s="219"/>
      <c r="Q197" s="219"/>
      <c r="R197" s="219"/>
      <c r="S197" s="219"/>
      <c r="T197" s="220"/>
      <c r="AT197" s="221" t="s">
        <v>250</v>
      </c>
      <c r="AU197" s="221" t="s">
        <v>81</v>
      </c>
      <c r="AV197" s="13" t="s">
        <v>81</v>
      </c>
      <c r="AW197" s="13" t="s">
        <v>33</v>
      </c>
      <c r="AX197" s="13" t="s">
        <v>72</v>
      </c>
      <c r="AY197" s="221" t="s">
        <v>239</v>
      </c>
    </row>
    <row r="198" spans="1:65" s="2" customFormat="1" ht="16.5" customHeight="1">
      <c r="A198" s="36"/>
      <c r="B198" s="37"/>
      <c r="C198" s="194" t="s">
        <v>524</v>
      </c>
      <c r="D198" s="194" t="s">
        <v>241</v>
      </c>
      <c r="E198" s="195" t="s">
        <v>525</v>
      </c>
      <c r="F198" s="196" t="s">
        <v>526</v>
      </c>
      <c r="G198" s="197" t="s">
        <v>327</v>
      </c>
      <c r="H198" s="198">
        <v>15.3</v>
      </c>
      <c r="I198" s="199"/>
      <c r="J198" s="200">
        <f>ROUND(I198*H198,2)</f>
        <v>0</v>
      </c>
      <c r="K198" s="196" t="s">
        <v>245</v>
      </c>
      <c r="L198" s="41"/>
      <c r="M198" s="201" t="s">
        <v>19</v>
      </c>
      <c r="N198" s="202" t="s">
        <v>43</v>
      </c>
      <c r="O198" s="66"/>
      <c r="P198" s="203">
        <f>O198*H198</f>
        <v>0</v>
      </c>
      <c r="Q198" s="203">
        <v>0</v>
      </c>
      <c r="R198" s="203">
        <f>Q198*H198</f>
        <v>0</v>
      </c>
      <c r="S198" s="203">
        <v>0</v>
      </c>
      <c r="T198" s="204">
        <f>S198*H198</f>
        <v>0</v>
      </c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R198" s="205" t="s">
        <v>246</v>
      </c>
      <c r="AT198" s="205" t="s">
        <v>241</v>
      </c>
      <c r="AU198" s="205" t="s">
        <v>81</v>
      </c>
      <c r="AY198" s="19" t="s">
        <v>239</v>
      </c>
      <c r="BE198" s="206">
        <f>IF(N198="základní",J198,0)</f>
        <v>0</v>
      </c>
      <c r="BF198" s="206">
        <f>IF(N198="snížená",J198,0)</f>
        <v>0</v>
      </c>
      <c r="BG198" s="206">
        <f>IF(N198="zákl. přenesená",J198,0)</f>
        <v>0</v>
      </c>
      <c r="BH198" s="206">
        <f>IF(N198="sníž. přenesená",J198,0)</f>
        <v>0</v>
      </c>
      <c r="BI198" s="206">
        <f>IF(N198="nulová",J198,0)</f>
        <v>0</v>
      </c>
      <c r="BJ198" s="19" t="s">
        <v>79</v>
      </c>
      <c r="BK198" s="206">
        <f>ROUND(I198*H198,2)</f>
        <v>0</v>
      </c>
      <c r="BL198" s="19" t="s">
        <v>246</v>
      </c>
      <c r="BM198" s="205" t="s">
        <v>527</v>
      </c>
    </row>
    <row r="199" spans="1:65" s="2" customFormat="1" ht="11.25">
      <c r="A199" s="36"/>
      <c r="B199" s="37"/>
      <c r="C199" s="38"/>
      <c r="D199" s="207" t="s">
        <v>248</v>
      </c>
      <c r="E199" s="38"/>
      <c r="F199" s="208" t="s">
        <v>528</v>
      </c>
      <c r="G199" s="38"/>
      <c r="H199" s="38"/>
      <c r="I199" s="117"/>
      <c r="J199" s="38"/>
      <c r="K199" s="38"/>
      <c r="L199" s="41"/>
      <c r="M199" s="209"/>
      <c r="N199" s="210"/>
      <c r="O199" s="66"/>
      <c r="P199" s="66"/>
      <c r="Q199" s="66"/>
      <c r="R199" s="66"/>
      <c r="S199" s="66"/>
      <c r="T199" s="67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T199" s="19" t="s">
        <v>248</v>
      </c>
      <c r="AU199" s="19" t="s">
        <v>81</v>
      </c>
    </row>
    <row r="200" spans="1:65" s="13" customFormat="1" ht="11.25">
      <c r="B200" s="211"/>
      <c r="C200" s="212"/>
      <c r="D200" s="207" t="s">
        <v>250</v>
      </c>
      <c r="E200" s="213" t="s">
        <v>19</v>
      </c>
      <c r="F200" s="214" t="s">
        <v>529</v>
      </c>
      <c r="G200" s="212"/>
      <c r="H200" s="215">
        <v>15.3</v>
      </c>
      <c r="I200" s="216"/>
      <c r="J200" s="212"/>
      <c r="K200" s="212"/>
      <c r="L200" s="217"/>
      <c r="M200" s="218"/>
      <c r="N200" s="219"/>
      <c r="O200" s="219"/>
      <c r="P200" s="219"/>
      <c r="Q200" s="219"/>
      <c r="R200" s="219"/>
      <c r="S200" s="219"/>
      <c r="T200" s="220"/>
      <c r="AT200" s="221" t="s">
        <v>250</v>
      </c>
      <c r="AU200" s="221" t="s">
        <v>81</v>
      </c>
      <c r="AV200" s="13" t="s">
        <v>81</v>
      </c>
      <c r="AW200" s="13" t="s">
        <v>33</v>
      </c>
      <c r="AX200" s="13" t="s">
        <v>72</v>
      </c>
      <c r="AY200" s="221" t="s">
        <v>239</v>
      </c>
    </row>
    <row r="201" spans="1:65" s="2" customFormat="1" ht="16.5" customHeight="1">
      <c r="A201" s="36"/>
      <c r="B201" s="37"/>
      <c r="C201" s="194" t="s">
        <v>530</v>
      </c>
      <c r="D201" s="194" t="s">
        <v>241</v>
      </c>
      <c r="E201" s="195" t="s">
        <v>531</v>
      </c>
      <c r="F201" s="196" t="s">
        <v>532</v>
      </c>
      <c r="G201" s="197" t="s">
        <v>327</v>
      </c>
      <c r="H201" s="198">
        <v>32</v>
      </c>
      <c r="I201" s="199"/>
      <c r="J201" s="200">
        <f>ROUND(I201*H201,2)</f>
        <v>0</v>
      </c>
      <c r="K201" s="196" t="s">
        <v>245</v>
      </c>
      <c r="L201" s="41"/>
      <c r="M201" s="201" t="s">
        <v>19</v>
      </c>
      <c r="N201" s="202" t="s">
        <v>43</v>
      </c>
      <c r="O201" s="66"/>
      <c r="P201" s="203">
        <f>O201*H201</f>
        <v>0</v>
      </c>
      <c r="Q201" s="203">
        <v>0</v>
      </c>
      <c r="R201" s="203">
        <f>Q201*H201</f>
        <v>0</v>
      </c>
      <c r="S201" s="203">
        <v>0.35</v>
      </c>
      <c r="T201" s="204">
        <f>S201*H201</f>
        <v>11.2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R201" s="205" t="s">
        <v>246</v>
      </c>
      <c r="AT201" s="205" t="s">
        <v>241</v>
      </c>
      <c r="AU201" s="205" t="s">
        <v>81</v>
      </c>
      <c r="AY201" s="19" t="s">
        <v>239</v>
      </c>
      <c r="BE201" s="206">
        <f>IF(N201="základní",J201,0)</f>
        <v>0</v>
      </c>
      <c r="BF201" s="206">
        <f>IF(N201="snížená",J201,0)</f>
        <v>0</v>
      </c>
      <c r="BG201" s="206">
        <f>IF(N201="zákl. přenesená",J201,0)</f>
        <v>0</v>
      </c>
      <c r="BH201" s="206">
        <f>IF(N201="sníž. přenesená",J201,0)</f>
        <v>0</v>
      </c>
      <c r="BI201" s="206">
        <f>IF(N201="nulová",J201,0)</f>
        <v>0</v>
      </c>
      <c r="BJ201" s="19" t="s">
        <v>79</v>
      </c>
      <c r="BK201" s="206">
        <f>ROUND(I201*H201,2)</f>
        <v>0</v>
      </c>
      <c r="BL201" s="19" t="s">
        <v>246</v>
      </c>
      <c r="BM201" s="205" t="s">
        <v>533</v>
      </c>
    </row>
    <row r="202" spans="1:65" s="2" customFormat="1" ht="19.5">
      <c r="A202" s="36"/>
      <c r="B202" s="37"/>
      <c r="C202" s="38"/>
      <c r="D202" s="207" t="s">
        <v>248</v>
      </c>
      <c r="E202" s="38"/>
      <c r="F202" s="208" t="s">
        <v>534</v>
      </c>
      <c r="G202" s="38"/>
      <c r="H202" s="38"/>
      <c r="I202" s="117"/>
      <c r="J202" s="38"/>
      <c r="K202" s="38"/>
      <c r="L202" s="41"/>
      <c r="M202" s="209"/>
      <c r="N202" s="210"/>
      <c r="O202" s="66"/>
      <c r="P202" s="66"/>
      <c r="Q202" s="66"/>
      <c r="R202" s="66"/>
      <c r="S202" s="66"/>
      <c r="T202" s="67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T202" s="19" t="s">
        <v>248</v>
      </c>
      <c r="AU202" s="19" t="s">
        <v>81</v>
      </c>
    </row>
    <row r="203" spans="1:65" s="13" customFormat="1" ht="11.25">
      <c r="B203" s="211"/>
      <c r="C203" s="212"/>
      <c r="D203" s="207" t="s">
        <v>250</v>
      </c>
      <c r="E203" s="213" t="s">
        <v>19</v>
      </c>
      <c r="F203" s="214" t="s">
        <v>535</v>
      </c>
      <c r="G203" s="212"/>
      <c r="H203" s="215">
        <v>32</v>
      </c>
      <c r="I203" s="216"/>
      <c r="J203" s="212"/>
      <c r="K203" s="212"/>
      <c r="L203" s="217"/>
      <c r="M203" s="218"/>
      <c r="N203" s="219"/>
      <c r="O203" s="219"/>
      <c r="P203" s="219"/>
      <c r="Q203" s="219"/>
      <c r="R203" s="219"/>
      <c r="S203" s="219"/>
      <c r="T203" s="220"/>
      <c r="AT203" s="221" t="s">
        <v>250</v>
      </c>
      <c r="AU203" s="221" t="s">
        <v>81</v>
      </c>
      <c r="AV203" s="13" t="s">
        <v>81</v>
      </c>
      <c r="AW203" s="13" t="s">
        <v>33</v>
      </c>
      <c r="AX203" s="13" t="s">
        <v>72</v>
      </c>
      <c r="AY203" s="221" t="s">
        <v>239</v>
      </c>
    </row>
    <row r="204" spans="1:65" s="2" customFormat="1" ht="16.5" customHeight="1">
      <c r="A204" s="36"/>
      <c r="B204" s="37"/>
      <c r="C204" s="194" t="s">
        <v>536</v>
      </c>
      <c r="D204" s="194" t="s">
        <v>241</v>
      </c>
      <c r="E204" s="195" t="s">
        <v>537</v>
      </c>
      <c r="F204" s="196" t="s">
        <v>538</v>
      </c>
      <c r="G204" s="197" t="s">
        <v>285</v>
      </c>
      <c r="H204" s="198">
        <v>6</v>
      </c>
      <c r="I204" s="199"/>
      <c r="J204" s="200">
        <f>ROUND(I204*H204,2)</f>
        <v>0</v>
      </c>
      <c r="K204" s="196" t="s">
        <v>245</v>
      </c>
      <c r="L204" s="41"/>
      <c r="M204" s="201" t="s">
        <v>19</v>
      </c>
      <c r="N204" s="202" t="s">
        <v>43</v>
      </c>
      <c r="O204" s="66"/>
      <c r="P204" s="203">
        <f>O204*H204</f>
        <v>0</v>
      </c>
      <c r="Q204" s="203">
        <v>0</v>
      </c>
      <c r="R204" s="203">
        <f>Q204*H204</f>
        <v>0</v>
      </c>
      <c r="S204" s="203">
        <v>0</v>
      </c>
      <c r="T204" s="204">
        <f>S204*H204</f>
        <v>0</v>
      </c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R204" s="205" t="s">
        <v>246</v>
      </c>
      <c r="AT204" s="205" t="s">
        <v>241</v>
      </c>
      <c r="AU204" s="205" t="s">
        <v>81</v>
      </c>
      <c r="AY204" s="19" t="s">
        <v>239</v>
      </c>
      <c r="BE204" s="206">
        <f>IF(N204="základní",J204,0)</f>
        <v>0</v>
      </c>
      <c r="BF204" s="206">
        <f>IF(N204="snížená",J204,0)</f>
        <v>0</v>
      </c>
      <c r="BG204" s="206">
        <f>IF(N204="zákl. přenesená",J204,0)</f>
        <v>0</v>
      </c>
      <c r="BH204" s="206">
        <f>IF(N204="sníž. přenesená",J204,0)</f>
        <v>0</v>
      </c>
      <c r="BI204" s="206">
        <f>IF(N204="nulová",J204,0)</f>
        <v>0</v>
      </c>
      <c r="BJ204" s="19" t="s">
        <v>79</v>
      </c>
      <c r="BK204" s="206">
        <f>ROUND(I204*H204,2)</f>
        <v>0</v>
      </c>
      <c r="BL204" s="19" t="s">
        <v>246</v>
      </c>
      <c r="BM204" s="205" t="s">
        <v>539</v>
      </c>
    </row>
    <row r="205" spans="1:65" s="2" customFormat="1" ht="11.25">
      <c r="A205" s="36"/>
      <c r="B205" s="37"/>
      <c r="C205" s="38"/>
      <c r="D205" s="207" t="s">
        <v>248</v>
      </c>
      <c r="E205" s="38"/>
      <c r="F205" s="208" t="s">
        <v>540</v>
      </c>
      <c r="G205" s="38"/>
      <c r="H205" s="38"/>
      <c r="I205" s="117"/>
      <c r="J205" s="38"/>
      <c r="K205" s="38"/>
      <c r="L205" s="41"/>
      <c r="M205" s="209"/>
      <c r="N205" s="210"/>
      <c r="O205" s="66"/>
      <c r="P205" s="66"/>
      <c r="Q205" s="66"/>
      <c r="R205" s="66"/>
      <c r="S205" s="66"/>
      <c r="T205" s="67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T205" s="19" t="s">
        <v>248</v>
      </c>
      <c r="AU205" s="19" t="s">
        <v>81</v>
      </c>
    </row>
    <row r="206" spans="1:65" s="2" customFormat="1" ht="19.5">
      <c r="A206" s="36"/>
      <c r="B206" s="37"/>
      <c r="C206" s="38"/>
      <c r="D206" s="207" t="s">
        <v>275</v>
      </c>
      <c r="E206" s="38"/>
      <c r="F206" s="225" t="s">
        <v>508</v>
      </c>
      <c r="G206" s="38"/>
      <c r="H206" s="38"/>
      <c r="I206" s="117"/>
      <c r="J206" s="38"/>
      <c r="K206" s="38"/>
      <c r="L206" s="41"/>
      <c r="M206" s="209"/>
      <c r="N206" s="210"/>
      <c r="O206" s="66"/>
      <c r="P206" s="66"/>
      <c r="Q206" s="66"/>
      <c r="R206" s="66"/>
      <c r="S206" s="66"/>
      <c r="T206" s="67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T206" s="19" t="s">
        <v>275</v>
      </c>
      <c r="AU206" s="19" t="s">
        <v>81</v>
      </c>
    </row>
    <row r="207" spans="1:65" s="13" customFormat="1" ht="11.25">
      <c r="B207" s="211"/>
      <c r="C207" s="212"/>
      <c r="D207" s="207" t="s">
        <v>250</v>
      </c>
      <c r="E207" s="213" t="s">
        <v>19</v>
      </c>
      <c r="F207" s="214" t="s">
        <v>541</v>
      </c>
      <c r="G207" s="212"/>
      <c r="H207" s="215">
        <v>4</v>
      </c>
      <c r="I207" s="216"/>
      <c r="J207" s="212"/>
      <c r="K207" s="212"/>
      <c r="L207" s="217"/>
      <c r="M207" s="218"/>
      <c r="N207" s="219"/>
      <c r="O207" s="219"/>
      <c r="P207" s="219"/>
      <c r="Q207" s="219"/>
      <c r="R207" s="219"/>
      <c r="S207" s="219"/>
      <c r="T207" s="220"/>
      <c r="AT207" s="221" t="s">
        <v>250</v>
      </c>
      <c r="AU207" s="221" t="s">
        <v>81</v>
      </c>
      <c r="AV207" s="13" t="s">
        <v>81</v>
      </c>
      <c r="AW207" s="13" t="s">
        <v>33</v>
      </c>
      <c r="AX207" s="13" t="s">
        <v>72</v>
      </c>
      <c r="AY207" s="221" t="s">
        <v>239</v>
      </c>
    </row>
    <row r="208" spans="1:65" s="13" customFormat="1" ht="11.25">
      <c r="B208" s="211"/>
      <c r="C208" s="212"/>
      <c r="D208" s="207" t="s">
        <v>250</v>
      </c>
      <c r="E208" s="213" t="s">
        <v>19</v>
      </c>
      <c r="F208" s="214" t="s">
        <v>542</v>
      </c>
      <c r="G208" s="212"/>
      <c r="H208" s="215">
        <v>2</v>
      </c>
      <c r="I208" s="216"/>
      <c r="J208" s="212"/>
      <c r="K208" s="212"/>
      <c r="L208" s="217"/>
      <c r="M208" s="218"/>
      <c r="N208" s="219"/>
      <c r="O208" s="219"/>
      <c r="P208" s="219"/>
      <c r="Q208" s="219"/>
      <c r="R208" s="219"/>
      <c r="S208" s="219"/>
      <c r="T208" s="220"/>
      <c r="AT208" s="221" t="s">
        <v>250</v>
      </c>
      <c r="AU208" s="221" t="s">
        <v>81</v>
      </c>
      <c r="AV208" s="13" t="s">
        <v>81</v>
      </c>
      <c r="AW208" s="13" t="s">
        <v>33</v>
      </c>
      <c r="AX208" s="13" t="s">
        <v>72</v>
      </c>
      <c r="AY208" s="221" t="s">
        <v>239</v>
      </c>
    </row>
    <row r="209" spans="1:65" s="2" customFormat="1" ht="16.5" customHeight="1">
      <c r="A209" s="36"/>
      <c r="B209" s="37"/>
      <c r="C209" s="194" t="s">
        <v>543</v>
      </c>
      <c r="D209" s="194" t="s">
        <v>241</v>
      </c>
      <c r="E209" s="195" t="s">
        <v>544</v>
      </c>
      <c r="F209" s="196" t="s">
        <v>545</v>
      </c>
      <c r="G209" s="197" t="s">
        <v>327</v>
      </c>
      <c r="H209" s="198">
        <v>5.8</v>
      </c>
      <c r="I209" s="199"/>
      <c r="J209" s="200">
        <f>ROUND(I209*H209,2)</f>
        <v>0</v>
      </c>
      <c r="K209" s="196" t="s">
        <v>245</v>
      </c>
      <c r="L209" s="41"/>
      <c r="M209" s="201" t="s">
        <v>19</v>
      </c>
      <c r="N209" s="202" t="s">
        <v>43</v>
      </c>
      <c r="O209" s="66"/>
      <c r="P209" s="203">
        <f>O209*H209</f>
        <v>0</v>
      </c>
      <c r="Q209" s="203">
        <v>0</v>
      </c>
      <c r="R209" s="203">
        <f>Q209*H209</f>
        <v>0</v>
      </c>
      <c r="S209" s="203">
        <v>0</v>
      </c>
      <c r="T209" s="204">
        <f>S209*H209</f>
        <v>0</v>
      </c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R209" s="205" t="s">
        <v>246</v>
      </c>
      <c r="AT209" s="205" t="s">
        <v>241</v>
      </c>
      <c r="AU209" s="205" t="s">
        <v>81</v>
      </c>
      <c r="AY209" s="19" t="s">
        <v>239</v>
      </c>
      <c r="BE209" s="206">
        <f>IF(N209="základní",J209,0)</f>
        <v>0</v>
      </c>
      <c r="BF209" s="206">
        <f>IF(N209="snížená",J209,0)</f>
        <v>0</v>
      </c>
      <c r="BG209" s="206">
        <f>IF(N209="zákl. přenesená",J209,0)</f>
        <v>0</v>
      </c>
      <c r="BH209" s="206">
        <f>IF(N209="sníž. přenesená",J209,0)</f>
        <v>0</v>
      </c>
      <c r="BI209" s="206">
        <f>IF(N209="nulová",J209,0)</f>
        <v>0</v>
      </c>
      <c r="BJ209" s="19" t="s">
        <v>79</v>
      </c>
      <c r="BK209" s="206">
        <f>ROUND(I209*H209,2)</f>
        <v>0</v>
      </c>
      <c r="BL209" s="19" t="s">
        <v>246</v>
      </c>
      <c r="BM209" s="205" t="s">
        <v>546</v>
      </c>
    </row>
    <row r="210" spans="1:65" s="2" customFormat="1" ht="11.25">
      <c r="A210" s="36"/>
      <c r="B210" s="37"/>
      <c r="C210" s="38"/>
      <c r="D210" s="207" t="s">
        <v>248</v>
      </c>
      <c r="E210" s="38"/>
      <c r="F210" s="208" t="s">
        <v>547</v>
      </c>
      <c r="G210" s="38"/>
      <c r="H210" s="38"/>
      <c r="I210" s="117"/>
      <c r="J210" s="38"/>
      <c r="K210" s="38"/>
      <c r="L210" s="41"/>
      <c r="M210" s="209"/>
      <c r="N210" s="210"/>
      <c r="O210" s="66"/>
      <c r="P210" s="66"/>
      <c r="Q210" s="66"/>
      <c r="R210" s="66"/>
      <c r="S210" s="66"/>
      <c r="T210" s="67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T210" s="19" t="s">
        <v>248</v>
      </c>
      <c r="AU210" s="19" t="s">
        <v>81</v>
      </c>
    </row>
    <row r="211" spans="1:65" s="2" customFormat="1" ht="19.5">
      <c r="A211" s="36"/>
      <c r="B211" s="37"/>
      <c r="C211" s="38"/>
      <c r="D211" s="207" t="s">
        <v>275</v>
      </c>
      <c r="E211" s="38"/>
      <c r="F211" s="225" t="s">
        <v>495</v>
      </c>
      <c r="G211" s="38"/>
      <c r="H211" s="38"/>
      <c r="I211" s="117"/>
      <c r="J211" s="38"/>
      <c r="K211" s="38"/>
      <c r="L211" s="41"/>
      <c r="M211" s="209"/>
      <c r="N211" s="210"/>
      <c r="O211" s="66"/>
      <c r="P211" s="66"/>
      <c r="Q211" s="66"/>
      <c r="R211" s="66"/>
      <c r="S211" s="66"/>
      <c r="T211" s="67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T211" s="19" t="s">
        <v>275</v>
      </c>
      <c r="AU211" s="19" t="s">
        <v>81</v>
      </c>
    </row>
    <row r="212" spans="1:65" s="13" customFormat="1" ht="11.25">
      <c r="B212" s="211"/>
      <c r="C212" s="212"/>
      <c r="D212" s="207" t="s">
        <v>250</v>
      </c>
      <c r="E212" s="213" t="s">
        <v>19</v>
      </c>
      <c r="F212" s="214" t="s">
        <v>548</v>
      </c>
      <c r="G212" s="212"/>
      <c r="H212" s="215">
        <v>5.8</v>
      </c>
      <c r="I212" s="216"/>
      <c r="J212" s="212"/>
      <c r="K212" s="212"/>
      <c r="L212" s="217"/>
      <c r="M212" s="218"/>
      <c r="N212" s="219"/>
      <c r="O212" s="219"/>
      <c r="P212" s="219"/>
      <c r="Q212" s="219"/>
      <c r="R212" s="219"/>
      <c r="S212" s="219"/>
      <c r="T212" s="220"/>
      <c r="AT212" s="221" t="s">
        <v>250</v>
      </c>
      <c r="AU212" s="221" t="s">
        <v>81</v>
      </c>
      <c r="AV212" s="13" t="s">
        <v>81</v>
      </c>
      <c r="AW212" s="13" t="s">
        <v>33</v>
      </c>
      <c r="AX212" s="13" t="s">
        <v>72</v>
      </c>
      <c r="AY212" s="221" t="s">
        <v>239</v>
      </c>
    </row>
    <row r="213" spans="1:65" s="2" customFormat="1" ht="16.5" customHeight="1">
      <c r="A213" s="36"/>
      <c r="B213" s="37"/>
      <c r="C213" s="194" t="s">
        <v>549</v>
      </c>
      <c r="D213" s="194" t="s">
        <v>241</v>
      </c>
      <c r="E213" s="195" t="s">
        <v>550</v>
      </c>
      <c r="F213" s="196" t="s">
        <v>551</v>
      </c>
      <c r="G213" s="197" t="s">
        <v>327</v>
      </c>
      <c r="H213" s="198">
        <v>1.6</v>
      </c>
      <c r="I213" s="199"/>
      <c r="J213" s="200">
        <f>ROUND(I213*H213,2)</f>
        <v>0</v>
      </c>
      <c r="K213" s="196" t="s">
        <v>245</v>
      </c>
      <c r="L213" s="41"/>
      <c r="M213" s="201" t="s">
        <v>19</v>
      </c>
      <c r="N213" s="202" t="s">
        <v>43</v>
      </c>
      <c r="O213" s="66"/>
      <c r="P213" s="203">
        <f>O213*H213</f>
        <v>0</v>
      </c>
      <c r="Q213" s="203">
        <v>0</v>
      </c>
      <c r="R213" s="203">
        <f>Q213*H213</f>
        <v>0</v>
      </c>
      <c r="S213" s="203">
        <v>0</v>
      </c>
      <c r="T213" s="204">
        <f>S213*H213</f>
        <v>0</v>
      </c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R213" s="205" t="s">
        <v>246</v>
      </c>
      <c r="AT213" s="205" t="s">
        <v>241</v>
      </c>
      <c r="AU213" s="205" t="s">
        <v>81</v>
      </c>
      <c r="AY213" s="19" t="s">
        <v>239</v>
      </c>
      <c r="BE213" s="206">
        <f>IF(N213="základní",J213,0)</f>
        <v>0</v>
      </c>
      <c r="BF213" s="206">
        <f>IF(N213="snížená",J213,0)</f>
        <v>0</v>
      </c>
      <c r="BG213" s="206">
        <f>IF(N213="zákl. přenesená",J213,0)</f>
        <v>0</v>
      </c>
      <c r="BH213" s="206">
        <f>IF(N213="sníž. přenesená",J213,0)</f>
        <v>0</v>
      </c>
      <c r="BI213" s="206">
        <f>IF(N213="nulová",J213,0)</f>
        <v>0</v>
      </c>
      <c r="BJ213" s="19" t="s">
        <v>79</v>
      </c>
      <c r="BK213" s="206">
        <f>ROUND(I213*H213,2)</f>
        <v>0</v>
      </c>
      <c r="BL213" s="19" t="s">
        <v>246</v>
      </c>
      <c r="BM213" s="205" t="s">
        <v>552</v>
      </c>
    </row>
    <row r="214" spans="1:65" s="2" customFormat="1" ht="11.25">
      <c r="A214" s="36"/>
      <c r="B214" s="37"/>
      <c r="C214" s="38"/>
      <c r="D214" s="207" t="s">
        <v>248</v>
      </c>
      <c r="E214" s="38"/>
      <c r="F214" s="208" t="s">
        <v>553</v>
      </c>
      <c r="G214" s="38"/>
      <c r="H214" s="38"/>
      <c r="I214" s="117"/>
      <c r="J214" s="38"/>
      <c r="K214" s="38"/>
      <c r="L214" s="41"/>
      <c r="M214" s="209"/>
      <c r="N214" s="210"/>
      <c r="O214" s="66"/>
      <c r="P214" s="66"/>
      <c r="Q214" s="66"/>
      <c r="R214" s="66"/>
      <c r="S214" s="66"/>
      <c r="T214" s="67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T214" s="19" t="s">
        <v>248</v>
      </c>
      <c r="AU214" s="19" t="s">
        <v>81</v>
      </c>
    </row>
    <row r="215" spans="1:65" s="2" customFormat="1" ht="39">
      <c r="A215" s="36"/>
      <c r="B215" s="37"/>
      <c r="C215" s="38"/>
      <c r="D215" s="207" t="s">
        <v>275</v>
      </c>
      <c r="E215" s="38"/>
      <c r="F215" s="225" t="s">
        <v>554</v>
      </c>
      <c r="G215" s="38"/>
      <c r="H215" s="38"/>
      <c r="I215" s="117"/>
      <c r="J215" s="38"/>
      <c r="K215" s="38"/>
      <c r="L215" s="41"/>
      <c r="M215" s="209"/>
      <c r="N215" s="210"/>
      <c r="O215" s="66"/>
      <c r="P215" s="66"/>
      <c r="Q215" s="66"/>
      <c r="R215" s="66"/>
      <c r="S215" s="66"/>
      <c r="T215" s="67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T215" s="19" t="s">
        <v>275</v>
      </c>
      <c r="AU215" s="19" t="s">
        <v>81</v>
      </c>
    </row>
    <row r="216" spans="1:65" s="13" customFormat="1" ht="11.25">
      <c r="B216" s="211"/>
      <c r="C216" s="212"/>
      <c r="D216" s="207" t="s">
        <v>250</v>
      </c>
      <c r="E216" s="213" t="s">
        <v>19</v>
      </c>
      <c r="F216" s="214" t="s">
        <v>555</v>
      </c>
      <c r="G216" s="212"/>
      <c r="H216" s="215">
        <v>1.6</v>
      </c>
      <c r="I216" s="216"/>
      <c r="J216" s="212"/>
      <c r="K216" s="212"/>
      <c r="L216" s="217"/>
      <c r="M216" s="218"/>
      <c r="N216" s="219"/>
      <c r="O216" s="219"/>
      <c r="P216" s="219"/>
      <c r="Q216" s="219"/>
      <c r="R216" s="219"/>
      <c r="S216" s="219"/>
      <c r="T216" s="220"/>
      <c r="AT216" s="221" t="s">
        <v>250</v>
      </c>
      <c r="AU216" s="221" t="s">
        <v>81</v>
      </c>
      <c r="AV216" s="13" t="s">
        <v>81</v>
      </c>
      <c r="AW216" s="13" t="s">
        <v>33</v>
      </c>
      <c r="AX216" s="13" t="s">
        <v>72</v>
      </c>
      <c r="AY216" s="221" t="s">
        <v>239</v>
      </c>
    </row>
    <row r="217" spans="1:65" s="12" customFormat="1" ht="22.9" customHeight="1">
      <c r="B217" s="178"/>
      <c r="C217" s="179"/>
      <c r="D217" s="180" t="s">
        <v>71</v>
      </c>
      <c r="E217" s="192" t="s">
        <v>556</v>
      </c>
      <c r="F217" s="192" t="s">
        <v>557</v>
      </c>
      <c r="G217" s="179"/>
      <c r="H217" s="179"/>
      <c r="I217" s="182"/>
      <c r="J217" s="193">
        <f>BK217</f>
        <v>0</v>
      </c>
      <c r="K217" s="179"/>
      <c r="L217" s="184"/>
      <c r="M217" s="185"/>
      <c r="N217" s="186"/>
      <c r="O217" s="186"/>
      <c r="P217" s="187">
        <f>SUM(P218:P308)</f>
        <v>0</v>
      </c>
      <c r="Q217" s="186"/>
      <c r="R217" s="187">
        <f>SUM(R218:R308)</f>
        <v>0</v>
      </c>
      <c r="S217" s="186"/>
      <c r="T217" s="188">
        <f>SUM(T218:T308)</f>
        <v>0</v>
      </c>
      <c r="AR217" s="189" t="s">
        <v>79</v>
      </c>
      <c r="AT217" s="190" t="s">
        <v>71</v>
      </c>
      <c r="AU217" s="190" t="s">
        <v>79</v>
      </c>
      <c r="AY217" s="189" t="s">
        <v>239</v>
      </c>
      <c r="BK217" s="191">
        <f>SUM(BK218:BK308)</f>
        <v>0</v>
      </c>
    </row>
    <row r="218" spans="1:65" s="2" customFormat="1" ht="16.5" customHeight="1">
      <c r="A218" s="36"/>
      <c r="B218" s="37"/>
      <c r="C218" s="194" t="s">
        <v>558</v>
      </c>
      <c r="D218" s="194" t="s">
        <v>241</v>
      </c>
      <c r="E218" s="195" t="s">
        <v>559</v>
      </c>
      <c r="F218" s="196" t="s">
        <v>560</v>
      </c>
      <c r="G218" s="197" t="s">
        <v>265</v>
      </c>
      <c r="H218" s="198">
        <v>4.9459999999999997</v>
      </c>
      <c r="I218" s="199"/>
      <c r="J218" s="200">
        <f>ROUND(I218*H218,2)</f>
        <v>0</v>
      </c>
      <c r="K218" s="196" t="s">
        <v>245</v>
      </c>
      <c r="L218" s="41"/>
      <c r="M218" s="201" t="s">
        <v>19</v>
      </c>
      <c r="N218" s="202" t="s">
        <v>43</v>
      </c>
      <c r="O218" s="66"/>
      <c r="P218" s="203">
        <f>O218*H218</f>
        <v>0</v>
      </c>
      <c r="Q218" s="203">
        <v>0</v>
      </c>
      <c r="R218" s="203">
        <f>Q218*H218</f>
        <v>0</v>
      </c>
      <c r="S218" s="203">
        <v>0</v>
      </c>
      <c r="T218" s="204">
        <f>S218*H218</f>
        <v>0</v>
      </c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R218" s="205" t="s">
        <v>246</v>
      </c>
      <c r="AT218" s="205" t="s">
        <v>241</v>
      </c>
      <c r="AU218" s="205" t="s">
        <v>81</v>
      </c>
      <c r="AY218" s="19" t="s">
        <v>239</v>
      </c>
      <c r="BE218" s="206">
        <f>IF(N218="základní",J218,0)</f>
        <v>0</v>
      </c>
      <c r="BF218" s="206">
        <f>IF(N218="snížená",J218,0)</f>
        <v>0</v>
      </c>
      <c r="BG218" s="206">
        <f>IF(N218="zákl. přenesená",J218,0)</f>
        <v>0</v>
      </c>
      <c r="BH218" s="206">
        <f>IF(N218="sníž. přenesená",J218,0)</f>
        <v>0</v>
      </c>
      <c r="BI218" s="206">
        <f>IF(N218="nulová",J218,0)</f>
        <v>0</v>
      </c>
      <c r="BJ218" s="19" t="s">
        <v>79</v>
      </c>
      <c r="BK218" s="206">
        <f>ROUND(I218*H218,2)</f>
        <v>0</v>
      </c>
      <c r="BL218" s="19" t="s">
        <v>246</v>
      </c>
      <c r="BM218" s="205" t="s">
        <v>561</v>
      </c>
    </row>
    <row r="219" spans="1:65" s="2" customFormat="1" ht="11.25">
      <c r="A219" s="36"/>
      <c r="B219" s="37"/>
      <c r="C219" s="38"/>
      <c r="D219" s="207" t="s">
        <v>248</v>
      </c>
      <c r="E219" s="38"/>
      <c r="F219" s="208" t="s">
        <v>562</v>
      </c>
      <c r="G219" s="38"/>
      <c r="H219" s="38"/>
      <c r="I219" s="117"/>
      <c r="J219" s="38"/>
      <c r="K219" s="38"/>
      <c r="L219" s="41"/>
      <c r="M219" s="209"/>
      <c r="N219" s="210"/>
      <c r="O219" s="66"/>
      <c r="P219" s="66"/>
      <c r="Q219" s="66"/>
      <c r="R219" s="66"/>
      <c r="S219" s="66"/>
      <c r="T219" s="67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T219" s="19" t="s">
        <v>248</v>
      </c>
      <c r="AU219" s="19" t="s">
        <v>81</v>
      </c>
    </row>
    <row r="220" spans="1:65" s="14" customFormat="1" ht="11.25">
      <c r="B220" s="230"/>
      <c r="C220" s="231"/>
      <c r="D220" s="207" t="s">
        <v>250</v>
      </c>
      <c r="E220" s="232" t="s">
        <v>19</v>
      </c>
      <c r="F220" s="233" t="s">
        <v>563</v>
      </c>
      <c r="G220" s="231"/>
      <c r="H220" s="232" t="s">
        <v>19</v>
      </c>
      <c r="I220" s="234"/>
      <c r="J220" s="231"/>
      <c r="K220" s="231"/>
      <c r="L220" s="235"/>
      <c r="M220" s="236"/>
      <c r="N220" s="237"/>
      <c r="O220" s="237"/>
      <c r="P220" s="237"/>
      <c r="Q220" s="237"/>
      <c r="R220" s="237"/>
      <c r="S220" s="237"/>
      <c r="T220" s="238"/>
      <c r="AT220" s="239" t="s">
        <v>250</v>
      </c>
      <c r="AU220" s="239" t="s">
        <v>81</v>
      </c>
      <c r="AV220" s="14" t="s">
        <v>79</v>
      </c>
      <c r="AW220" s="14" t="s">
        <v>33</v>
      </c>
      <c r="AX220" s="14" t="s">
        <v>72</v>
      </c>
      <c r="AY220" s="239" t="s">
        <v>239</v>
      </c>
    </row>
    <row r="221" spans="1:65" s="13" customFormat="1" ht="11.25">
      <c r="B221" s="211"/>
      <c r="C221" s="212"/>
      <c r="D221" s="207" t="s">
        <v>250</v>
      </c>
      <c r="E221" s="213" t="s">
        <v>19</v>
      </c>
      <c r="F221" s="214" t="s">
        <v>564</v>
      </c>
      <c r="G221" s="212"/>
      <c r="H221" s="215">
        <v>0.54600000000000004</v>
      </c>
      <c r="I221" s="216"/>
      <c r="J221" s="212"/>
      <c r="K221" s="212"/>
      <c r="L221" s="217"/>
      <c r="M221" s="218"/>
      <c r="N221" s="219"/>
      <c r="O221" s="219"/>
      <c r="P221" s="219"/>
      <c r="Q221" s="219"/>
      <c r="R221" s="219"/>
      <c r="S221" s="219"/>
      <c r="T221" s="220"/>
      <c r="AT221" s="221" t="s">
        <v>250</v>
      </c>
      <c r="AU221" s="221" t="s">
        <v>81</v>
      </c>
      <c r="AV221" s="13" t="s">
        <v>81</v>
      </c>
      <c r="AW221" s="13" t="s">
        <v>33</v>
      </c>
      <c r="AX221" s="13" t="s">
        <v>72</v>
      </c>
      <c r="AY221" s="221" t="s">
        <v>239</v>
      </c>
    </row>
    <row r="222" spans="1:65" s="13" customFormat="1" ht="11.25">
      <c r="B222" s="211"/>
      <c r="C222" s="212"/>
      <c r="D222" s="207" t="s">
        <v>250</v>
      </c>
      <c r="E222" s="213" t="s">
        <v>19</v>
      </c>
      <c r="F222" s="214" t="s">
        <v>565</v>
      </c>
      <c r="G222" s="212"/>
      <c r="H222" s="215">
        <v>4.4000000000000004</v>
      </c>
      <c r="I222" s="216"/>
      <c r="J222" s="212"/>
      <c r="K222" s="212"/>
      <c r="L222" s="217"/>
      <c r="M222" s="218"/>
      <c r="N222" s="219"/>
      <c r="O222" s="219"/>
      <c r="P222" s="219"/>
      <c r="Q222" s="219"/>
      <c r="R222" s="219"/>
      <c r="S222" s="219"/>
      <c r="T222" s="220"/>
      <c r="AT222" s="221" t="s">
        <v>250</v>
      </c>
      <c r="AU222" s="221" t="s">
        <v>81</v>
      </c>
      <c r="AV222" s="13" t="s">
        <v>81</v>
      </c>
      <c r="AW222" s="13" t="s">
        <v>33</v>
      </c>
      <c r="AX222" s="13" t="s">
        <v>72</v>
      </c>
      <c r="AY222" s="221" t="s">
        <v>239</v>
      </c>
    </row>
    <row r="223" spans="1:65" s="2" customFormat="1" ht="16.5" customHeight="1">
      <c r="A223" s="36"/>
      <c r="B223" s="37"/>
      <c r="C223" s="194" t="s">
        <v>566</v>
      </c>
      <c r="D223" s="194" t="s">
        <v>241</v>
      </c>
      <c r="E223" s="195" t="s">
        <v>559</v>
      </c>
      <c r="F223" s="196" t="s">
        <v>560</v>
      </c>
      <c r="G223" s="197" t="s">
        <v>265</v>
      </c>
      <c r="H223" s="198">
        <v>6.8959999999999999</v>
      </c>
      <c r="I223" s="199"/>
      <c r="J223" s="200">
        <f>ROUND(I223*H223,2)</f>
        <v>0</v>
      </c>
      <c r="K223" s="196" t="s">
        <v>245</v>
      </c>
      <c r="L223" s="41"/>
      <c r="M223" s="201" t="s">
        <v>19</v>
      </c>
      <c r="N223" s="202" t="s">
        <v>43</v>
      </c>
      <c r="O223" s="66"/>
      <c r="P223" s="203">
        <f>O223*H223</f>
        <v>0</v>
      </c>
      <c r="Q223" s="203">
        <v>0</v>
      </c>
      <c r="R223" s="203">
        <f>Q223*H223</f>
        <v>0</v>
      </c>
      <c r="S223" s="203">
        <v>0</v>
      </c>
      <c r="T223" s="204">
        <f>S223*H223</f>
        <v>0</v>
      </c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R223" s="205" t="s">
        <v>246</v>
      </c>
      <c r="AT223" s="205" t="s">
        <v>241</v>
      </c>
      <c r="AU223" s="205" t="s">
        <v>81</v>
      </c>
      <c r="AY223" s="19" t="s">
        <v>239</v>
      </c>
      <c r="BE223" s="206">
        <f>IF(N223="základní",J223,0)</f>
        <v>0</v>
      </c>
      <c r="BF223" s="206">
        <f>IF(N223="snížená",J223,0)</f>
        <v>0</v>
      </c>
      <c r="BG223" s="206">
        <f>IF(N223="zákl. přenesená",J223,0)</f>
        <v>0</v>
      </c>
      <c r="BH223" s="206">
        <f>IF(N223="sníž. přenesená",J223,0)</f>
        <v>0</v>
      </c>
      <c r="BI223" s="206">
        <f>IF(N223="nulová",J223,0)</f>
        <v>0</v>
      </c>
      <c r="BJ223" s="19" t="s">
        <v>79</v>
      </c>
      <c r="BK223" s="206">
        <f>ROUND(I223*H223,2)</f>
        <v>0</v>
      </c>
      <c r="BL223" s="19" t="s">
        <v>246</v>
      </c>
      <c r="BM223" s="205" t="s">
        <v>567</v>
      </c>
    </row>
    <row r="224" spans="1:65" s="2" customFormat="1" ht="11.25">
      <c r="A224" s="36"/>
      <c r="B224" s="37"/>
      <c r="C224" s="38"/>
      <c r="D224" s="207" t="s">
        <v>248</v>
      </c>
      <c r="E224" s="38"/>
      <c r="F224" s="208" t="s">
        <v>562</v>
      </c>
      <c r="G224" s="38"/>
      <c r="H224" s="38"/>
      <c r="I224" s="117"/>
      <c r="J224" s="38"/>
      <c r="K224" s="38"/>
      <c r="L224" s="41"/>
      <c r="M224" s="209"/>
      <c r="N224" s="210"/>
      <c r="O224" s="66"/>
      <c r="P224" s="66"/>
      <c r="Q224" s="66"/>
      <c r="R224" s="66"/>
      <c r="S224" s="66"/>
      <c r="T224" s="67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T224" s="19" t="s">
        <v>248</v>
      </c>
      <c r="AU224" s="19" t="s">
        <v>81</v>
      </c>
    </row>
    <row r="225" spans="1:65" s="14" customFormat="1" ht="11.25">
      <c r="B225" s="230"/>
      <c r="C225" s="231"/>
      <c r="D225" s="207" t="s">
        <v>250</v>
      </c>
      <c r="E225" s="232" t="s">
        <v>19</v>
      </c>
      <c r="F225" s="233" t="s">
        <v>568</v>
      </c>
      <c r="G225" s="231"/>
      <c r="H225" s="232" t="s">
        <v>19</v>
      </c>
      <c r="I225" s="234"/>
      <c r="J225" s="231"/>
      <c r="K225" s="231"/>
      <c r="L225" s="235"/>
      <c r="M225" s="236"/>
      <c r="N225" s="237"/>
      <c r="O225" s="237"/>
      <c r="P225" s="237"/>
      <c r="Q225" s="237"/>
      <c r="R225" s="237"/>
      <c r="S225" s="237"/>
      <c r="T225" s="238"/>
      <c r="AT225" s="239" t="s">
        <v>250</v>
      </c>
      <c r="AU225" s="239" t="s">
        <v>81</v>
      </c>
      <c r="AV225" s="14" t="s">
        <v>79</v>
      </c>
      <c r="AW225" s="14" t="s">
        <v>33</v>
      </c>
      <c r="AX225" s="14" t="s">
        <v>72</v>
      </c>
      <c r="AY225" s="239" t="s">
        <v>239</v>
      </c>
    </row>
    <row r="226" spans="1:65" s="13" customFormat="1" ht="11.25">
      <c r="B226" s="211"/>
      <c r="C226" s="212"/>
      <c r="D226" s="207" t="s">
        <v>250</v>
      </c>
      <c r="E226" s="213" t="s">
        <v>19</v>
      </c>
      <c r="F226" s="214" t="s">
        <v>569</v>
      </c>
      <c r="G226" s="212"/>
      <c r="H226" s="215">
        <v>6.7859999999999996</v>
      </c>
      <c r="I226" s="216"/>
      <c r="J226" s="212"/>
      <c r="K226" s="212"/>
      <c r="L226" s="217"/>
      <c r="M226" s="218"/>
      <c r="N226" s="219"/>
      <c r="O226" s="219"/>
      <c r="P226" s="219"/>
      <c r="Q226" s="219"/>
      <c r="R226" s="219"/>
      <c r="S226" s="219"/>
      <c r="T226" s="220"/>
      <c r="AT226" s="221" t="s">
        <v>250</v>
      </c>
      <c r="AU226" s="221" t="s">
        <v>81</v>
      </c>
      <c r="AV226" s="13" t="s">
        <v>81</v>
      </c>
      <c r="AW226" s="13" t="s">
        <v>33</v>
      </c>
      <c r="AX226" s="13" t="s">
        <v>72</v>
      </c>
      <c r="AY226" s="221" t="s">
        <v>239</v>
      </c>
    </row>
    <row r="227" spans="1:65" s="13" customFormat="1" ht="11.25">
      <c r="B227" s="211"/>
      <c r="C227" s="212"/>
      <c r="D227" s="207" t="s">
        <v>250</v>
      </c>
      <c r="E227" s="213" t="s">
        <v>19</v>
      </c>
      <c r="F227" s="214" t="s">
        <v>570</v>
      </c>
      <c r="G227" s="212"/>
      <c r="H227" s="215">
        <v>0.11</v>
      </c>
      <c r="I227" s="216"/>
      <c r="J227" s="212"/>
      <c r="K227" s="212"/>
      <c r="L227" s="217"/>
      <c r="M227" s="218"/>
      <c r="N227" s="219"/>
      <c r="O227" s="219"/>
      <c r="P227" s="219"/>
      <c r="Q227" s="219"/>
      <c r="R227" s="219"/>
      <c r="S227" s="219"/>
      <c r="T227" s="220"/>
      <c r="AT227" s="221" t="s">
        <v>250</v>
      </c>
      <c r="AU227" s="221" t="s">
        <v>81</v>
      </c>
      <c r="AV227" s="13" t="s">
        <v>81</v>
      </c>
      <c r="AW227" s="13" t="s">
        <v>33</v>
      </c>
      <c r="AX227" s="13" t="s">
        <v>72</v>
      </c>
      <c r="AY227" s="221" t="s">
        <v>239</v>
      </c>
    </row>
    <row r="228" spans="1:65" s="2" customFormat="1" ht="16.5" customHeight="1">
      <c r="A228" s="36"/>
      <c r="B228" s="37"/>
      <c r="C228" s="194" t="s">
        <v>571</v>
      </c>
      <c r="D228" s="194" t="s">
        <v>241</v>
      </c>
      <c r="E228" s="195" t="s">
        <v>559</v>
      </c>
      <c r="F228" s="196" t="s">
        <v>560</v>
      </c>
      <c r="G228" s="197" t="s">
        <v>265</v>
      </c>
      <c r="H228" s="198">
        <v>194.065</v>
      </c>
      <c r="I228" s="199"/>
      <c r="J228" s="200">
        <f>ROUND(I228*H228,2)</f>
        <v>0</v>
      </c>
      <c r="K228" s="196" t="s">
        <v>245</v>
      </c>
      <c r="L228" s="41"/>
      <c r="M228" s="201" t="s">
        <v>19</v>
      </c>
      <c r="N228" s="202" t="s">
        <v>43</v>
      </c>
      <c r="O228" s="66"/>
      <c r="P228" s="203">
        <f>O228*H228</f>
        <v>0</v>
      </c>
      <c r="Q228" s="203">
        <v>0</v>
      </c>
      <c r="R228" s="203">
        <f>Q228*H228</f>
        <v>0</v>
      </c>
      <c r="S228" s="203">
        <v>0</v>
      </c>
      <c r="T228" s="204">
        <f>S228*H228</f>
        <v>0</v>
      </c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R228" s="205" t="s">
        <v>246</v>
      </c>
      <c r="AT228" s="205" t="s">
        <v>241</v>
      </c>
      <c r="AU228" s="205" t="s">
        <v>81</v>
      </c>
      <c r="AY228" s="19" t="s">
        <v>239</v>
      </c>
      <c r="BE228" s="206">
        <f>IF(N228="základní",J228,0)</f>
        <v>0</v>
      </c>
      <c r="BF228" s="206">
        <f>IF(N228="snížená",J228,0)</f>
        <v>0</v>
      </c>
      <c r="BG228" s="206">
        <f>IF(N228="zákl. přenesená",J228,0)</f>
        <v>0</v>
      </c>
      <c r="BH228" s="206">
        <f>IF(N228="sníž. přenesená",J228,0)</f>
        <v>0</v>
      </c>
      <c r="BI228" s="206">
        <f>IF(N228="nulová",J228,0)</f>
        <v>0</v>
      </c>
      <c r="BJ228" s="19" t="s">
        <v>79</v>
      </c>
      <c r="BK228" s="206">
        <f>ROUND(I228*H228,2)</f>
        <v>0</v>
      </c>
      <c r="BL228" s="19" t="s">
        <v>246</v>
      </c>
      <c r="BM228" s="205" t="s">
        <v>572</v>
      </c>
    </row>
    <row r="229" spans="1:65" s="2" customFormat="1" ht="11.25">
      <c r="A229" s="36"/>
      <c r="B229" s="37"/>
      <c r="C229" s="38"/>
      <c r="D229" s="207" t="s">
        <v>248</v>
      </c>
      <c r="E229" s="38"/>
      <c r="F229" s="208" t="s">
        <v>562</v>
      </c>
      <c r="G229" s="38"/>
      <c r="H229" s="38"/>
      <c r="I229" s="117"/>
      <c r="J229" s="38"/>
      <c r="K229" s="38"/>
      <c r="L229" s="41"/>
      <c r="M229" s="209"/>
      <c r="N229" s="210"/>
      <c r="O229" s="66"/>
      <c r="P229" s="66"/>
      <c r="Q229" s="66"/>
      <c r="R229" s="66"/>
      <c r="S229" s="66"/>
      <c r="T229" s="67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T229" s="19" t="s">
        <v>248</v>
      </c>
      <c r="AU229" s="19" t="s">
        <v>81</v>
      </c>
    </row>
    <row r="230" spans="1:65" s="14" customFormat="1" ht="11.25">
      <c r="B230" s="230"/>
      <c r="C230" s="231"/>
      <c r="D230" s="207" t="s">
        <v>250</v>
      </c>
      <c r="E230" s="232" t="s">
        <v>19</v>
      </c>
      <c r="F230" s="233" t="s">
        <v>573</v>
      </c>
      <c r="G230" s="231"/>
      <c r="H230" s="232" t="s">
        <v>19</v>
      </c>
      <c r="I230" s="234"/>
      <c r="J230" s="231"/>
      <c r="K230" s="231"/>
      <c r="L230" s="235"/>
      <c r="M230" s="236"/>
      <c r="N230" s="237"/>
      <c r="O230" s="237"/>
      <c r="P230" s="237"/>
      <c r="Q230" s="237"/>
      <c r="R230" s="237"/>
      <c r="S230" s="237"/>
      <c r="T230" s="238"/>
      <c r="AT230" s="239" t="s">
        <v>250</v>
      </c>
      <c r="AU230" s="239" t="s">
        <v>81</v>
      </c>
      <c r="AV230" s="14" t="s">
        <v>79</v>
      </c>
      <c r="AW230" s="14" t="s">
        <v>33</v>
      </c>
      <c r="AX230" s="14" t="s">
        <v>72</v>
      </c>
      <c r="AY230" s="239" t="s">
        <v>239</v>
      </c>
    </row>
    <row r="231" spans="1:65" s="13" customFormat="1" ht="11.25">
      <c r="B231" s="211"/>
      <c r="C231" s="212"/>
      <c r="D231" s="207" t="s">
        <v>250</v>
      </c>
      <c r="E231" s="213" t="s">
        <v>19</v>
      </c>
      <c r="F231" s="214" t="s">
        <v>574</v>
      </c>
      <c r="G231" s="212"/>
      <c r="H231" s="215">
        <v>194.065</v>
      </c>
      <c r="I231" s="216"/>
      <c r="J231" s="212"/>
      <c r="K231" s="212"/>
      <c r="L231" s="217"/>
      <c r="M231" s="218"/>
      <c r="N231" s="219"/>
      <c r="O231" s="219"/>
      <c r="P231" s="219"/>
      <c r="Q231" s="219"/>
      <c r="R231" s="219"/>
      <c r="S231" s="219"/>
      <c r="T231" s="220"/>
      <c r="AT231" s="221" t="s">
        <v>250</v>
      </c>
      <c r="AU231" s="221" t="s">
        <v>81</v>
      </c>
      <c r="AV231" s="13" t="s">
        <v>81</v>
      </c>
      <c r="AW231" s="13" t="s">
        <v>33</v>
      </c>
      <c r="AX231" s="13" t="s">
        <v>72</v>
      </c>
      <c r="AY231" s="221" t="s">
        <v>239</v>
      </c>
    </row>
    <row r="232" spans="1:65" s="2" customFormat="1" ht="16.5" customHeight="1">
      <c r="A232" s="36"/>
      <c r="B232" s="37"/>
      <c r="C232" s="194" t="s">
        <v>575</v>
      </c>
      <c r="D232" s="194" t="s">
        <v>241</v>
      </c>
      <c r="E232" s="195" t="s">
        <v>576</v>
      </c>
      <c r="F232" s="196" t="s">
        <v>577</v>
      </c>
      <c r="G232" s="197" t="s">
        <v>265</v>
      </c>
      <c r="H232" s="198">
        <v>5.58</v>
      </c>
      <c r="I232" s="199"/>
      <c r="J232" s="200">
        <f>ROUND(I232*H232,2)</f>
        <v>0</v>
      </c>
      <c r="K232" s="196" t="s">
        <v>245</v>
      </c>
      <c r="L232" s="41"/>
      <c r="M232" s="201" t="s">
        <v>19</v>
      </c>
      <c r="N232" s="202" t="s">
        <v>43</v>
      </c>
      <c r="O232" s="66"/>
      <c r="P232" s="203">
        <f>O232*H232</f>
        <v>0</v>
      </c>
      <c r="Q232" s="203">
        <v>0</v>
      </c>
      <c r="R232" s="203">
        <f>Q232*H232</f>
        <v>0</v>
      </c>
      <c r="S232" s="203">
        <v>0</v>
      </c>
      <c r="T232" s="204">
        <f>S232*H232</f>
        <v>0</v>
      </c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R232" s="205" t="s">
        <v>246</v>
      </c>
      <c r="AT232" s="205" t="s">
        <v>241</v>
      </c>
      <c r="AU232" s="205" t="s">
        <v>81</v>
      </c>
      <c r="AY232" s="19" t="s">
        <v>239</v>
      </c>
      <c r="BE232" s="206">
        <f>IF(N232="základní",J232,0)</f>
        <v>0</v>
      </c>
      <c r="BF232" s="206">
        <f>IF(N232="snížená",J232,0)</f>
        <v>0</v>
      </c>
      <c r="BG232" s="206">
        <f>IF(N232="zákl. přenesená",J232,0)</f>
        <v>0</v>
      </c>
      <c r="BH232" s="206">
        <f>IF(N232="sníž. přenesená",J232,0)</f>
        <v>0</v>
      </c>
      <c r="BI232" s="206">
        <f>IF(N232="nulová",J232,0)</f>
        <v>0</v>
      </c>
      <c r="BJ232" s="19" t="s">
        <v>79</v>
      </c>
      <c r="BK232" s="206">
        <f>ROUND(I232*H232,2)</f>
        <v>0</v>
      </c>
      <c r="BL232" s="19" t="s">
        <v>246</v>
      </c>
      <c r="BM232" s="205" t="s">
        <v>578</v>
      </c>
    </row>
    <row r="233" spans="1:65" s="2" customFormat="1" ht="19.5">
      <c r="A233" s="36"/>
      <c r="B233" s="37"/>
      <c r="C233" s="38"/>
      <c r="D233" s="207" t="s">
        <v>248</v>
      </c>
      <c r="E233" s="38"/>
      <c r="F233" s="208" t="s">
        <v>579</v>
      </c>
      <c r="G233" s="38"/>
      <c r="H233" s="38"/>
      <c r="I233" s="117"/>
      <c r="J233" s="38"/>
      <c r="K233" s="38"/>
      <c r="L233" s="41"/>
      <c r="M233" s="209"/>
      <c r="N233" s="210"/>
      <c r="O233" s="66"/>
      <c r="P233" s="66"/>
      <c r="Q233" s="66"/>
      <c r="R233" s="66"/>
      <c r="S233" s="66"/>
      <c r="T233" s="67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T233" s="19" t="s">
        <v>248</v>
      </c>
      <c r="AU233" s="19" t="s">
        <v>81</v>
      </c>
    </row>
    <row r="234" spans="1:65" s="14" customFormat="1" ht="11.25">
      <c r="B234" s="230"/>
      <c r="C234" s="231"/>
      <c r="D234" s="207" t="s">
        <v>250</v>
      </c>
      <c r="E234" s="232" t="s">
        <v>19</v>
      </c>
      <c r="F234" s="233" t="s">
        <v>573</v>
      </c>
      <c r="G234" s="231"/>
      <c r="H234" s="232" t="s">
        <v>19</v>
      </c>
      <c r="I234" s="234"/>
      <c r="J234" s="231"/>
      <c r="K234" s="231"/>
      <c r="L234" s="235"/>
      <c r="M234" s="236"/>
      <c r="N234" s="237"/>
      <c r="O234" s="237"/>
      <c r="P234" s="237"/>
      <c r="Q234" s="237"/>
      <c r="R234" s="237"/>
      <c r="S234" s="237"/>
      <c r="T234" s="238"/>
      <c r="AT234" s="239" t="s">
        <v>250</v>
      </c>
      <c r="AU234" s="239" t="s">
        <v>81</v>
      </c>
      <c r="AV234" s="14" t="s">
        <v>79</v>
      </c>
      <c r="AW234" s="14" t="s">
        <v>33</v>
      </c>
      <c r="AX234" s="14" t="s">
        <v>72</v>
      </c>
      <c r="AY234" s="239" t="s">
        <v>239</v>
      </c>
    </row>
    <row r="235" spans="1:65" s="13" customFormat="1" ht="11.25">
      <c r="B235" s="211"/>
      <c r="C235" s="212"/>
      <c r="D235" s="207" t="s">
        <v>250</v>
      </c>
      <c r="E235" s="213" t="s">
        <v>19</v>
      </c>
      <c r="F235" s="214" t="s">
        <v>580</v>
      </c>
      <c r="G235" s="212"/>
      <c r="H235" s="215">
        <v>5.58</v>
      </c>
      <c r="I235" s="216"/>
      <c r="J235" s="212"/>
      <c r="K235" s="212"/>
      <c r="L235" s="217"/>
      <c r="M235" s="218"/>
      <c r="N235" s="219"/>
      <c r="O235" s="219"/>
      <c r="P235" s="219"/>
      <c r="Q235" s="219"/>
      <c r="R235" s="219"/>
      <c r="S235" s="219"/>
      <c r="T235" s="220"/>
      <c r="AT235" s="221" t="s">
        <v>250</v>
      </c>
      <c r="AU235" s="221" t="s">
        <v>81</v>
      </c>
      <c r="AV235" s="13" t="s">
        <v>81</v>
      </c>
      <c r="AW235" s="13" t="s">
        <v>33</v>
      </c>
      <c r="AX235" s="13" t="s">
        <v>72</v>
      </c>
      <c r="AY235" s="221" t="s">
        <v>239</v>
      </c>
    </row>
    <row r="236" spans="1:65" s="2" customFormat="1" ht="16.5" customHeight="1">
      <c r="A236" s="36"/>
      <c r="B236" s="37"/>
      <c r="C236" s="194" t="s">
        <v>581</v>
      </c>
      <c r="D236" s="194" t="s">
        <v>241</v>
      </c>
      <c r="E236" s="195" t="s">
        <v>582</v>
      </c>
      <c r="F236" s="196" t="s">
        <v>583</v>
      </c>
      <c r="G236" s="197" t="s">
        <v>265</v>
      </c>
      <c r="H236" s="198">
        <v>393.14100000000002</v>
      </c>
      <c r="I236" s="199"/>
      <c r="J236" s="200">
        <f>ROUND(I236*H236,2)</f>
        <v>0</v>
      </c>
      <c r="K236" s="196" t="s">
        <v>245</v>
      </c>
      <c r="L236" s="41"/>
      <c r="M236" s="201" t="s">
        <v>19</v>
      </c>
      <c r="N236" s="202" t="s">
        <v>43</v>
      </c>
      <c r="O236" s="66"/>
      <c r="P236" s="203">
        <f>O236*H236</f>
        <v>0</v>
      </c>
      <c r="Q236" s="203">
        <v>0</v>
      </c>
      <c r="R236" s="203">
        <f>Q236*H236</f>
        <v>0</v>
      </c>
      <c r="S236" s="203">
        <v>0</v>
      </c>
      <c r="T236" s="204">
        <f>S236*H236</f>
        <v>0</v>
      </c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R236" s="205" t="s">
        <v>246</v>
      </c>
      <c r="AT236" s="205" t="s">
        <v>241</v>
      </c>
      <c r="AU236" s="205" t="s">
        <v>81</v>
      </c>
      <c r="AY236" s="19" t="s">
        <v>239</v>
      </c>
      <c r="BE236" s="206">
        <f>IF(N236="základní",J236,0)</f>
        <v>0</v>
      </c>
      <c r="BF236" s="206">
        <f>IF(N236="snížená",J236,0)</f>
        <v>0</v>
      </c>
      <c r="BG236" s="206">
        <f>IF(N236="zákl. přenesená",J236,0)</f>
        <v>0</v>
      </c>
      <c r="BH236" s="206">
        <f>IF(N236="sníž. přenesená",J236,0)</f>
        <v>0</v>
      </c>
      <c r="BI236" s="206">
        <f>IF(N236="nulová",J236,0)</f>
        <v>0</v>
      </c>
      <c r="BJ236" s="19" t="s">
        <v>79</v>
      </c>
      <c r="BK236" s="206">
        <f>ROUND(I236*H236,2)</f>
        <v>0</v>
      </c>
      <c r="BL236" s="19" t="s">
        <v>246</v>
      </c>
      <c r="BM236" s="205" t="s">
        <v>584</v>
      </c>
    </row>
    <row r="237" spans="1:65" s="2" customFormat="1" ht="11.25">
      <c r="A237" s="36"/>
      <c r="B237" s="37"/>
      <c r="C237" s="38"/>
      <c r="D237" s="207" t="s">
        <v>248</v>
      </c>
      <c r="E237" s="38"/>
      <c r="F237" s="208" t="s">
        <v>585</v>
      </c>
      <c r="G237" s="38"/>
      <c r="H237" s="38"/>
      <c r="I237" s="117"/>
      <c r="J237" s="38"/>
      <c r="K237" s="38"/>
      <c r="L237" s="41"/>
      <c r="M237" s="209"/>
      <c r="N237" s="210"/>
      <c r="O237" s="66"/>
      <c r="P237" s="66"/>
      <c r="Q237" s="66"/>
      <c r="R237" s="66"/>
      <c r="S237" s="66"/>
      <c r="T237" s="67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T237" s="19" t="s">
        <v>248</v>
      </c>
      <c r="AU237" s="19" t="s">
        <v>81</v>
      </c>
    </row>
    <row r="238" spans="1:65" s="14" customFormat="1" ht="11.25">
      <c r="B238" s="230"/>
      <c r="C238" s="231"/>
      <c r="D238" s="207" t="s">
        <v>250</v>
      </c>
      <c r="E238" s="232" t="s">
        <v>19</v>
      </c>
      <c r="F238" s="233" t="s">
        <v>573</v>
      </c>
      <c r="G238" s="231"/>
      <c r="H238" s="232" t="s">
        <v>19</v>
      </c>
      <c r="I238" s="234"/>
      <c r="J238" s="231"/>
      <c r="K238" s="231"/>
      <c r="L238" s="235"/>
      <c r="M238" s="236"/>
      <c r="N238" s="237"/>
      <c r="O238" s="237"/>
      <c r="P238" s="237"/>
      <c r="Q238" s="237"/>
      <c r="R238" s="237"/>
      <c r="S238" s="237"/>
      <c r="T238" s="238"/>
      <c r="AT238" s="239" t="s">
        <v>250</v>
      </c>
      <c r="AU238" s="239" t="s">
        <v>81</v>
      </c>
      <c r="AV238" s="14" t="s">
        <v>79</v>
      </c>
      <c r="AW238" s="14" t="s">
        <v>33</v>
      </c>
      <c r="AX238" s="14" t="s">
        <v>72</v>
      </c>
      <c r="AY238" s="239" t="s">
        <v>239</v>
      </c>
    </row>
    <row r="239" spans="1:65" s="13" customFormat="1" ht="11.25">
      <c r="B239" s="211"/>
      <c r="C239" s="212"/>
      <c r="D239" s="207" t="s">
        <v>250</v>
      </c>
      <c r="E239" s="213" t="s">
        <v>19</v>
      </c>
      <c r="F239" s="214" t="s">
        <v>586</v>
      </c>
      <c r="G239" s="212"/>
      <c r="H239" s="215">
        <v>393.14100000000002</v>
      </c>
      <c r="I239" s="216"/>
      <c r="J239" s="212"/>
      <c r="K239" s="212"/>
      <c r="L239" s="217"/>
      <c r="M239" s="218"/>
      <c r="N239" s="219"/>
      <c r="O239" s="219"/>
      <c r="P239" s="219"/>
      <c r="Q239" s="219"/>
      <c r="R239" s="219"/>
      <c r="S239" s="219"/>
      <c r="T239" s="220"/>
      <c r="AT239" s="221" t="s">
        <v>250</v>
      </c>
      <c r="AU239" s="221" t="s">
        <v>81</v>
      </c>
      <c r="AV239" s="13" t="s">
        <v>81</v>
      </c>
      <c r="AW239" s="13" t="s">
        <v>33</v>
      </c>
      <c r="AX239" s="13" t="s">
        <v>72</v>
      </c>
      <c r="AY239" s="221" t="s">
        <v>239</v>
      </c>
    </row>
    <row r="240" spans="1:65" s="2" customFormat="1" ht="16.5" customHeight="1">
      <c r="A240" s="36"/>
      <c r="B240" s="37"/>
      <c r="C240" s="194" t="s">
        <v>587</v>
      </c>
      <c r="D240" s="194" t="s">
        <v>241</v>
      </c>
      <c r="E240" s="195" t="s">
        <v>588</v>
      </c>
      <c r="F240" s="196" t="s">
        <v>589</v>
      </c>
      <c r="G240" s="197" t="s">
        <v>265</v>
      </c>
      <c r="H240" s="198">
        <v>373.16199999999998</v>
      </c>
      <c r="I240" s="199"/>
      <c r="J240" s="200">
        <f>ROUND(I240*H240,2)</f>
        <v>0</v>
      </c>
      <c r="K240" s="196" t="s">
        <v>245</v>
      </c>
      <c r="L240" s="41"/>
      <c r="M240" s="201" t="s">
        <v>19</v>
      </c>
      <c r="N240" s="202" t="s">
        <v>43</v>
      </c>
      <c r="O240" s="66"/>
      <c r="P240" s="203">
        <f>O240*H240</f>
        <v>0</v>
      </c>
      <c r="Q240" s="203">
        <v>0</v>
      </c>
      <c r="R240" s="203">
        <f>Q240*H240</f>
        <v>0</v>
      </c>
      <c r="S240" s="203">
        <v>0</v>
      </c>
      <c r="T240" s="204">
        <f>S240*H240</f>
        <v>0</v>
      </c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R240" s="205" t="s">
        <v>246</v>
      </c>
      <c r="AT240" s="205" t="s">
        <v>241</v>
      </c>
      <c r="AU240" s="205" t="s">
        <v>81</v>
      </c>
      <c r="AY240" s="19" t="s">
        <v>239</v>
      </c>
      <c r="BE240" s="206">
        <f>IF(N240="základní",J240,0)</f>
        <v>0</v>
      </c>
      <c r="BF240" s="206">
        <f>IF(N240="snížená",J240,0)</f>
        <v>0</v>
      </c>
      <c r="BG240" s="206">
        <f>IF(N240="zákl. přenesená",J240,0)</f>
        <v>0</v>
      </c>
      <c r="BH240" s="206">
        <f>IF(N240="sníž. přenesená",J240,0)</f>
        <v>0</v>
      </c>
      <c r="BI240" s="206">
        <f>IF(N240="nulová",J240,0)</f>
        <v>0</v>
      </c>
      <c r="BJ240" s="19" t="s">
        <v>79</v>
      </c>
      <c r="BK240" s="206">
        <f>ROUND(I240*H240,2)</f>
        <v>0</v>
      </c>
      <c r="BL240" s="19" t="s">
        <v>246</v>
      </c>
      <c r="BM240" s="205" t="s">
        <v>590</v>
      </c>
    </row>
    <row r="241" spans="1:65" s="2" customFormat="1" ht="11.25">
      <c r="A241" s="36"/>
      <c r="B241" s="37"/>
      <c r="C241" s="38"/>
      <c r="D241" s="207" t="s">
        <v>248</v>
      </c>
      <c r="E241" s="38"/>
      <c r="F241" s="208" t="s">
        <v>591</v>
      </c>
      <c r="G241" s="38"/>
      <c r="H241" s="38"/>
      <c r="I241" s="117"/>
      <c r="J241" s="38"/>
      <c r="K241" s="38"/>
      <c r="L241" s="41"/>
      <c r="M241" s="209"/>
      <c r="N241" s="210"/>
      <c r="O241" s="66"/>
      <c r="P241" s="66"/>
      <c r="Q241" s="66"/>
      <c r="R241" s="66"/>
      <c r="S241" s="66"/>
      <c r="T241" s="67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T241" s="19" t="s">
        <v>248</v>
      </c>
      <c r="AU241" s="19" t="s">
        <v>81</v>
      </c>
    </row>
    <row r="242" spans="1:65" s="14" customFormat="1" ht="11.25">
      <c r="B242" s="230"/>
      <c r="C242" s="231"/>
      <c r="D242" s="207" t="s">
        <v>250</v>
      </c>
      <c r="E242" s="232" t="s">
        <v>19</v>
      </c>
      <c r="F242" s="233" t="s">
        <v>563</v>
      </c>
      <c r="G242" s="231"/>
      <c r="H242" s="232" t="s">
        <v>19</v>
      </c>
      <c r="I242" s="234"/>
      <c r="J242" s="231"/>
      <c r="K242" s="231"/>
      <c r="L242" s="235"/>
      <c r="M242" s="236"/>
      <c r="N242" s="237"/>
      <c r="O242" s="237"/>
      <c r="P242" s="237"/>
      <c r="Q242" s="237"/>
      <c r="R242" s="237"/>
      <c r="S242" s="237"/>
      <c r="T242" s="238"/>
      <c r="AT242" s="239" t="s">
        <v>250</v>
      </c>
      <c r="AU242" s="239" t="s">
        <v>81</v>
      </c>
      <c r="AV242" s="14" t="s">
        <v>79</v>
      </c>
      <c r="AW242" s="14" t="s">
        <v>33</v>
      </c>
      <c r="AX242" s="14" t="s">
        <v>72</v>
      </c>
      <c r="AY242" s="239" t="s">
        <v>239</v>
      </c>
    </row>
    <row r="243" spans="1:65" s="13" customFormat="1" ht="11.25">
      <c r="B243" s="211"/>
      <c r="C243" s="212"/>
      <c r="D243" s="207" t="s">
        <v>250</v>
      </c>
      <c r="E243" s="213" t="s">
        <v>19</v>
      </c>
      <c r="F243" s="214" t="s">
        <v>592</v>
      </c>
      <c r="G243" s="212"/>
      <c r="H243" s="215">
        <v>0.60899999999999999</v>
      </c>
      <c r="I243" s="216"/>
      <c r="J243" s="212"/>
      <c r="K243" s="212"/>
      <c r="L243" s="217"/>
      <c r="M243" s="218"/>
      <c r="N243" s="219"/>
      <c r="O243" s="219"/>
      <c r="P243" s="219"/>
      <c r="Q243" s="219"/>
      <c r="R243" s="219"/>
      <c r="S243" s="219"/>
      <c r="T243" s="220"/>
      <c r="AT243" s="221" t="s">
        <v>250</v>
      </c>
      <c r="AU243" s="221" t="s">
        <v>81</v>
      </c>
      <c r="AV243" s="13" t="s">
        <v>81</v>
      </c>
      <c r="AW243" s="13" t="s">
        <v>33</v>
      </c>
      <c r="AX243" s="13" t="s">
        <v>72</v>
      </c>
      <c r="AY243" s="221" t="s">
        <v>239</v>
      </c>
    </row>
    <row r="244" spans="1:65" s="14" customFormat="1" ht="11.25">
      <c r="B244" s="230"/>
      <c r="C244" s="231"/>
      <c r="D244" s="207" t="s">
        <v>250</v>
      </c>
      <c r="E244" s="232" t="s">
        <v>19</v>
      </c>
      <c r="F244" s="233" t="s">
        <v>568</v>
      </c>
      <c r="G244" s="231"/>
      <c r="H244" s="232" t="s">
        <v>19</v>
      </c>
      <c r="I244" s="234"/>
      <c r="J244" s="231"/>
      <c r="K244" s="231"/>
      <c r="L244" s="235"/>
      <c r="M244" s="236"/>
      <c r="N244" s="237"/>
      <c r="O244" s="237"/>
      <c r="P244" s="237"/>
      <c r="Q244" s="237"/>
      <c r="R244" s="237"/>
      <c r="S244" s="237"/>
      <c r="T244" s="238"/>
      <c r="AT244" s="239" t="s">
        <v>250</v>
      </c>
      <c r="AU244" s="239" t="s">
        <v>81</v>
      </c>
      <c r="AV244" s="14" t="s">
        <v>79</v>
      </c>
      <c r="AW244" s="14" t="s">
        <v>33</v>
      </c>
      <c r="AX244" s="14" t="s">
        <v>72</v>
      </c>
      <c r="AY244" s="239" t="s">
        <v>239</v>
      </c>
    </row>
    <row r="245" spans="1:65" s="13" customFormat="1" ht="11.25">
      <c r="B245" s="211"/>
      <c r="C245" s="212"/>
      <c r="D245" s="207" t="s">
        <v>250</v>
      </c>
      <c r="E245" s="213" t="s">
        <v>19</v>
      </c>
      <c r="F245" s="214" t="s">
        <v>593</v>
      </c>
      <c r="G245" s="212"/>
      <c r="H245" s="215">
        <v>7.569</v>
      </c>
      <c r="I245" s="216"/>
      <c r="J245" s="212"/>
      <c r="K245" s="212"/>
      <c r="L245" s="217"/>
      <c r="M245" s="218"/>
      <c r="N245" s="219"/>
      <c r="O245" s="219"/>
      <c r="P245" s="219"/>
      <c r="Q245" s="219"/>
      <c r="R245" s="219"/>
      <c r="S245" s="219"/>
      <c r="T245" s="220"/>
      <c r="AT245" s="221" t="s">
        <v>250</v>
      </c>
      <c r="AU245" s="221" t="s">
        <v>81</v>
      </c>
      <c r="AV245" s="13" t="s">
        <v>81</v>
      </c>
      <c r="AW245" s="13" t="s">
        <v>33</v>
      </c>
      <c r="AX245" s="13" t="s">
        <v>72</v>
      </c>
      <c r="AY245" s="221" t="s">
        <v>239</v>
      </c>
    </row>
    <row r="246" spans="1:65" s="14" customFormat="1" ht="11.25">
      <c r="B246" s="230"/>
      <c r="C246" s="231"/>
      <c r="D246" s="207" t="s">
        <v>250</v>
      </c>
      <c r="E246" s="232" t="s">
        <v>19</v>
      </c>
      <c r="F246" s="233" t="s">
        <v>573</v>
      </c>
      <c r="G246" s="231"/>
      <c r="H246" s="232" t="s">
        <v>19</v>
      </c>
      <c r="I246" s="234"/>
      <c r="J246" s="231"/>
      <c r="K246" s="231"/>
      <c r="L246" s="235"/>
      <c r="M246" s="236"/>
      <c r="N246" s="237"/>
      <c r="O246" s="237"/>
      <c r="P246" s="237"/>
      <c r="Q246" s="237"/>
      <c r="R246" s="237"/>
      <c r="S246" s="237"/>
      <c r="T246" s="238"/>
      <c r="AT246" s="239" t="s">
        <v>250</v>
      </c>
      <c r="AU246" s="239" t="s">
        <v>81</v>
      </c>
      <c r="AV246" s="14" t="s">
        <v>79</v>
      </c>
      <c r="AW246" s="14" t="s">
        <v>33</v>
      </c>
      <c r="AX246" s="14" t="s">
        <v>72</v>
      </c>
      <c r="AY246" s="239" t="s">
        <v>239</v>
      </c>
    </row>
    <row r="247" spans="1:65" s="13" customFormat="1" ht="11.25">
      <c r="B247" s="211"/>
      <c r="C247" s="212"/>
      <c r="D247" s="207" t="s">
        <v>250</v>
      </c>
      <c r="E247" s="213" t="s">
        <v>19</v>
      </c>
      <c r="F247" s="214" t="s">
        <v>594</v>
      </c>
      <c r="G247" s="212"/>
      <c r="H247" s="215">
        <v>337.61799999999999</v>
      </c>
      <c r="I247" s="216"/>
      <c r="J247" s="212"/>
      <c r="K247" s="212"/>
      <c r="L247" s="217"/>
      <c r="M247" s="218"/>
      <c r="N247" s="219"/>
      <c r="O247" s="219"/>
      <c r="P247" s="219"/>
      <c r="Q247" s="219"/>
      <c r="R247" s="219"/>
      <c r="S247" s="219"/>
      <c r="T247" s="220"/>
      <c r="AT247" s="221" t="s">
        <v>250</v>
      </c>
      <c r="AU247" s="221" t="s">
        <v>81</v>
      </c>
      <c r="AV247" s="13" t="s">
        <v>81</v>
      </c>
      <c r="AW247" s="13" t="s">
        <v>33</v>
      </c>
      <c r="AX247" s="13" t="s">
        <v>72</v>
      </c>
      <c r="AY247" s="221" t="s">
        <v>239</v>
      </c>
    </row>
    <row r="248" spans="1:65" s="13" customFormat="1" ht="11.25">
      <c r="B248" s="211"/>
      <c r="C248" s="212"/>
      <c r="D248" s="207" t="s">
        <v>250</v>
      </c>
      <c r="E248" s="213" t="s">
        <v>19</v>
      </c>
      <c r="F248" s="214" t="s">
        <v>595</v>
      </c>
      <c r="G248" s="212"/>
      <c r="H248" s="215">
        <v>27.366</v>
      </c>
      <c r="I248" s="216"/>
      <c r="J248" s="212"/>
      <c r="K248" s="212"/>
      <c r="L248" s="217"/>
      <c r="M248" s="218"/>
      <c r="N248" s="219"/>
      <c r="O248" s="219"/>
      <c r="P248" s="219"/>
      <c r="Q248" s="219"/>
      <c r="R248" s="219"/>
      <c r="S248" s="219"/>
      <c r="T248" s="220"/>
      <c r="AT248" s="221" t="s">
        <v>250</v>
      </c>
      <c r="AU248" s="221" t="s">
        <v>81</v>
      </c>
      <c r="AV248" s="13" t="s">
        <v>81</v>
      </c>
      <c r="AW248" s="13" t="s">
        <v>33</v>
      </c>
      <c r="AX248" s="13" t="s">
        <v>72</v>
      </c>
      <c r="AY248" s="221" t="s">
        <v>239</v>
      </c>
    </row>
    <row r="249" spans="1:65" s="2" customFormat="1" ht="16.5" customHeight="1">
      <c r="A249" s="36"/>
      <c r="B249" s="37"/>
      <c r="C249" s="194" t="s">
        <v>596</v>
      </c>
      <c r="D249" s="194" t="s">
        <v>241</v>
      </c>
      <c r="E249" s="195" t="s">
        <v>597</v>
      </c>
      <c r="F249" s="196" t="s">
        <v>598</v>
      </c>
      <c r="G249" s="197" t="s">
        <v>265</v>
      </c>
      <c r="H249" s="198">
        <v>8955.8880000000008</v>
      </c>
      <c r="I249" s="199"/>
      <c r="J249" s="200">
        <f>ROUND(I249*H249,2)</f>
        <v>0</v>
      </c>
      <c r="K249" s="196" t="s">
        <v>245</v>
      </c>
      <c r="L249" s="41"/>
      <c r="M249" s="201" t="s">
        <v>19</v>
      </c>
      <c r="N249" s="202" t="s">
        <v>43</v>
      </c>
      <c r="O249" s="66"/>
      <c r="P249" s="203">
        <f>O249*H249</f>
        <v>0</v>
      </c>
      <c r="Q249" s="203">
        <v>0</v>
      </c>
      <c r="R249" s="203">
        <f>Q249*H249</f>
        <v>0</v>
      </c>
      <c r="S249" s="203">
        <v>0</v>
      </c>
      <c r="T249" s="204">
        <f>S249*H249</f>
        <v>0</v>
      </c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R249" s="205" t="s">
        <v>246</v>
      </c>
      <c r="AT249" s="205" t="s">
        <v>241</v>
      </c>
      <c r="AU249" s="205" t="s">
        <v>81</v>
      </c>
      <c r="AY249" s="19" t="s">
        <v>239</v>
      </c>
      <c r="BE249" s="206">
        <f>IF(N249="základní",J249,0)</f>
        <v>0</v>
      </c>
      <c r="BF249" s="206">
        <f>IF(N249="snížená",J249,0)</f>
        <v>0</v>
      </c>
      <c r="BG249" s="206">
        <f>IF(N249="zákl. přenesená",J249,0)</f>
        <v>0</v>
      </c>
      <c r="BH249" s="206">
        <f>IF(N249="sníž. přenesená",J249,0)</f>
        <v>0</v>
      </c>
      <c r="BI249" s="206">
        <f>IF(N249="nulová",J249,0)</f>
        <v>0</v>
      </c>
      <c r="BJ249" s="19" t="s">
        <v>79</v>
      </c>
      <c r="BK249" s="206">
        <f>ROUND(I249*H249,2)</f>
        <v>0</v>
      </c>
      <c r="BL249" s="19" t="s">
        <v>246</v>
      </c>
      <c r="BM249" s="205" t="s">
        <v>599</v>
      </c>
    </row>
    <row r="250" spans="1:65" s="2" customFormat="1" ht="11.25">
      <c r="A250" s="36"/>
      <c r="B250" s="37"/>
      <c r="C250" s="38"/>
      <c r="D250" s="207" t="s">
        <v>248</v>
      </c>
      <c r="E250" s="38"/>
      <c r="F250" s="208" t="s">
        <v>600</v>
      </c>
      <c r="G250" s="38"/>
      <c r="H250" s="38"/>
      <c r="I250" s="117"/>
      <c r="J250" s="38"/>
      <c r="K250" s="38"/>
      <c r="L250" s="41"/>
      <c r="M250" s="209"/>
      <c r="N250" s="210"/>
      <c r="O250" s="66"/>
      <c r="P250" s="66"/>
      <c r="Q250" s="66"/>
      <c r="R250" s="66"/>
      <c r="S250" s="66"/>
      <c r="T250" s="67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T250" s="19" t="s">
        <v>248</v>
      </c>
      <c r="AU250" s="19" t="s">
        <v>81</v>
      </c>
    </row>
    <row r="251" spans="1:65" s="14" customFormat="1" ht="11.25">
      <c r="B251" s="230"/>
      <c r="C251" s="231"/>
      <c r="D251" s="207" t="s">
        <v>250</v>
      </c>
      <c r="E251" s="232" t="s">
        <v>19</v>
      </c>
      <c r="F251" s="233" t="s">
        <v>563</v>
      </c>
      <c r="G251" s="231"/>
      <c r="H251" s="232" t="s">
        <v>19</v>
      </c>
      <c r="I251" s="234"/>
      <c r="J251" s="231"/>
      <c r="K251" s="231"/>
      <c r="L251" s="235"/>
      <c r="M251" s="236"/>
      <c r="N251" s="237"/>
      <c r="O251" s="237"/>
      <c r="P251" s="237"/>
      <c r="Q251" s="237"/>
      <c r="R251" s="237"/>
      <c r="S251" s="237"/>
      <c r="T251" s="238"/>
      <c r="AT251" s="239" t="s">
        <v>250</v>
      </c>
      <c r="AU251" s="239" t="s">
        <v>81</v>
      </c>
      <c r="AV251" s="14" t="s">
        <v>79</v>
      </c>
      <c r="AW251" s="14" t="s">
        <v>33</v>
      </c>
      <c r="AX251" s="14" t="s">
        <v>72</v>
      </c>
      <c r="AY251" s="239" t="s">
        <v>239</v>
      </c>
    </row>
    <row r="252" spans="1:65" s="13" customFormat="1" ht="11.25">
      <c r="B252" s="211"/>
      <c r="C252" s="212"/>
      <c r="D252" s="207" t="s">
        <v>250</v>
      </c>
      <c r="E252" s="213" t="s">
        <v>19</v>
      </c>
      <c r="F252" s="214" t="s">
        <v>592</v>
      </c>
      <c r="G252" s="212"/>
      <c r="H252" s="215">
        <v>0.60899999999999999</v>
      </c>
      <c r="I252" s="216"/>
      <c r="J252" s="212"/>
      <c r="K252" s="212"/>
      <c r="L252" s="217"/>
      <c r="M252" s="218"/>
      <c r="N252" s="219"/>
      <c r="O252" s="219"/>
      <c r="P252" s="219"/>
      <c r="Q252" s="219"/>
      <c r="R252" s="219"/>
      <c r="S252" s="219"/>
      <c r="T252" s="220"/>
      <c r="AT252" s="221" t="s">
        <v>250</v>
      </c>
      <c r="AU252" s="221" t="s">
        <v>81</v>
      </c>
      <c r="AV252" s="13" t="s">
        <v>81</v>
      </c>
      <c r="AW252" s="13" t="s">
        <v>33</v>
      </c>
      <c r="AX252" s="13" t="s">
        <v>72</v>
      </c>
      <c r="AY252" s="221" t="s">
        <v>239</v>
      </c>
    </row>
    <row r="253" spans="1:65" s="14" customFormat="1" ht="11.25">
      <c r="B253" s="230"/>
      <c r="C253" s="231"/>
      <c r="D253" s="207" t="s">
        <v>250</v>
      </c>
      <c r="E253" s="232" t="s">
        <v>19</v>
      </c>
      <c r="F253" s="233" t="s">
        <v>568</v>
      </c>
      <c r="G253" s="231"/>
      <c r="H253" s="232" t="s">
        <v>19</v>
      </c>
      <c r="I253" s="234"/>
      <c r="J253" s="231"/>
      <c r="K253" s="231"/>
      <c r="L253" s="235"/>
      <c r="M253" s="236"/>
      <c r="N253" s="237"/>
      <c r="O253" s="237"/>
      <c r="P253" s="237"/>
      <c r="Q253" s="237"/>
      <c r="R253" s="237"/>
      <c r="S253" s="237"/>
      <c r="T253" s="238"/>
      <c r="AT253" s="239" t="s">
        <v>250</v>
      </c>
      <c r="AU253" s="239" t="s">
        <v>81</v>
      </c>
      <c r="AV253" s="14" t="s">
        <v>79</v>
      </c>
      <c r="AW253" s="14" t="s">
        <v>33</v>
      </c>
      <c r="AX253" s="14" t="s">
        <v>72</v>
      </c>
      <c r="AY253" s="239" t="s">
        <v>239</v>
      </c>
    </row>
    <row r="254" spans="1:65" s="13" customFormat="1" ht="11.25">
      <c r="B254" s="211"/>
      <c r="C254" s="212"/>
      <c r="D254" s="207" t="s">
        <v>250</v>
      </c>
      <c r="E254" s="213" t="s">
        <v>19</v>
      </c>
      <c r="F254" s="214" t="s">
        <v>593</v>
      </c>
      <c r="G254" s="212"/>
      <c r="H254" s="215">
        <v>7.569</v>
      </c>
      <c r="I254" s="216"/>
      <c r="J254" s="212"/>
      <c r="K254" s="212"/>
      <c r="L254" s="217"/>
      <c r="M254" s="218"/>
      <c r="N254" s="219"/>
      <c r="O254" s="219"/>
      <c r="P254" s="219"/>
      <c r="Q254" s="219"/>
      <c r="R254" s="219"/>
      <c r="S254" s="219"/>
      <c r="T254" s="220"/>
      <c r="AT254" s="221" t="s">
        <v>250</v>
      </c>
      <c r="AU254" s="221" t="s">
        <v>81</v>
      </c>
      <c r="AV254" s="13" t="s">
        <v>81</v>
      </c>
      <c r="AW254" s="13" t="s">
        <v>33</v>
      </c>
      <c r="AX254" s="13" t="s">
        <v>72</v>
      </c>
      <c r="AY254" s="221" t="s">
        <v>239</v>
      </c>
    </row>
    <row r="255" spans="1:65" s="14" customFormat="1" ht="11.25">
      <c r="B255" s="230"/>
      <c r="C255" s="231"/>
      <c r="D255" s="207" t="s">
        <v>250</v>
      </c>
      <c r="E255" s="232" t="s">
        <v>19</v>
      </c>
      <c r="F255" s="233" t="s">
        <v>573</v>
      </c>
      <c r="G255" s="231"/>
      <c r="H255" s="232" t="s">
        <v>19</v>
      </c>
      <c r="I255" s="234"/>
      <c r="J255" s="231"/>
      <c r="K255" s="231"/>
      <c r="L255" s="235"/>
      <c r="M255" s="236"/>
      <c r="N255" s="237"/>
      <c r="O255" s="237"/>
      <c r="P255" s="237"/>
      <c r="Q255" s="237"/>
      <c r="R255" s="237"/>
      <c r="S255" s="237"/>
      <c r="T255" s="238"/>
      <c r="AT255" s="239" t="s">
        <v>250</v>
      </c>
      <c r="AU255" s="239" t="s">
        <v>81</v>
      </c>
      <c r="AV255" s="14" t="s">
        <v>79</v>
      </c>
      <c r="AW255" s="14" t="s">
        <v>33</v>
      </c>
      <c r="AX255" s="14" t="s">
        <v>72</v>
      </c>
      <c r="AY255" s="239" t="s">
        <v>239</v>
      </c>
    </row>
    <row r="256" spans="1:65" s="13" customFormat="1" ht="11.25">
      <c r="B256" s="211"/>
      <c r="C256" s="212"/>
      <c r="D256" s="207" t="s">
        <v>250</v>
      </c>
      <c r="E256" s="213" t="s">
        <v>19</v>
      </c>
      <c r="F256" s="214" t="s">
        <v>594</v>
      </c>
      <c r="G256" s="212"/>
      <c r="H256" s="215">
        <v>337.61799999999999</v>
      </c>
      <c r="I256" s="216"/>
      <c r="J256" s="212"/>
      <c r="K256" s="212"/>
      <c r="L256" s="217"/>
      <c r="M256" s="218"/>
      <c r="N256" s="219"/>
      <c r="O256" s="219"/>
      <c r="P256" s="219"/>
      <c r="Q256" s="219"/>
      <c r="R256" s="219"/>
      <c r="S256" s="219"/>
      <c r="T256" s="220"/>
      <c r="AT256" s="221" t="s">
        <v>250</v>
      </c>
      <c r="AU256" s="221" t="s">
        <v>81</v>
      </c>
      <c r="AV256" s="13" t="s">
        <v>81</v>
      </c>
      <c r="AW256" s="13" t="s">
        <v>33</v>
      </c>
      <c r="AX256" s="13" t="s">
        <v>72</v>
      </c>
      <c r="AY256" s="221" t="s">
        <v>239</v>
      </c>
    </row>
    <row r="257" spans="1:65" s="13" customFormat="1" ht="11.25">
      <c r="B257" s="211"/>
      <c r="C257" s="212"/>
      <c r="D257" s="207" t="s">
        <v>250</v>
      </c>
      <c r="E257" s="213" t="s">
        <v>19</v>
      </c>
      <c r="F257" s="214" t="s">
        <v>595</v>
      </c>
      <c r="G257" s="212"/>
      <c r="H257" s="215">
        <v>27.366</v>
      </c>
      <c r="I257" s="216"/>
      <c r="J257" s="212"/>
      <c r="K257" s="212"/>
      <c r="L257" s="217"/>
      <c r="M257" s="218"/>
      <c r="N257" s="219"/>
      <c r="O257" s="219"/>
      <c r="P257" s="219"/>
      <c r="Q257" s="219"/>
      <c r="R257" s="219"/>
      <c r="S257" s="219"/>
      <c r="T257" s="220"/>
      <c r="AT257" s="221" t="s">
        <v>250</v>
      </c>
      <c r="AU257" s="221" t="s">
        <v>81</v>
      </c>
      <c r="AV257" s="13" t="s">
        <v>81</v>
      </c>
      <c r="AW257" s="13" t="s">
        <v>33</v>
      </c>
      <c r="AX257" s="13" t="s">
        <v>72</v>
      </c>
      <c r="AY257" s="221" t="s">
        <v>239</v>
      </c>
    </row>
    <row r="258" spans="1:65" s="13" customFormat="1" ht="11.25">
      <c r="B258" s="211"/>
      <c r="C258" s="212"/>
      <c r="D258" s="207" t="s">
        <v>250</v>
      </c>
      <c r="E258" s="212"/>
      <c r="F258" s="214" t="s">
        <v>601</v>
      </c>
      <c r="G258" s="212"/>
      <c r="H258" s="215">
        <v>8955.8880000000008</v>
      </c>
      <c r="I258" s="216"/>
      <c r="J258" s="212"/>
      <c r="K258" s="212"/>
      <c r="L258" s="217"/>
      <c r="M258" s="218"/>
      <c r="N258" s="219"/>
      <c r="O258" s="219"/>
      <c r="P258" s="219"/>
      <c r="Q258" s="219"/>
      <c r="R258" s="219"/>
      <c r="S258" s="219"/>
      <c r="T258" s="220"/>
      <c r="AT258" s="221" t="s">
        <v>250</v>
      </c>
      <c r="AU258" s="221" t="s">
        <v>81</v>
      </c>
      <c r="AV258" s="13" t="s">
        <v>81</v>
      </c>
      <c r="AW258" s="13" t="s">
        <v>4</v>
      </c>
      <c r="AX258" s="13" t="s">
        <v>79</v>
      </c>
      <c r="AY258" s="221" t="s">
        <v>239</v>
      </c>
    </row>
    <row r="259" spans="1:65" s="2" customFormat="1" ht="16.5" customHeight="1">
      <c r="A259" s="36"/>
      <c r="B259" s="37"/>
      <c r="C259" s="194" t="s">
        <v>602</v>
      </c>
      <c r="D259" s="194" t="s">
        <v>241</v>
      </c>
      <c r="E259" s="195" t="s">
        <v>603</v>
      </c>
      <c r="F259" s="196" t="s">
        <v>604</v>
      </c>
      <c r="G259" s="197" t="s">
        <v>265</v>
      </c>
      <c r="H259" s="198">
        <v>856.548</v>
      </c>
      <c r="I259" s="199"/>
      <c r="J259" s="200">
        <f>ROUND(I259*H259,2)</f>
        <v>0</v>
      </c>
      <c r="K259" s="196" t="s">
        <v>245</v>
      </c>
      <c r="L259" s="41"/>
      <c r="M259" s="201" t="s">
        <v>19</v>
      </c>
      <c r="N259" s="202" t="s">
        <v>43</v>
      </c>
      <c r="O259" s="66"/>
      <c r="P259" s="203">
        <f>O259*H259</f>
        <v>0</v>
      </c>
      <c r="Q259" s="203">
        <v>0</v>
      </c>
      <c r="R259" s="203">
        <f>Q259*H259</f>
        <v>0</v>
      </c>
      <c r="S259" s="203">
        <v>0</v>
      </c>
      <c r="T259" s="204">
        <f>S259*H259</f>
        <v>0</v>
      </c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R259" s="205" t="s">
        <v>246</v>
      </c>
      <c r="AT259" s="205" t="s">
        <v>241</v>
      </c>
      <c r="AU259" s="205" t="s">
        <v>81</v>
      </c>
      <c r="AY259" s="19" t="s">
        <v>239</v>
      </c>
      <c r="BE259" s="206">
        <f>IF(N259="základní",J259,0)</f>
        <v>0</v>
      </c>
      <c r="BF259" s="206">
        <f>IF(N259="snížená",J259,0)</f>
        <v>0</v>
      </c>
      <c r="BG259" s="206">
        <f>IF(N259="zákl. přenesená",J259,0)</f>
        <v>0</v>
      </c>
      <c r="BH259" s="206">
        <f>IF(N259="sníž. přenesená",J259,0)</f>
        <v>0</v>
      </c>
      <c r="BI259" s="206">
        <f>IF(N259="nulová",J259,0)</f>
        <v>0</v>
      </c>
      <c r="BJ259" s="19" t="s">
        <v>79</v>
      </c>
      <c r="BK259" s="206">
        <f>ROUND(I259*H259,2)</f>
        <v>0</v>
      </c>
      <c r="BL259" s="19" t="s">
        <v>246</v>
      </c>
      <c r="BM259" s="205" t="s">
        <v>605</v>
      </c>
    </row>
    <row r="260" spans="1:65" s="2" customFormat="1" ht="11.25">
      <c r="A260" s="36"/>
      <c r="B260" s="37"/>
      <c r="C260" s="38"/>
      <c r="D260" s="207" t="s">
        <v>248</v>
      </c>
      <c r="E260" s="38"/>
      <c r="F260" s="208" t="s">
        <v>606</v>
      </c>
      <c r="G260" s="38"/>
      <c r="H260" s="38"/>
      <c r="I260" s="117"/>
      <c r="J260" s="38"/>
      <c r="K260" s="38"/>
      <c r="L260" s="41"/>
      <c r="M260" s="209"/>
      <c r="N260" s="210"/>
      <c r="O260" s="66"/>
      <c r="P260" s="66"/>
      <c r="Q260" s="66"/>
      <c r="R260" s="66"/>
      <c r="S260" s="66"/>
      <c r="T260" s="67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T260" s="19" t="s">
        <v>248</v>
      </c>
      <c r="AU260" s="19" t="s">
        <v>81</v>
      </c>
    </row>
    <row r="261" spans="1:65" s="14" customFormat="1" ht="11.25">
      <c r="B261" s="230"/>
      <c r="C261" s="231"/>
      <c r="D261" s="207" t="s">
        <v>250</v>
      </c>
      <c r="E261" s="232" t="s">
        <v>19</v>
      </c>
      <c r="F261" s="233" t="s">
        <v>563</v>
      </c>
      <c r="G261" s="231"/>
      <c r="H261" s="232" t="s">
        <v>19</v>
      </c>
      <c r="I261" s="234"/>
      <c r="J261" s="231"/>
      <c r="K261" s="231"/>
      <c r="L261" s="235"/>
      <c r="M261" s="236"/>
      <c r="N261" s="237"/>
      <c r="O261" s="237"/>
      <c r="P261" s="237"/>
      <c r="Q261" s="237"/>
      <c r="R261" s="237"/>
      <c r="S261" s="237"/>
      <c r="T261" s="238"/>
      <c r="AT261" s="239" t="s">
        <v>250</v>
      </c>
      <c r="AU261" s="239" t="s">
        <v>81</v>
      </c>
      <c r="AV261" s="14" t="s">
        <v>79</v>
      </c>
      <c r="AW261" s="14" t="s">
        <v>33</v>
      </c>
      <c r="AX261" s="14" t="s">
        <v>72</v>
      </c>
      <c r="AY261" s="239" t="s">
        <v>239</v>
      </c>
    </row>
    <row r="262" spans="1:65" s="13" customFormat="1" ht="11.25">
      <c r="B262" s="211"/>
      <c r="C262" s="212"/>
      <c r="D262" s="207" t="s">
        <v>250</v>
      </c>
      <c r="E262" s="213" t="s">
        <v>19</v>
      </c>
      <c r="F262" s="214" t="s">
        <v>564</v>
      </c>
      <c r="G262" s="212"/>
      <c r="H262" s="215">
        <v>0.54600000000000004</v>
      </c>
      <c r="I262" s="216"/>
      <c r="J262" s="212"/>
      <c r="K262" s="212"/>
      <c r="L262" s="217"/>
      <c r="M262" s="218"/>
      <c r="N262" s="219"/>
      <c r="O262" s="219"/>
      <c r="P262" s="219"/>
      <c r="Q262" s="219"/>
      <c r="R262" s="219"/>
      <c r="S262" s="219"/>
      <c r="T262" s="220"/>
      <c r="AT262" s="221" t="s">
        <v>250</v>
      </c>
      <c r="AU262" s="221" t="s">
        <v>81</v>
      </c>
      <c r="AV262" s="13" t="s">
        <v>81</v>
      </c>
      <c r="AW262" s="13" t="s">
        <v>33</v>
      </c>
      <c r="AX262" s="13" t="s">
        <v>72</v>
      </c>
      <c r="AY262" s="221" t="s">
        <v>239</v>
      </c>
    </row>
    <row r="263" spans="1:65" s="13" customFormat="1" ht="11.25">
      <c r="B263" s="211"/>
      <c r="C263" s="212"/>
      <c r="D263" s="207" t="s">
        <v>250</v>
      </c>
      <c r="E263" s="213" t="s">
        <v>19</v>
      </c>
      <c r="F263" s="214" t="s">
        <v>565</v>
      </c>
      <c r="G263" s="212"/>
      <c r="H263" s="215">
        <v>4.4000000000000004</v>
      </c>
      <c r="I263" s="216"/>
      <c r="J263" s="212"/>
      <c r="K263" s="212"/>
      <c r="L263" s="217"/>
      <c r="M263" s="218"/>
      <c r="N263" s="219"/>
      <c r="O263" s="219"/>
      <c r="P263" s="219"/>
      <c r="Q263" s="219"/>
      <c r="R263" s="219"/>
      <c r="S263" s="219"/>
      <c r="T263" s="220"/>
      <c r="AT263" s="221" t="s">
        <v>250</v>
      </c>
      <c r="AU263" s="221" t="s">
        <v>81</v>
      </c>
      <c r="AV263" s="13" t="s">
        <v>81</v>
      </c>
      <c r="AW263" s="13" t="s">
        <v>33</v>
      </c>
      <c r="AX263" s="13" t="s">
        <v>72</v>
      </c>
      <c r="AY263" s="221" t="s">
        <v>239</v>
      </c>
    </row>
    <row r="264" spans="1:65" s="14" customFormat="1" ht="11.25">
      <c r="B264" s="230"/>
      <c r="C264" s="231"/>
      <c r="D264" s="207" t="s">
        <v>250</v>
      </c>
      <c r="E264" s="232" t="s">
        <v>19</v>
      </c>
      <c r="F264" s="233" t="s">
        <v>568</v>
      </c>
      <c r="G264" s="231"/>
      <c r="H264" s="232" t="s">
        <v>19</v>
      </c>
      <c r="I264" s="234"/>
      <c r="J264" s="231"/>
      <c r="K264" s="231"/>
      <c r="L264" s="235"/>
      <c r="M264" s="236"/>
      <c r="N264" s="237"/>
      <c r="O264" s="237"/>
      <c r="P264" s="237"/>
      <c r="Q264" s="237"/>
      <c r="R264" s="237"/>
      <c r="S264" s="237"/>
      <c r="T264" s="238"/>
      <c r="AT264" s="239" t="s">
        <v>250</v>
      </c>
      <c r="AU264" s="239" t="s">
        <v>81</v>
      </c>
      <c r="AV264" s="14" t="s">
        <v>79</v>
      </c>
      <c r="AW264" s="14" t="s">
        <v>33</v>
      </c>
      <c r="AX264" s="14" t="s">
        <v>72</v>
      </c>
      <c r="AY264" s="239" t="s">
        <v>239</v>
      </c>
    </row>
    <row r="265" spans="1:65" s="13" customFormat="1" ht="11.25">
      <c r="B265" s="211"/>
      <c r="C265" s="212"/>
      <c r="D265" s="207" t="s">
        <v>250</v>
      </c>
      <c r="E265" s="213" t="s">
        <v>19</v>
      </c>
      <c r="F265" s="214" t="s">
        <v>569</v>
      </c>
      <c r="G265" s="212"/>
      <c r="H265" s="215">
        <v>6.7859999999999996</v>
      </c>
      <c r="I265" s="216"/>
      <c r="J265" s="212"/>
      <c r="K265" s="212"/>
      <c r="L265" s="217"/>
      <c r="M265" s="218"/>
      <c r="N265" s="219"/>
      <c r="O265" s="219"/>
      <c r="P265" s="219"/>
      <c r="Q265" s="219"/>
      <c r="R265" s="219"/>
      <c r="S265" s="219"/>
      <c r="T265" s="220"/>
      <c r="AT265" s="221" t="s">
        <v>250</v>
      </c>
      <c r="AU265" s="221" t="s">
        <v>81</v>
      </c>
      <c r="AV265" s="13" t="s">
        <v>81</v>
      </c>
      <c r="AW265" s="13" t="s">
        <v>33</v>
      </c>
      <c r="AX265" s="13" t="s">
        <v>72</v>
      </c>
      <c r="AY265" s="221" t="s">
        <v>239</v>
      </c>
    </row>
    <row r="266" spans="1:65" s="13" customFormat="1" ht="11.25">
      <c r="B266" s="211"/>
      <c r="C266" s="212"/>
      <c r="D266" s="207" t="s">
        <v>250</v>
      </c>
      <c r="E266" s="213" t="s">
        <v>19</v>
      </c>
      <c r="F266" s="214" t="s">
        <v>607</v>
      </c>
      <c r="G266" s="212"/>
      <c r="H266" s="215">
        <v>0.45100000000000001</v>
      </c>
      <c r="I266" s="216"/>
      <c r="J266" s="212"/>
      <c r="K266" s="212"/>
      <c r="L266" s="217"/>
      <c r="M266" s="218"/>
      <c r="N266" s="219"/>
      <c r="O266" s="219"/>
      <c r="P266" s="219"/>
      <c r="Q266" s="219"/>
      <c r="R266" s="219"/>
      <c r="S266" s="219"/>
      <c r="T266" s="220"/>
      <c r="AT266" s="221" t="s">
        <v>250</v>
      </c>
      <c r="AU266" s="221" t="s">
        <v>81</v>
      </c>
      <c r="AV266" s="13" t="s">
        <v>81</v>
      </c>
      <c r="AW266" s="13" t="s">
        <v>33</v>
      </c>
      <c r="AX266" s="13" t="s">
        <v>72</v>
      </c>
      <c r="AY266" s="221" t="s">
        <v>239</v>
      </c>
    </row>
    <row r="267" spans="1:65" s="13" customFormat="1" ht="11.25">
      <c r="B267" s="211"/>
      <c r="C267" s="212"/>
      <c r="D267" s="207" t="s">
        <v>250</v>
      </c>
      <c r="E267" s="213" t="s">
        <v>19</v>
      </c>
      <c r="F267" s="214" t="s">
        <v>570</v>
      </c>
      <c r="G267" s="212"/>
      <c r="H267" s="215">
        <v>0.11</v>
      </c>
      <c r="I267" s="216"/>
      <c r="J267" s="212"/>
      <c r="K267" s="212"/>
      <c r="L267" s="217"/>
      <c r="M267" s="218"/>
      <c r="N267" s="219"/>
      <c r="O267" s="219"/>
      <c r="P267" s="219"/>
      <c r="Q267" s="219"/>
      <c r="R267" s="219"/>
      <c r="S267" s="219"/>
      <c r="T267" s="220"/>
      <c r="AT267" s="221" t="s">
        <v>250</v>
      </c>
      <c r="AU267" s="221" t="s">
        <v>81</v>
      </c>
      <c r="AV267" s="13" t="s">
        <v>81</v>
      </c>
      <c r="AW267" s="13" t="s">
        <v>33</v>
      </c>
      <c r="AX267" s="13" t="s">
        <v>72</v>
      </c>
      <c r="AY267" s="221" t="s">
        <v>239</v>
      </c>
    </row>
    <row r="268" spans="1:65" s="14" customFormat="1" ht="11.25">
      <c r="B268" s="230"/>
      <c r="C268" s="231"/>
      <c r="D268" s="207" t="s">
        <v>250</v>
      </c>
      <c r="E268" s="232" t="s">
        <v>19</v>
      </c>
      <c r="F268" s="233" t="s">
        <v>573</v>
      </c>
      <c r="G268" s="231"/>
      <c r="H268" s="232" t="s">
        <v>19</v>
      </c>
      <c r="I268" s="234"/>
      <c r="J268" s="231"/>
      <c r="K268" s="231"/>
      <c r="L268" s="235"/>
      <c r="M268" s="236"/>
      <c r="N268" s="237"/>
      <c r="O268" s="237"/>
      <c r="P268" s="237"/>
      <c r="Q268" s="237"/>
      <c r="R268" s="237"/>
      <c r="S268" s="237"/>
      <c r="T268" s="238"/>
      <c r="AT268" s="239" t="s">
        <v>250</v>
      </c>
      <c r="AU268" s="239" t="s">
        <v>81</v>
      </c>
      <c r="AV268" s="14" t="s">
        <v>79</v>
      </c>
      <c r="AW268" s="14" t="s">
        <v>33</v>
      </c>
      <c r="AX268" s="14" t="s">
        <v>72</v>
      </c>
      <c r="AY268" s="239" t="s">
        <v>239</v>
      </c>
    </row>
    <row r="269" spans="1:65" s="13" customFormat="1" ht="11.25">
      <c r="B269" s="211"/>
      <c r="C269" s="212"/>
      <c r="D269" s="207" t="s">
        <v>250</v>
      </c>
      <c r="E269" s="213" t="s">
        <v>19</v>
      </c>
      <c r="F269" s="214" t="s">
        <v>608</v>
      </c>
      <c r="G269" s="212"/>
      <c r="H269" s="215">
        <v>227.565</v>
      </c>
      <c r="I269" s="216"/>
      <c r="J269" s="212"/>
      <c r="K269" s="212"/>
      <c r="L269" s="217"/>
      <c r="M269" s="218"/>
      <c r="N269" s="219"/>
      <c r="O269" s="219"/>
      <c r="P269" s="219"/>
      <c r="Q269" s="219"/>
      <c r="R269" s="219"/>
      <c r="S269" s="219"/>
      <c r="T269" s="220"/>
      <c r="AT269" s="221" t="s">
        <v>250</v>
      </c>
      <c r="AU269" s="221" t="s">
        <v>81</v>
      </c>
      <c r="AV269" s="13" t="s">
        <v>81</v>
      </c>
      <c r="AW269" s="13" t="s">
        <v>33</v>
      </c>
      <c r="AX269" s="13" t="s">
        <v>72</v>
      </c>
      <c r="AY269" s="221" t="s">
        <v>239</v>
      </c>
    </row>
    <row r="270" spans="1:65" s="13" customFormat="1" ht="11.25">
      <c r="B270" s="211"/>
      <c r="C270" s="212"/>
      <c r="D270" s="207" t="s">
        <v>250</v>
      </c>
      <c r="E270" s="213" t="s">
        <v>19</v>
      </c>
      <c r="F270" s="214" t="s">
        <v>574</v>
      </c>
      <c r="G270" s="212"/>
      <c r="H270" s="215">
        <v>194.065</v>
      </c>
      <c r="I270" s="216"/>
      <c r="J270" s="212"/>
      <c r="K270" s="212"/>
      <c r="L270" s="217"/>
      <c r="M270" s="218"/>
      <c r="N270" s="219"/>
      <c r="O270" s="219"/>
      <c r="P270" s="219"/>
      <c r="Q270" s="219"/>
      <c r="R270" s="219"/>
      <c r="S270" s="219"/>
      <c r="T270" s="220"/>
      <c r="AT270" s="221" t="s">
        <v>250</v>
      </c>
      <c r="AU270" s="221" t="s">
        <v>81</v>
      </c>
      <c r="AV270" s="13" t="s">
        <v>81</v>
      </c>
      <c r="AW270" s="13" t="s">
        <v>33</v>
      </c>
      <c r="AX270" s="13" t="s">
        <v>72</v>
      </c>
      <c r="AY270" s="221" t="s">
        <v>239</v>
      </c>
    </row>
    <row r="271" spans="1:65" s="13" customFormat="1" ht="11.25">
      <c r="B271" s="211"/>
      <c r="C271" s="212"/>
      <c r="D271" s="207" t="s">
        <v>250</v>
      </c>
      <c r="E271" s="213" t="s">
        <v>19</v>
      </c>
      <c r="F271" s="214" t="s">
        <v>580</v>
      </c>
      <c r="G271" s="212"/>
      <c r="H271" s="215">
        <v>5.58</v>
      </c>
      <c r="I271" s="216"/>
      <c r="J271" s="212"/>
      <c r="K271" s="212"/>
      <c r="L271" s="217"/>
      <c r="M271" s="218"/>
      <c r="N271" s="219"/>
      <c r="O271" s="219"/>
      <c r="P271" s="219"/>
      <c r="Q271" s="219"/>
      <c r="R271" s="219"/>
      <c r="S271" s="219"/>
      <c r="T271" s="220"/>
      <c r="AT271" s="221" t="s">
        <v>250</v>
      </c>
      <c r="AU271" s="221" t="s">
        <v>81</v>
      </c>
      <c r="AV271" s="13" t="s">
        <v>81</v>
      </c>
      <c r="AW271" s="13" t="s">
        <v>33</v>
      </c>
      <c r="AX271" s="13" t="s">
        <v>72</v>
      </c>
      <c r="AY271" s="221" t="s">
        <v>239</v>
      </c>
    </row>
    <row r="272" spans="1:65" s="13" customFormat="1" ht="11.25">
      <c r="B272" s="211"/>
      <c r="C272" s="212"/>
      <c r="D272" s="207" t="s">
        <v>250</v>
      </c>
      <c r="E272" s="213" t="s">
        <v>19</v>
      </c>
      <c r="F272" s="214" t="s">
        <v>586</v>
      </c>
      <c r="G272" s="212"/>
      <c r="H272" s="215">
        <v>393.14100000000002</v>
      </c>
      <c r="I272" s="216"/>
      <c r="J272" s="212"/>
      <c r="K272" s="212"/>
      <c r="L272" s="217"/>
      <c r="M272" s="218"/>
      <c r="N272" s="219"/>
      <c r="O272" s="219"/>
      <c r="P272" s="219"/>
      <c r="Q272" s="219"/>
      <c r="R272" s="219"/>
      <c r="S272" s="219"/>
      <c r="T272" s="220"/>
      <c r="AT272" s="221" t="s">
        <v>250</v>
      </c>
      <c r="AU272" s="221" t="s">
        <v>81</v>
      </c>
      <c r="AV272" s="13" t="s">
        <v>81</v>
      </c>
      <c r="AW272" s="13" t="s">
        <v>33</v>
      </c>
      <c r="AX272" s="13" t="s">
        <v>72</v>
      </c>
      <c r="AY272" s="221" t="s">
        <v>239</v>
      </c>
    </row>
    <row r="273" spans="1:65" s="13" customFormat="1" ht="11.25">
      <c r="B273" s="211"/>
      <c r="C273" s="212"/>
      <c r="D273" s="207" t="s">
        <v>250</v>
      </c>
      <c r="E273" s="213" t="s">
        <v>19</v>
      </c>
      <c r="F273" s="214" t="s">
        <v>609</v>
      </c>
      <c r="G273" s="212"/>
      <c r="H273" s="215">
        <v>23.904</v>
      </c>
      <c r="I273" s="216"/>
      <c r="J273" s="212"/>
      <c r="K273" s="212"/>
      <c r="L273" s="217"/>
      <c r="M273" s="218"/>
      <c r="N273" s="219"/>
      <c r="O273" s="219"/>
      <c r="P273" s="219"/>
      <c r="Q273" s="219"/>
      <c r="R273" s="219"/>
      <c r="S273" s="219"/>
      <c r="T273" s="220"/>
      <c r="AT273" s="221" t="s">
        <v>250</v>
      </c>
      <c r="AU273" s="221" t="s">
        <v>81</v>
      </c>
      <c r="AV273" s="13" t="s">
        <v>81</v>
      </c>
      <c r="AW273" s="13" t="s">
        <v>33</v>
      </c>
      <c r="AX273" s="13" t="s">
        <v>72</v>
      </c>
      <c r="AY273" s="221" t="s">
        <v>239</v>
      </c>
    </row>
    <row r="274" spans="1:65" s="2" customFormat="1" ht="16.5" customHeight="1">
      <c r="A274" s="36"/>
      <c r="B274" s="37"/>
      <c r="C274" s="194" t="s">
        <v>610</v>
      </c>
      <c r="D274" s="194" t="s">
        <v>241</v>
      </c>
      <c r="E274" s="195" t="s">
        <v>611</v>
      </c>
      <c r="F274" s="196" t="s">
        <v>612</v>
      </c>
      <c r="G274" s="197" t="s">
        <v>265</v>
      </c>
      <c r="H274" s="198">
        <v>20557.151999999998</v>
      </c>
      <c r="I274" s="199"/>
      <c r="J274" s="200">
        <f>ROUND(I274*H274,2)</f>
        <v>0</v>
      </c>
      <c r="K274" s="196" t="s">
        <v>245</v>
      </c>
      <c r="L274" s="41"/>
      <c r="M274" s="201" t="s">
        <v>19</v>
      </c>
      <c r="N274" s="202" t="s">
        <v>43</v>
      </c>
      <c r="O274" s="66"/>
      <c r="P274" s="203">
        <f>O274*H274</f>
        <v>0</v>
      </c>
      <c r="Q274" s="203">
        <v>0</v>
      </c>
      <c r="R274" s="203">
        <f>Q274*H274</f>
        <v>0</v>
      </c>
      <c r="S274" s="203">
        <v>0</v>
      </c>
      <c r="T274" s="204">
        <f>S274*H274</f>
        <v>0</v>
      </c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R274" s="205" t="s">
        <v>246</v>
      </c>
      <c r="AT274" s="205" t="s">
        <v>241</v>
      </c>
      <c r="AU274" s="205" t="s">
        <v>81</v>
      </c>
      <c r="AY274" s="19" t="s">
        <v>239</v>
      </c>
      <c r="BE274" s="206">
        <f>IF(N274="základní",J274,0)</f>
        <v>0</v>
      </c>
      <c r="BF274" s="206">
        <f>IF(N274="snížená",J274,0)</f>
        <v>0</v>
      </c>
      <c r="BG274" s="206">
        <f>IF(N274="zákl. přenesená",J274,0)</f>
        <v>0</v>
      </c>
      <c r="BH274" s="206">
        <f>IF(N274="sníž. přenesená",J274,0)</f>
        <v>0</v>
      </c>
      <c r="BI274" s="206">
        <f>IF(N274="nulová",J274,0)</f>
        <v>0</v>
      </c>
      <c r="BJ274" s="19" t="s">
        <v>79</v>
      </c>
      <c r="BK274" s="206">
        <f>ROUND(I274*H274,2)</f>
        <v>0</v>
      </c>
      <c r="BL274" s="19" t="s">
        <v>246</v>
      </c>
      <c r="BM274" s="205" t="s">
        <v>613</v>
      </c>
    </row>
    <row r="275" spans="1:65" s="2" customFormat="1" ht="11.25">
      <c r="A275" s="36"/>
      <c r="B275" s="37"/>
      <c r="C275" s="38"/>
      <c r="D275" s="207" t="s">
        <v>248</v>
      </c>
      <c r="E275" s="38"/>
      <c r="F275" s="208" t="s">
        <v>600</v>
      </c>
      <c r="G275" s="38"/>
      <c r="H275" s="38"/>
      <c r="I275" s="117"/>
      <c r="J275" s="38"/>
      <c r="K275" s="38"/>
      <c r="L275" s="41"/>
      <c r="M275" s="209"/>
      <c r="N275" s="210"/>
      <c r="O275" s="66"/>
      <c r="P275" s="66"/>
      <c r="Q275" s="66"/>
      <c r="R275" s="66"/>
      <c r="S275" s="66"/>
      <c r="T275" s="67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T275" s="19" t="s">
        <v>248</v>
      </c>
      <c r="AU275" s="19" t="s">
        <v>81</v>
      </c>
    </row>
    <row r="276" spans="1:65" s="14" customFormat="1" ht="11.25">
      <c r="B276" s="230"/>
      <c r="C276" s="231"/>
      <c r="D276" s="207" t="s">
        <v>250</v>
      </c>
      <c r="E276" s="232" t="s">
        <v>19</v>
      </c>
      <c r="F276" s="233" t="s">
        <v>563</v>
      </c>
      <c r="G276" s="231"/>
      <c r="H276" s="232" t="s">
        <v>19</v>
      </c>
      <c r="I276" s="234"/>
      <c r="J276" s="231"/>
      <c r="K276" s="231"/>
      <c r="L276" s="235"/>
      <c r="M276" s="236"/>
      <c r="N276" s="237"/>
      <c r="O276" s="237"/>
      <c r="P276" s="237"/>
      <c r="Q276" s="237"/>
      <c r="R276" s="237"/>
      <c r="S276" s="237"/>
      <c r="T276" s="238"/>
      <c r="AT276" s="239" t="s">
        <v>250</v>
      </c>
      <c r="AU276" s="239" t="s">
        <v>81</v>
      </c>
      <c r="AV276" s="14" t="s">
        <v>79</v>
      </c>
      <c r="AW276" s="14" t="s">
        <v>33</v>
      </c>
      <c r="AX276" s="14" t="s">
        <v>72</v>
      </c>
      <c r="AY276" s="239" t="s">
        <v>239</v>
      </c>
    </row>
    <row r="277" spans="1:65" s="13" customFormat="1" ht="11.25">
      <c r="B277" s="211"/>
      <c r="C277" s="212"/>
      <c r="D277" s="207" t="s">
        <v>250</v>
      </c>
      <c r="E277" s="213" t="s">
        <v>19</v>
      </c>
      <c r="F277" s="214" t="s">
        <v>564</v>
      </c>
      <c r="G277" s="212"/>
      <c r="H277" s="215">
        <v>0.54600000000000004</v>
      </c>
      <c r="I277" s="216"/>
      <c r="J277" s="212"/>
      <c r="K277" s="212"/>
      <c r="L277" s="217"/>
      <c r="M277" s="218"/>
      <c r="N277" s="219"/>
      <c r="O277" s="219"/>
      <c r="P277" s="219"/>
      <c r="Q277" s="219"/>
      <c r="R277" s="219"/>
      <c r="S277" s="219"/>
      <c r="T277" s="220"/>
      <c r="AT277" s="221" t="s">
        <v>250</v>
      </c>
      <c r="AU277" s="221" t="s">
        <v>81</v>
      </c>
      <c r="AV277" s="13" t="s">
        <v>81</v>
      </c>
      <c r="AW277" s="13" t="s">
        <v>33</v>
      </c>
      <c r="AX277" s="13" t="s">
        <v>72</v>
      </c>
      <c r="AY277" s="221" t="s">
        <v>239</v>
      </c>
    </row>
    <row r="278" spans="1:65" s="13" customFormat="1" ht="11.25">
      <c r="B278" s="211"/>
      <c r="C278" s="212"/>
      <c r="D278" s="207" t="s">
        <v>250</v>
      </c>
      <c r="E278" s="213" t="s">
        <v>19</v>
      </c>
      <c r="F278" s="214" t="s">
        <v>565</v>
      </c>
      <c r="G278" s="212"/>
      <c r="H278" s="215">
        <v>4.4000000000000004</v>
      </c>
      <c r="I278" s="216"/>
      <c r="J278" s="212"/>
      <c r="K278" s="212"/>
      <c r="L278" s="217"/>
      <c r="M278" s="218"/>
      <c r="N278" s="219"/>
      <c r="O278" s="219"/>
      <c r="P278" s="219"/>
      <c r="Q278" s="219"/>
      <c r="R278" s="219"/>
      <c r="S278" s="219"/>
      <c r="T278" s="220"/>
      <c r="AT278" s="221" t="s">
        <v>250</v>
      </c>
      <c r="AU278" s="221" t="s">
        <v>81</v>
      </c>
      <c r="AV278" s="13" t="s">
        <v>81</v>
      </c>
      <c r="AW278" s="13" t="s">
        <v>33</v>
      </c>
      <c r="AX278" s="13" t="s">
        <v>72</v>
      </c>
      <c r="AY278" s="221" t="s">
        <v>239</v>
      </c>
    </row>
    <row r="279" spans="1:65" s="14" customFormat="1" ht="11.25">
      <c r="B279" s="230"/>
      <c r="C279" s="231"/>
      <c r="D279" s="207" t="s">
        <v>250</v>
      </c>
      <c r="E279" s="232" t="s">
        <v>19</v>
      </c>
      <c r="F279" s="233" t="s">
        <v>568</v>
      </c>
      <c r="G279" s="231"/>
      <c r="H279" s="232" t="s">
        <v>19</v>
      </c>
      <c r="I279" s="234"/>
      <c r="J279" s="231"/>
      <c r="K279" s="231"/>
      <c r="L279" s="235"/>
      <c r="M279" s="236"/>
      <c r="N279" s="237"/>
      <c r="O279" s="237"/>
      <c r="P279" s="237"/>
      <c r="Q279" s="237"/>
      <c r="R279" s="237"/>
      <c r="S279" s="237"/>
      <c r="T279" s="238"/>
      <c r="AT279" s="239" t="s">
        <v>250</v>
      </c>
      <c r="AU279" s="239" t="s">
        <v>81</v>
      </c>
      <c r="AV279" s="14" t="s">
        <v>79</v>
      </c>
      <c r="AW279" s="14" t="s">
        <v>33</v>
      </c>
      <c r="AX279" s="14" t="s">
        <v>72</v>
      </c>
      <c r="AY279" s="239" t="s">
        <v>239</v>
      </c>
    </row>
    <row r="280" spans="1:65" s="13" customFormat="1" ht="11.25">
      <c r="B280" s="211"/>
      <c r="C280" s="212"/>
      <c r="D280" s="207" t="s">
        <v>250</v>
      </c>
      <c r="E280" s="213" t="s">
        <v>19</v>
      </c>
      <c r="F280" s="214" t="s">
        <v>569</v>
      </c>
      <c r="G280" s="212"/>
      <c r="H280" s="215">
        <v>6.7859999999999996</v>
      </c>
      <c r="I280" s="216"/>
      <c r="J280" s="212"/>
      <c r="K280" s="212"/>
      <c r="L280" s="217"/>
      <c r="M280" s="218"/>
      <c r="N280" s="219"/>
      <c r="O280" s="219"/>
      <c r="P280" s="219"/>
      <c r="Q280" s="219"/>
      <c r="R280" s="219"/>
      <c r="S280" s="219"/>
      <c r="T280" s="220"/>
      <c r="AT280" s="221" t="s">
        <v>250</v>
      </c>
      <c r="AU280" s="221" t="s">
        <v>81</v>
      </c>
      <c r="AV280" s="13" t="s">
        <v>81</v>
      </c>
      <c r="AW280" s="13" t="s">
        <v>33</v>
      </c>
      <c r="AX280" s="13" t="s">
        <v>72</v>
      </c>
      <c r="AY280" s="221" t="s">
        <v>239</v>
      </c>
    </row>
    <row r="281" spans="1:65" s="13" customFormat="1" ht="11.25">
      <c r="B281" s="211"/>
      <c r="C281" s="212"/>
      <c r="D281" s="207" t="s">
        <v>250</v>
      </c>
      <c r="E281" s="213" t="s">
        <v>19</v>
      </c>
      <c r="F281" s="214" t="s">
        <v>607</v>
      </c>
      <c r="G281" s="212"/>
      <c r="H281" s="215">
        <v>0.45100000000000001</v>
      </c>
      <c r="I281" s="216"/>
      <c r="J281" s="212"/>
      <c r="K281" s="212"/>
      <c r="L281" s="217"/>
      <c r="M281" s="218"/>
      <c r="N281" s="219"/>
      <c r="O281" s="219"/>
      <c r="P281" s="219"/>
      <c r="Q281" s="219"/>
      <c r="R281" s="219"/>
      <c r="S281" s="219"/>
      <c r="T281" s="220"/>
      <c r="AT281" s="221" t="s">
        <v>250</v>
      </c>
      <c r="AU281" s="221" t="s">
        <v>81</v>
      </c>
      <c r="AV281" s="13" t="s">
        <v>81</v>
      </c>
      <c r="AW281" s="13" t="s">
        <v>33</v>
      </c>
      <c r="AX281" s="13" t="s">
        <v>72</v>
      </c>
      <c r="AY281" s="221" t="s">
        <v>239</v>
      </c>
    </row>
    <row r="282" spans="1:65" s="13" customFormat="1" ht="11.25">
      <c r="B282" s="211"/>
      <c r="C282" s="212"/>
      <c r="D282" s="207" t="s">
        <v>250</v>
      </c>
      <c r="E282" s="213" t="s">
        <v>19</v>
      </c>
      <c r="F282" s="214" t="s">
        <v>570</v>
      </c>
      <c r="G282" s="212"/>
      <c r="H282" s="215">
        <v>0.11</v>
      </c>
      <c r="I282" s="216"/>
      <c r="J282" s="212"/>
      <c r="K282" s="212"/>
      <c r="L282" s="217"/>
      <c r="M282" s="218"/>
      <c r="N282" s="219"/>
      <c r="O282" s="219"/>
      <c r="P282" s="219"/>
      <c r="Q282" s="219"/>
      <c r="R282" s="219"/>
      <c r="S282" s="219"/>
      <c r="T282" s="220"/>
      <c r="AT282" s="221" t="s">
        <v>250</v>
      </c>
      <c r="AU282" s="221" t="s">
        <v>81</v>
      </c>
      <c r="AV282" s="13" t="s">
        <v>81</v>
      </c>
      <c r="AW282" s="13" t="s">
        <v>33</v>
      </c>
      <c r="AX282" s="13" t="s">
        <v>72</v>
      </c>
      <c r="AY282" s="221" t="s">
        <v>239</v>
      </c>
    </row>
    <row r="283" spans="1:65" s="14" customFormat="1" ht="11.25">
      <c r="B283" s="230"/>
      <c r="C283" s="231"/>
      <c r="D283" s="207" t="s">
        <v>250</v>
      </c>
      <c r="E283" s="232" t="s">
        <v>19</v>
      </c>
      <c r="F283" s="233" t="s">
        <v>573</v>
      </c>
      <c r="G283" s="231"/>
      <c r="H283" s="232" t="s">
        <v>19</v>
      </c>
      <c r="I283" s="234"/>
      <c r="J283" s="231"/>
      <c r="K283" s="231"/>
      <c r="L283" s="235"/>
      <c r="M283" s="236"/>
      <c r="N283" s="237"/>
      <c r="O283" s="237"/>
      <c r="P283" s="237"/>
      <c r="Q283" s="237"/>
      <c r="R283" s="237"/>
      <c r="S283" s="237"/>
      <c r="T283" s="238"/>
      <c r="AT283" s="239" t="s">
        <v>250</v>
      </c>
      <c r="AU283" s="239" t="s">
        <v>81</v>
      </c>
      <c r="AV283" s="14" t="s">
        <v>79</v>
      </c>
      <c r="AW283" s="14" t="s">
        <v>33</v>
      </c>
      <c r="AX283" s="14" t="s">
        <v>72</v>
      </c>
      <c r="AY283" s="239" t="s">
        <v>239</v>
      </c>
    </row>
    <row r="284" spans="1:65" s="13" customFormat="1" ht="11.25">
      <c r="B284" s="211"/>
      <c r="C284" s="212"/>
      <c r="D284" s="207" t="s">
        <v>250</v>
      </c>
      <c r="E284" s="213" t="s">
        <v>19</v>
      </c>
      <c r="F284" s="214" t="s">
        <v>608</v>
      </c>
      <c r="G284" s="212"/>
      <c r="H284" s="215">
        <v>227.565</v>
      </c>
      <c r="I284" s="216"/>
      <c r="J284" s="212"/>
      <c r="K284" s="212"/>
      <c r="L284" s="217"/>
      <c r="M284" s="218"/>
      <c r="N284" s="219"/>
      <c r="O284" s="219"/>
      <c r="P284" s="219"/>
      <c r="Q284" s="219"/>
      <c r="R284" s="219"/>
      <c r="S284" s="219"/>
      <c r="T284" s="220"/>
      <c r="AT284" s="221" t="s">
        <v>250</v>
      </c>
      <c r="AU284" s="221" t="s">
        <v>81</v>
      </c>
      <c r="AV284" s="13" t="s">
        <v>81</v>
      </c>
      <c r="AW284" s="13" t="s">
        <v>33</v>
      </c>
      <c r="AX284" s="13" t="s">
        <v>72</v>
      </c>
      <c r="AY284" s="221" t="s">
        <v>239</v>
      </c>
    </row>
    <row r="285" spans="1:65" s="13" customFormat="1" ht="11.25">
      <c r="B285" s="211"/>
      <c r="C285" s="212"/>
      <c r="D285" s="207" t="s">
        <v>250</v>
      </c>
      <c r="E285" s="213" t="s">
        <v>19</v>
      </c>
      <c r="F285" s="214" t="s">
        <v>574</v>
      </c>
      <c r="G285" s="212"/>
      <c r="H285" s="215">
        <v>194.065</v>
      </c>
      <c r="I285" s="216"/>
      <c r="J285" s="212"/>
      <c r="K285" s="212"/>
      <c r="L285" s="217"/>
      <c r="M285" s="218"/>
      <c r="N285" s="219"/>
      <c r="O285" s="219"/>
      <c r="P285" s="219"/>
      <c r="Q285" s="219"/>
      <c r="R285" s="219"/>
      <c r="S285" s="219"/>
      <c r="T285" s="220"/>
      <c r="AT285" s="221" t="s">
        <v>250</v>
      </c>
      <c r="AU285" s="221" t="s">
        <v>81</v>
      </c>
      <c r="AV285" s="13" t="s">
        <v>81</v>
      </c>
      <c r="AW285" s="13" t="s">
        <v>33</v>
      </c>
      <c r="AX285" s="13" t="s">
        <v>72</v>
      </c>
      <c r="AY285" s="221" t="s">
        <v>239</v>
      </c>
    </row>
    <row r="286" spans="1:65" s="13" customFormat="1" ht="11.25">
      <c r="B286" s="211"/>
      <c r="C286" s="212"/>
      <c r="D286" s="207" t="s">
        <v>250</v>
      </c>
      <c r="E286" s="213" t="s">
        <v>19</v>
      </c>
      <c r="F286" s="214" t="s">
        <v>580</v>
      </c>
      <c r="G286" s="212"/>
      <c r="H286" s="215">
        <v>5.58</v>
      </c>
      <c r="I286" s="216"/>
      <c r="J286" s="212"/>
      <c r="K286" s="212"/>
      <c r="L286" s="217"/>
      <c r="M286" s="218"/>
      <c r="N286" s="219"/>
      <c r="O286" s="219"/>
      <c r="P286" s="219"/>
      <c r="Q286" s="219"/>
      <c r="R286" s="219"/>
      <c r="S286" s="219"/>
      <c r="T286" s="220"/>
      <c r="AT286" s="221" t="s">
        <v>250</v>
      </c>
      <c r="AU286" s="221" t="s">
        <v>81</v>
      </c>
      <c r="AV286" s="13" t="s">
        <v>81</v>
      </c>
      <c r="AW286" s="13" t="s">
        <v>33</v>
      </c>
      <c r="AX286" s="13" t="s">
        <v>72</v>
      </c>
      <c r="AY286" s="221" t="s">
        <v>239</v>
      </c>
    </row>
    <row r="287" spans="1:65" s="13" customFormat="1" ht="11.25">
      <c r="B287" s="211"/>
      <c r="C287" s="212"/>
      <c r="D287" s="207" t="s">
        <v>250</v>
      </c>
      <c r="E287" s="213" t="s">
        <v>19</v>
      </c>
      <c r="F287" s="214" t="s">
        <v>586</v>
      </c>
      <c r="G287" s="212"/>
      <c r="H287" s="215">
        <v>393.14100000000002</v>
      </c>
      <c r="I287" s="216"/>
      <c r="J287" s="212"/>
      <c r="K287" s="212"/>
      <c r="L287" s="217"/>
      <c r="M287" s="218"/>
      <c r="N287" s="219"/>
      <c r="O287" s="219"/>
      <c r="P287" s="219"/>
      <c r="Q287" s="219"/>
      <c r="R287" s="219"/>
      <c r="S287" s="219"/>
      <c r="T287" s="220"/>
      <c r="AT287" s="221" t="s">
        <v>250</v>
      </c>
      <c r="AU287" s="221" t="s">
        <v>81</v>
      </c>
      <c r="AV287" s="13" t="s">
        <v>81</v>
      </c>
      <c r="AW287" s="13" t="s">
        <v>33</v>
      </c>
      <c r="AX287" s="13" t="s">
        <v>72</v>
      </c>
      <c r="AY287" s="221" t="s">
        <v>239</v>
      </c>
    </row>
    <row r="288" spans="1:65" s="13" customFormat="1" ht="11.25">
      <c r="B288" s="211"/>
      <c r="C288" s="212"/>
      <c r="D288" s="207" t="s">
        <v>250</v>
      </c>
      <c r="E288" s="213" t="s">
        <v>19</v>
      </c>
      <c r="F288" s="214" t="s">
        <v>609</v>
      </c>
      <c r="G288" s="212"/>
      <c r="H288" s="215">
        <v>23.904</v>
      </c>
      <c r="I288" s="216"/>
      <c r="J288" s="212"/>
      <c r="K288" s="212"/>
      <c r="L288" s="217"/>
      <c r="M288" s="218"/>
      <c r="N288" s="219"/>
      <c r="O288" s="219"/>
      <c r="P288" s="219"/>
      <c r="Q288" s="219"/>
      <c r="R288" s="219"/>
      <c r="S288" s="219"/>
      <c r="T288" s="220"/>
      <c r="AT288" s="221" t="s">
        <v>250</v>
      </c>
      <c r="AU288" s="221" t="s">
        <v>81</v>
      </c>
      <c r="AV288" s="13" t="s">
        <v>81</v>
      </c>
      <c r="AW288" s="13" t="s">
        <v>33</v>
      </c>
      <c r="AX288" s="13" t="s">
        <v>72</v>
      </c>
      <c r="AY288" s="221" t="s">
        <v>239</v>
      </c>
    </row>
    <row r="289" spans="1:65" s="13" customFormat="1" ht="11.25">
      <c r="B289" s="211"/>
      <c r="C289" s="212"/>
      <c r="D289" s="207" t="s">
        <v>250</v>
      </c>
      <c r="E289" s="212"/>
      <c r="F289" s="214" t="s">
        <v>614</v>
      </c>
      <c r="G289" s="212"/>
      <c r="H289" s="215">
        <v>20557.151999999998</v>
      </c>
      <c r="I289" s="216"/>
      <c r="J289" s="212"/>
      <c r="K289" s="212"/>
      <c r="L289" s="217"/>
      <c r="M289" s="218"/>
      <c r="N289" s="219"/>
      <c r="O289" s="219"/>
      <c r="P289" s="219"/>
      <c r="Q289" s="219"/>
      <c r="R289" s="219"/>
      <c r="S289" s="219"/>
      <c r="T289" s="220"/>
      <c r="AT289" s="221" t="s">
        <v>250</v>
      </c>
      <c r="AU289" s="221" t="s">
        <v>81</v>
      </c>
      <c r="AV289" s="13" t="s">
        <v>81</v>
      </c>
      <c r="AW289" s="13" t="s">
        <v>4</v>
      </c>
      <c r="AX289" s="13" t="s">
        <v>79</v>
      </c>
      <c r="AY289" s="221" t="s">
        <v>239</v>
      </c>
    </row>
    <row r="290" spans="1:65" s="2" customFormat="1" ht="16.5" customHeight="1">
      <c r="A290" s="36"/>
      <c r="B290" s="37"/>
      <c r="C290" s="194" t="s">
        <v>615</v>
      </c>
      <c r="D290" s="194" t="s">
        <v>241</v>
      </c>
      <c r="E290" s="195" t="s">
        <v>616</v>
      </c>
      <c r="F290" s="196" t="s">
        <v>617</v>
      </c>
      <c r="G290" s="197" t="s">
        <v>265</v>
      </c>
      <c r="H290" s="198">
        <v>254.93100000000001</v>
      </c>
      <c r="I290" s="199"/>
      <c r="J290" s="200">
        <f>ROUND(I290*H290,2)</f>
        <v>0</v>
      </c>
      <c r="K290" s="196" t="s">
        <v>245</v>
      </c>
      <c r="L290" s="41"/>
      <c r="M290" s="201" t="s">
        <v>19</v>
      </c>
      <c r="N290" s="202" t="s">
        <v>43</v>
      </c>
      <c r="O290" s="66"/>
      <c r="P290" s="203">
        <f>O290*H290</f>
        <v>0</v>
      </c>
      <c r="Q290" s="203">
        <v>0</v>
      </c>
      <c r="R290" s="203">
        <f>Q290*H290</f>
        <v>0</v>
      </c>
      <c r="S290" s="203">
        <v>0</v>
      </c>
      <c r="T290" s="204">
        <f>S290*H290</f>
        <v>0</v>
      </c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R290" s="205" t="s">
        <v>246</v>
      </c>
      <c r="AT290" s="205" t="s">
        <v>241</v>
      </c>
      <c r="AU290" s="205" t="s">
        <v>81</v>
      </c>
      <c r="AY290" s="19" t="s">
        <v>239</v>
      </c>
      <c r="BE290" s="206">
        <f>IF(N290="základní",J290,0)</f>
        <v>0</v>
      </c>
      <c r="BF290" s="206">
        <f>IF(N290="snížená",J290,0)</f>
        <v>0</v>
      </c>
      <c r="BG290" s="206">
        <f>IF(N290="zákl. přenesená",J290,0)</f>
        <v>0</v>
      </c>
      <c r="BH290" s="206">
        <f>IF(N290="sníž. přenesená",J290,0)</f>
        <v>0</v>
      </c>
      <c r="BI290" s="206">
        <f>IF(N290="nulová",J290,0)</f>
        <v>0</v>
      </c>
      <c r="BJ290" s="19" t="s">
        <v>79</v>
      </c>
      <c r="BK290" s="206">
        <f>ROUND(I290*H290,2)</f>
        <v>0</v>
      </c>
      <c r="BL290" s="19" t="s">
        <v>246</v>
      </c>
      <c r="BM290" s="205" t="s">
        <v>618</v>
      </c>
    </row>
    <row r="291" spans="1:65" s="2" customFormat="1" ht="19.5">
      <c r="A291" s="36"/>
      <c r="B291" s="37"/>
      <c r="C291" s="38"/>
      <c r="D291" s="207" t="s">
        <v>248</v>
      </c>
      <c r="E291" s="38"/>
      <c r="F291" s="208" t="s">
        <v>619</v>
      </c>
      <c r="G291" s="38"/>
      <c r="H291" s="38"/>
      <c r="I291" s="117"/>
      <c r="J291" s="38"/>
      <c r="K291" s="38"/>
      <c r="L291" s="41"/>
      <c r="M291" s="209"/>
      <c r="N291" s="210"/>
      <c r="O291" s="66"/>
      <c r="P291" s="66"/>
      <c r="Q291" s="66"/>
      <c r="R291" s="66"/>
      <c r="S291" s="66"/>
      <c r="T291" s="67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T291" s="19" t="s">
        <v>248</v>
      </c>
      <c r="AU291" s="19" t="s">
        <v>81</v>
      </c>
    </row>
    <row r="292" spans="1:65" s="14" customFormat="1" ht="11.25">
      <c r="B292" s="230"/>
      <c r="C292" s="231"/>
      <c r="D292" s="207" t="s">
        <v>250</v>
      </c>
      <c r="E292" s="232" t="s">
        <v>19</v>
      </c>
      <c r="F292" s="233" t="s">
        <v>573</v>
      </c>
      <c r="G292" s="231"/>
      <c r="H292" s="232" t="s">
        <v>19</v>
      </c>
      <c r="I292" s="234"/>
      <c r="J292" s="231"/>
      <c r="K292" s="231"/>
      <c r="L292" s="235"/>
      <c r="M292" s="236"/>
      <c r="N292" s="237"/>
      <c r="O292" s="237"/>
      <c r="P292" s="237"/>
      <c r="Q292" s="237"/>
      <c r="R292" s="237"/>
      <c r="S292" s="237"/>
      <c r="T292" s="238"/>
      <c r="AT292" s="239" t="s">
        <v>250</v>
      </c>
      <c r="AU292" s="239" t="s">
        <v>81</v>
      </c>
      <c r="AV292" s="14" t="s">
        <v>79</v>
      </c>
      <c r="AW292" s="14" t="s">
        <v>33</v>
      </c>
      <c r="AX292" s="14" t="s">
        <v>72</v>
      </c>
      <c r="AY292" s="239" t="s">
        <v>239</v>
      </c>
    </row>
    <row r="293" spans="1:65" s="13" customFormat="1" ht="11.25">
      <c r="B293" s="211"/>
      <c r="C293" s="212"/>
      <c r="D293" s="207" t="s">
        <v>250</v>
      </c>
      <c r="E293" s="213" t="s">
        <v>19</v>
      </c>
      <c r="F293" s="214" t="s">
        <v>595</v>
      </c>
      <c r="G293" s="212"/>
      <c r="H293" s="215">
        <v>27.366</v>
      </c>
      <c r="I293" s="216"/>
      <c r="J293" s="212"/>
      <c r="K293" s="212"/>
      <c r="L293" s="217"/>
      <c r="M293" s="218"/>
      <c r="N293" s="219"/>
      <c r="O293" s="219"/>
      <c r="P293" s="219"/>
      <c r="Q293" s="219"/>
      <c r="R293" s="219"/>
      <c r="S293" s="219"/>
      <c r="T293" s="220"/>
      <c r="AT293" s="221" t="s">
        <v>250</v>
      </c>
      <c r="AU293" s="221" t="s">
        <v>81</v>
      </c>
      <c r="AV293" s="13" t="s">
        <v>81</v>
      </c>
      <c r="AW293" s="13" t="s">
        <v>33</v>
      </c>
      <c r="AX293" s="13" t="s">
        <v>72</v>
      </c>
      <c r="AY293" s="221" t="s">
        <v>239</v>
      </c>
    </row>
    <row r="294" spans="1:65" s="13" customFormat="1" ht="11.25">
      <c r="B294" s="211"/>
      <c r="C294" s="212"/>
      <c r="D294" s="207" t="s">
        <v>250</v>
      </c>
      <c r="E294" s="213" t="s">
        <v>19</v>
      </c>
      <c r="F294" s="214" t="s">
        <v>608</v>
      </c>
      <c r="G294" s="212"/>
      <c r="H294" s="215">
        <v>227.565</v>
      </c>
      <c r="I294" s="216"/>
      <c r="J294" s="212"/>
      <c r="K294" s="212"/>
      <c r="L294" s="217"/>
      <c r="M294" s="218"/>
      <c r="N294" s="219"/>
      <c r="O294" s="219"/>
      <c r="P294" s="219"/>
      <c r="Q294" s="219"/>
      <c r="R294" s="219"/>
      <c r="S294" s="219"/>
      <c r="T294" s="220"/>
      <c r="AT294" s="221" t="s">
        <v>250</v>
      </c>
      <c r="AU294" s="221" t="s">
        <v>81</v>
      </c>
      <c r="AV294" s="13" t="s">
        <v>81</v>
      </c>
      <c r="AW294" s="13" t="s">
        <v>33</v>
      </c>
      <c r="AX294" s="13" t="s">
        <v>72</v>
      </c>
      <c r="AY294" s="221" t="s">
        <v>239</v>
      </c>
    </row>
    <row r="295" spans="1:65" s="2" customFormat="1" ht="16.5" customHeight="1">
      <c r="A295" s="36"/>
      <c r="B295" s="37"/>
      <c r="C295" s="194" t="s">
        <v>620</v>
      </c>
      <c r="D295" s="194" t="s">
        <v>241</v>
      </c>
      <c r="E295" s="195" t="s">
        <v>621</v>
      </c>
      <c r="F295" s="196" t="s">
        <v>264</v>
      </c>
      <c r="G295" s="197" t="s">
        <v>265</v>
      </c>
      <c r="H295" s="198">
        <v>0.60899999999999999</v>
      </c>
      <c r="I295" s="199"/>
      <c r="J295" s="200">
        <f>ROUND(I295*H295,2)</f>
        <v>0</v>
      </c>
      <c r="K295" s="196" t="s">
        <v>245</v>
      </c>
      <c r="L295" s="41"/>
      <c r="M295" s="201" t="s">
        <v>19</v>
      </c>
      <c r="N295" s="202" t="s">
        <v>43</v>
      </c>
      <c r="O295" s="66"/>
      <c r="P295" s="203">
        <f>O295*H295</f>
        <v>0</v>
      </c>
      <c r="Q295" s="203">
        <v>0</v>
      </c>
      <c r="R295" s="203">
        <f>Q295*H295</f>
        <v>0</v>
      </c>
      <c r="S295" s="203">
        <v>0</v>
      </c>
      <c r="T295" s="204">
        <f>S295*H295</f>
        <v>0</v>
      </c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R295" s="205" t="s">
        <v>246</v>
      </c>
      <c r="AT295" s="205" t="s">
        <v>241</v>
      </c>
      <c r="AU295" s="205" t="s">
        <v>81</v>
      </c>
      <c r="AY295" s="19" t="s">
        <v>239</v>
      </c>
      <c r="BE295" s="206">
        <f>IF(N295="základní",J295,0)</f>
        <v>0</v>
      </c>
      <c r="BF295" s="206">
        <f>IF(N295="snížená",J295,0)</f>
        <v>0</v>
      </c>
      <c r="BG295" s="206">
        <f>IF(N295="zákl. přenesená",J295,0)</f>
        <v>0</v>
      </c>
      <c r="BH295" s="206">
        <f>IF(N295="sníž. přenesená",J295,0)</f>
        <v>0</v>
      </c>
      <c r="BI295" s="206">
        <f>IF(N295="nulová",J295,0)</f>
        <v>0</v>
      </c>
      <c r="BJ295" s="19" t="s">
        <v>79</v>
      </c>
      <c r="BK295" s="206">
        <f>ROUND(I295*H295,2)</f>
        <v>0</v>
      </c>
      <c r="BL295" s="19" t="s">
        <v>246</v>
      </c>
      <c r="BM295" s="205" t="s">
        <v>622</v>
      </c>
    </row>
    <row r="296" spans="1:65" s="2" customFormat="1" ht="11.25">
      <c r="A296" s="36"/>
      <c r="B296" s="37"/>
      <c r="C296" s="38"/>
      <c r="D296" s="207" t="s">
        <v>248</v>
      </c>
      <c r="E296" s="38"/>
      <c r="F296" s="208" t="s">
        <v>267</v>
      </c>
      <c r="G296" s="38"/>
      <c r="H296" s="38"/>
      <c r="I296" s="117"/>
      <c r="J296" s="38"/>
      <c r="K296" s="38"/>
      <c r="L296" s="41"/>
      <c r="M296" s="209"/>
      <c r="N296" s="210"/>
      <c r="O296" s="66"/>
      <c r="P296" s="66"/>
      <c r="Q296" s="66"/>
      <c r="R296" s="66"/>
      <c r="S296" s="66"/>
      <c r="T296" s="67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T296" s="19" t="s">
        <v>248</v>
      </c>
      <c r="AU296" s="19" t="s">
        <v>81</v>
      </c>
    </row>
    <row r="297" spans="1:65" s="14" customFormat="1" ht="11.25">
      <c r="B297" s="230"/>
      <c r="C297" s="231"/>
      <c r="D297" s="207" t="s">
        <v>250</v>
      </c>
      <c r="E297" s="232" t="s">
        <v>19</v>
      </c>
      <c r="F297" s="233" t="s">
        <v>563</v>
      </c>
      <c r="G297" s="231"/>
      <c r="H297" s="232" t="s">
        <v>19</v>
      </c>
      <c r="I297" s="234"/>
      <c r="J297" s="231"/>
      <c r="K297" s="231"/>
      <c r="L297" s="235"/>
      <c r="M297" s="236"/>
      <c r="N297" s="237"/>
      <c r="O297" s="237"/>
      <c r="P297" s="237"/>
      <c r="Q297" s="237"/>
      <c r="R297" s="237"/>
      <c r="S297" s="237"/>
      <c r="T297" s="238"/>
      <c r="AT297" s="239" t="s">
        <v>250</v>
      </c>
      <c r="AU297" s="239" t="s">
        <v>81</v>
      </c>
      <c r="AV297" s="14" t="s">
        <v>79</v>
      </c>
      <c r="AW297" s="14" t="s">
        <v>33</v>
      </c>
      <c r="AX297" s="14" t="s">
        <v>72</v>
      </c>
      <c r="AY297" s="239" t="s">
        <v>239</v>
      </c>
    </row>
    <row r="298" spans="1:65" s="13" customFormat="1" ht="11.25">
      <c r="B298" s="211"/>
      <c r="C298" s="212"/>
      <c r="D298" s="207" t="s">
        <v>250</v>
      </c>
      <c r="E298" s="213" t="s">
        <v>19</v>
      </c>
      <c r="F298" s="214" t="s">
        <v>623</v>
      </c>
      <c r="G298" s="212"/>
      <c r="H298" s="215">
        <v>0.60899999999999999</v>
      </c>
      <c r="I298" s="216"/>
      <c r="J298" s="212"/>
      <c r="K298" s="212"/>
      <c r="L298" s="217"/>
      <c r="M298" s="218"/>
      <c r="N298" s="219"/>
      <c r="O298" s="219"/>
      <c r="P298" s="219"/>
      <c r="Q298" s="219"/>
      <c r="R298" s="219"/>
      <c r="S298" s="219"/>
      <c r="T298" s="220"/>
      <c r="AT298" s="221" t="s">
        <v>250</v>
      </c>
      <c r="AU298" s="221" t="s">
        <v>81</v>
      </c>
      <c r="AV298" s="13" t="s">
        <v>81</v>
      </c>
      <c r="AW298" s="13" t="s">
        <v>33</v>
      </c>
      <c r="AX298" s="13" t="s">
        <v>72</v>
      </c>
      <c r="AY298" s="221" t="s">
        <v>239</v>
      </c>
    </row>
    <row r="299" spans="1:65" s="2" customFormat="1" ht="16.5" customHeight="1">
      <c r="A299" s="36"/>
      <c r="B299" s="37"/>
      <c r="C299" s="194" t="s">
        <v>624</v>
      </c>
      <c r="D299" s="194" t="s">
        <v>241</v>
      </c>
      <c r="E299" s="195" t="s">
        <v>621</v>
      </c>
      <c r="F299" s="196" t="s">
        <v>264</v>
      </c>
      <c r="G299" s="197" t="s">
        <v>265</v>
      </c>
      <c r="H299" s="198">
        <v>8.02</v>
      </c>
      <c r="I299" s="199"/>
      <c r="J299" s="200">
        <f>ROUND(I299*H299,2)</f>
        <v>0</v>
      </c>
      <c r="K299" s="196" t="s">
        <v>245</v>
      </c>
      <c r="L299" s="41"/>
      <c r="M299" s="201" t="s">
        <v>19</v>
      </c>
      <c r="N299" s="202" t="s">
        <v>43</v>
      </c>
      <c r="O299" s="66"/>
      <c r="P299" s="203">
        <f>O299*H299</f>
        <v>0</v>
      </c>
      <c r="Q299" s="203">
        <v>0</v>
      </c>
      <c r="R299" s="203">
        <f>Q299*H299</f>
        <v>0</v>
      </c>
      <c r="S299" s="203">
        <v>0</v>
      </c>
      <c r="T299" s="204">
        <f>S299*H299</f>
        <v>0</v>
      </c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R299" s="205" t="s">
        <v>246</v>
      </c>
      <c r="AT299" s="205" t="s">
        <v>241</v>
      </c>
      <c r="AU299" s="205" t="s">
        <v>81</v>
      </c>
      <c r="AY299" s="19" t="s">
        <v>239</v>
      </c>
      <c r="BE299" s="206">
        <f>IF(N299="základní",J299,0)</f>
        <v>0</v>
      </c>
      <c r="BF299" s="206">
        <f>IF(N299="snížená",J299,0)</f>
        <v>0</v>
      </c>
      <c r="BG299" s="206">
        <f>IF(N299="zákl. přenesená",J299,0)</f>
        <v>0</v>
      </c>
      <c r="BH299" s="206">
        <f>IF(N299="sníž. přenesená",J299,0)</f>
        <v>0</v>
      </c>
      <c r="BI299" s="206">
        <f>IF(N299="nulová",J299,0)</f>
        <v>0</v>
      </c>
      <c r="BJ299" s="19" t="s">
        <v>79</v>
      </c>
      <c r="BK299" s="206">
        <f>ROUND(I299*H299,2)</f>
        <v>0</v>
      </c>
      <c r="BL299" s="19" t="s">
        <v>246</v>
      </c>
      <c r="BM299" s="205" t="s">
        <v>625</v>
      </c>
    </row>
    <row r="300" spans="1:65" s="2" customFormat="1" ht="11.25">
      <c r="A300" s="36"/>
      <c r="B300" s="37"/>
      <c r="C300" s="38"/>
      <c r="D300" s="207" t="s">
        <v>248</v>
      </c>
      <c r="E300" s="38"/>
      <c r="F300" s="208" t="s">
        <v>267</v>
      </c>
      <c r="G300" s="38"/>
      <c r="H300" s="38"/>
      <c r="I300" s="117"/>
      <c r="J300" s="38"/>
      <c r="K300" s="38"/>
      <c r="L300" s="41"/>
      <c r="M300" s="209"/>
      <c r="N300" s="210"/>
      <c r="O300" s="66"/>
      <c r="P300" s="66"/>
      <c r="Q300" s="66"/>
      <c r="R300" s="66"/>
      <c r="S300" s="66"/>
      <c r="T300" s="67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T300" s="19" t="s">
        <v>248</v>
      </c>
      <c r="AU300" s="19" t="s">
        <v>81</v>
      </c>
    </row>
    <row r="301" spans="1:65" s="14" customFormat="1" ht="11.25">
      <c r="B301" s="230"/>
      <c r="C301" s="231"/>
      <c r="D301" s="207" t="s">
        <v>250</v>
      </c>
      <c r="E301" s="232" t="s">
        <v>19</v>
      </c>
      <c r="F301" s="233" t="s">
        <v>568</v>
      </c>
      <c r="G301" s="231"/>
      <c r="H301" s="232" t="s">
        <v>19</v>
      </c>
      <c r="I301" s="234"/>
      <c r="J301" s="231"/>
      <c r="K301" s="231"/>
      <c r="L301" s="235"/>
      <c r="M301" s="236"/>
      <c r="N301" s="237"/>
      <c r="O301" s="237"/>
      <c r="P301" s="237"/>
      <c r="Q301" s="237"/>
      <c r="R301" s="237"/>
      <c r="S301" s="237"/>
      <c r="T301" s="238"/>
      <c r="AT301" s="239" t="s">
        <v>250</v>
      </c>
      <c r="AU301" s="239" t="s">
        <v>81</v>
      </c>
      <c r="AV301" s="14" t="s">
        <v>79</v>
      </c>
      <c r="AW301" s="14" t="s">
        <v>33</v>
      </c>
      <c r="AX301" s="14" t="s">
        <v>72</v>
      </c>
      <c r="AY301" s="239" t="s">
        <v>239</v>
      </c>
    </row>
    <row r="302" spans="1:65" s="13" customFormat="1" ht="11.25">
      <c r="B302" s="211"/>
      <c r="C302" s="212"/>
      <c r="D302" s="207" t="s">
        <v>250</v>
      </c>
      <c r="E302" s="213" t="s">
        <v>19</v>
      </c>
      <c r="F302" s="214" t="s">
        <v>593</v>
      </c>
      <c r="G302" s="212"/>
      <c r="H302" s="215">
        <v>7.569</v>
      </c>
      <c r="I302" s="216"/>
      <c r="J302" s="212"/>
      <c r="K302" s="212"/>
      <c r="L302" s="217"/>
      <c r="M302" s="218"/>
      <c r="N302" s="219"/>
      <c r="O302" s="219"/>
      <c r="P302" s="219"/>
      <c r="Q302" s="219"/>
      <c r="R302" s="219"/>
      <c r="S302" s="219"/>
      <c r="T302" s="220"/>
      <c r="AT302" s="221" t="s">
        <v>250</v>
      </c>
      <c r="AU302" s="221" t="s">
        <v>81</v>
      </c>
      <c r="AV302" s="13" t="s">
        <v>81</v>
      </c>
      <c r="AW302" s="13" t="s">
        <v>33</v>
      </c>
      <c r="AX302" s="13" t="s">
        <v>72</v>
      </c>
      <c r="AY302" s="221" t="s">
        <v>239</v>
      </c>
    </row>
    <row r="303" spans="1:65" s="13" customFormat="1" ht="11.25">
      <c r="B303" s="211"/>
      <c r="C303" s="212"/>
      <c r="D303" s="207" t="s">
        <v>250</v>
      </c>
      <c r="E303" s="213" t="s">
        <v>19</v>
      </c>
      <c r="F303" s="214" t="s">
        <v>607</v>
      </c>
      <c r="G303" s="212"/>
      <c r="H303" s="215">
        <v>0.45100000000000001</v>
      </c>
      <c r="I303" s="216"/>
      <c r="J303" s="212"/>
      <c r="K303" s="212"/>
      <c r="L303" s="217"/>
      <c r="M303" s="218"/>
      <c r="N303" s="219"/>
      <c r="O303" s="219"/>
      <c r="P303" s="219"/>
      <c r="Q303" s="219"/>
      <c r="R303" s="219"/>
      <c r="S303" s="219"/>
      <c r="T303" s="220"/>
      <c r="AT303" s="221" t="s">
        <v>250</v>
      </c>
      <c r="AU303" s="221" t="s">
        <v>81</v>
      </c>
      <c r="AV303" s="13" t="s">
        <v>81</v>
      </c>
      <c r="AW303" s="13" t="s">
        <v>33</v>
      </c>
      <c r="AX303" s="13" t="s">
        <v>72</v>
      </c>
      <c r="AY303" s="221" t="s">
        <v>239</v>
      </c>
    </row>
    <row r="304" spans="1:65" s="2" customFormat="1" ht="16.5" customHeight="1">
      <c r="A304" s="36"/>
      <c r="B304" s="37"/>
      <c r="C304" s="194" t="s">
        <v>626</v>
      </c>
      <c r="D304" s="194" t="s">
        <v>241</v>
      </c>
      <c r="E304" s="195" t="s">
        <v>621</v>
      </c>
      <c r="F304" s="196" t="s">
        <v>264</v>
      </c>
      <c r="G304" s="197" t="s">
        <v>265</v>
      </c>
      <c r="H304" s="198">
        <v>361.52199999999999</v>
      </c>
      <c r="I304" s="199"/>
      <c r="J304" s="200">
        <f>ROUND(I304*H304,2)</f>
        <v>0</v>
      </c>
      <c r="K304" s="196" t="s">
        <v>245</v>
      </c>
      <c r="L304" s="41"/>
      <c r="M304" s="201" t="s">
        <v>19</v>
      </c>
      <c r="N304" s="202" t="s">
        <v>43</v>
      </c>
      <c r="O304" s="66"/>
      <c r="P304" s="203">
        <f>O304*H304</f>
        <v>0</v>
      </c>
      <c r="Q304" s="203">
        <v>0</v>
      </c>
      <c r="R304" s="203">
        <f>Q304*H304</f>
        <v>0</v>
      </c>
      <c r="S304" s="203">
        <v>0</v>
      </c>
      <c r="T304" s="204">
        <f>S304*H304</f>
        <v>0</v>
      </c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R304" s="205" t="s">
        <v>246</v>
      </c>
      <c r="AT304" s="205" t="s">
        <v>241</v>
      </c>
      <c r="AU304" s="205" t="s">
        <v>81</v>
      </c>
      <c r="AY304" s="19" t="s">
        <v>239</v>
      </c>
      <c r="BE304" s="206">
        <f>IF(N304="základní",J304,0)</f>
        <v>0</v>
      </c>
      <c r="BF304" s="206">
        <f>IF(N304="snížená",J304,0)</f>
        <v>0</v>
      </c>
      <c r="BG304" s="206">
        <f>IF(N304="zákl. přenesená",J304,0)</f>
        <v>0</v>
      </c>
      <c r="BH304" s="206">
        <f>IF(N304="sníž. přenesená",J304,0)</f>
        <v>0</v>
      </c>
      <c r="BI304" s="206">
        <f>IF(N304="nulová",J304,0)</f>
        <v>0</v>
      </c>
      <c r="BJ304" s="19" t="s">
        <v>79</v>
      </c>
      <c r="BK304" s="206">
        <f>ROUND(I304*H304,2)</f>
        <v>0</v>
      </c>
      <c r="BL304" s="19" t="s">
        <v>246</v>
      </c>
      <c r="BM304" s="205" t="s">
        <v>627</v>
      </c>
    </row>
    <row r="305" spans="1:65" s="2" customFormat="1" ht="11.25">
      <c r="A305" s="36"/>
      <c r="B305" s="37"/>
      <c r="C305" s="38"/>
      <c r="D305" s="207" t="s">
        <v>248</v>
      </c>
      <c r="E305" s="38"/>
      <c r="F305" s="208" t="s">
        <v>267</v>
      </c>
      <c r="G305" s="38"/>
      <c r="H305" s="38"/>
      <c r="I305" s="117"/>
      <c r="J305" s="38"/>
      <c r="K305" s="38"/>
      <c r="L305" s="41"/>
      <c r="M305" s="209"/>
      <c r="N305" s="210"/>
      <c r="O305" s="66"/>
      <c r="P305" s="66"/>
      <c r="Q305" s="66"/>
      <c r="R305" s="66"/>
      <c r="S305" s="66"/>
      <c r="T305" s="67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T305" s="19" t="s">
        <v>248</v>
      </c>
      <c r="AU305" s="19" t="s">
        <v>81</v>
      </c>
    </row>
    <row r="306" spans="1:65" s="14" customFormat="1" ht="11.25">
      <c r="B306" s="230"/>
      <c r="C306" s="231"/>
      <c r="D306" s="207" t="s">
        <v>250</v>
      </c>
      <c r="E306" s="232" t="s">
        <v>19</v>
      </c>
      <c r="F306" s="233" t="s">
        <v>573</v>
      </c>
      <c r="G306" s="231"/>
      <c r="H306" s="232" t="s">
        <v>19</v>
      </c>
      <c r="I306" s="234"/>
      <c r="J306" s="231"/>
      <c r="K306" s="231"/>
      <c r="L306" s="235"/>
      <c r="M306" s="236"/>
      <c r="N306" s="237"/>
      <c r="O306" s="237"/>
      <c r="P306" s="237"/>
      <c r="Q306" s="237"/>
      <c r="R306" s="237"/>
      <c r="S306" s="237"/>
      <c r="T306" s="238"/>
      <c r="AT306" s="239" t="s">
        <v>250</v>
      </c>
      <c r="AU306" s="239" t="s">
        <v>81</v>
      </c>
      <c r="AV306" s="14" t="s">
        <v>79</v>
      </c>
      <c r="AW306" s="14" t="s">
        <v>33</v>
      </c>
      <c r="AX306" s="14" t="s">
        <v>72</v>
      </c>
      <c r="AY306" s="239" t="s">
        <v>239</v>
      </c>
    </row>
    <row r="307" spans="1:65" s="13" customFormat="1" ht="11.25">
      <c r="B307" s="211"/>
      <c r="C307" s="212"/>
      <c r="D307" s="207" t="s">
        <v>250</v>
      </c>
      <c r="E307" s="213" t="s">
        <v>19</v>
      </c>
      <c r="F307" s="214" t="s">
        <v>628</v>
      </c>
      <c r="G307" s="212"/>
      <c r="H307" s="215">
        <v>337.61799999999999</v>
      </c>
      <c r="I307" s="216"/>
      <c r="J307" s="212"/>
      <c r="K307" s="212"/>
      <c r="L307" s="217"/>
      <c r="M307" s="218"/>
      <c r="N307" s="219"/>
      <c r="O307" s="219"/>
      <c r="P307" s="219"/>
      <c r="Q307" s="219"/>
      <c r="R307" s="219"/>
      <c r="S307" s="219"/>
      <c r="T307" s="220"/>
      <c r="AT307" s="221" t="s">
        <v>250</v>
      </c>
      <c r="AU307" s="221" t="s">
        <v>81</v>
      </c>
      <c r="AV307" s="13" t="s">
        <v>81</v>
      </c>
      <c r="AW307" s="13" t="s">
        <v>33</v>
      </c>
      <c r="AX307" s="13" t="s">
        <v>72</v>
      </c>
      <c r="AY307" s="221" t="s">
        <v>239</v>
      </c>
    </row>
    <row r="308" spans="1:65" s="13" customFormat="1" ht="11.25">
      <c r="B308" s="211"/>
      <c r="C308" s="212"/>
      <c r="D308" s="207" t="s">
        <v>250</v>
      </c>
      <c r="E308" s="213" t="s">
        <v>19</v>
      </c>
      <c r="F308" s="214" t="s">
        <v>609</v>
      </c>
      <c r="G308" s="212"/>
      <c r="H308" s="215">
        <v>23.904</v>
      </c>
      <c r="I308" s="216"/>
      <c r="J308" s="212"/>
      <c r="K308" s="212"/>
      <c r="L308" s="217"/>
      <c r="M308" s="218"/>
      <c r="N308" s="219"/>
      <c r="O308" s="219"/>
      <c r="P308" s="219"/>
      <c r="Q308" s="219"/>
      <c r="R308" s="219"/>
      <c r="S308" s="219"/>
      <c r="T308" s="220"/>
      <c r="AT308" s="221" t="s">
        <v>250</v>
      </c>
      <c r="AU308" s="221" t="s">
        <v>81</v>
      </c>
      <c r="AV308" s="13" t="s">
        <v>81</v>
      </c>
      <c r="AW308" s="13" t="s">
        <v>33</v>
      </c>
      <c r="AX308" s="13" t="s">
        <v>72</v>
      </c>
      <c r="AY308" s="221" t="s">
        <v>239</v>
      </c>
    </row>
    <row r="309" spans="1:65" s="12" customFormat="1" ht="22.9" customHeight="1">
      <c r="B309" s="178"/>
      <c r="C309" s="179"/>
      <c r="D309" s="180" t="s">
        <v>71</v>
      </c>
      <c r="E309" s="192" t="s">
        <v>338</v>
      </c>
      <c r="F309" s="192" t="s">
        <v>339</v>
      </c>
      <c r="G309" s="179"/>
      <c r="H309" s="179"/>
      <c r="I309" s="182"/>
      <c r="J309" s="193">
        <f>BK309</f>
        <v>0</v>
      </c>
      <c r="K309" s="179"/>
      <c r="L309" s="184"/>
      <c r="M309" s="185"/>
      <c r="N309" s="186"/>
      <c r="O309" s="186"/>
      <c r="P309" s="187">
        <f>SUM(P310:P311)</f>
        <v>0</v>
      </c>
      <c r="Q309" s="186"/>
      <c r="R309" s="187">
        <f>SUM(R310:R311)</f>
        <v>0</v>
      </c>
      <c r="S309" s="186"/>
      <c r="T309" s="188">
        <f>SUM(T310:T311)</f>
        <v>0</v>
      </c>
      <c r="AR309" s="189" t="s">
        <v>79</v>
      </c>
      <c r="AT309" s="190" t="s">
        <v>71</v>
      </c>
      <c r="AU309" s="190" t="s">
        <v>79</v>
      </c>
      <c r="AY309" s="189" t="s">
        <v>239</v>
      </c>
      <c r="BK309" s="191">
        <f>SUM(BK310:BK311)</f>
        <v>0</v>
      </c>
    </row>
    <row r="310" spans="1:65" s="2" customFormat="1" ht="16.5" customHeight="1">
      <c r="A310" s="36"/>
      <c r="B310" s="37"/>
      <c r="C310" s="194" t="s">
        <v>629</v>
      </c>
      <c r="D310" s="194" t="s">
        <v>241</v>
      </c>
      <c r="E310" s="195" t="s">
        <v>630</v>
      </c>
      <c r="F310" s="196" t="s">
        <v>631</v>
      </c>
      <c r="G310" s="197" t="s">
        <v>265</v>
      </c>
      <c r="H310" s="198">
        <v>20.114999999999998</v>
      </c>
      <c r="I310" s="199"/>
      <c r="J310" s="200">
        <f>ROUND(I310*H310,2)</f>
        <v>0</v>
      </c>
      <c r="K310" s="196" t="s">
        <v>245</v>
      </c>
      <c r="L310" s="41"/>
      <c r="M310" s="201" t="s">
        <v>19</v>
      </c>
      <c r="N310" s="202" t="s">
        <v>43</v>
      </c>
      <c r="O310" s="66"/>
      <c r="P310" s="203">
        <f>O310*H310</f>
        <v>0</v>
      </c>
      <c r="Q310" s="203">
        <v>0</v>
      </c>
      <c r="R310" s="203">
        <f>Q310*H310</f>
        <v>0</v>
      </c>
      <c r="S310" s="203">
        <v>0</v>
      </c>
      <c r="T310" s="204">
        <f>S310*H310</f>
        <v>0</v>
      </c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R310" s="205" t="s">
        <v>246</v>
      </c>
      <c r="AT310" s="205" t="s">
        <v>241</v>
      </c>
      <c r="AU310" s="205" t="s">
        <v>81</v>
      </c>
      <c r="AY310" s="19" t="s">
        <v>239</v>
      </c>
      <c r="BE310" s="206">
        <f>IF(N310="základní",J310,0)</f>
        <v>0</v>
      </c>
      <c r="BF310" s="206">
        <f>IF(N310="snížená",J310,0)</f>
        <v>0</v>
      </c>
      <c r="BG310" s="206">
        <f>IF(N310="zákl. přenesená",J310,0)</f>
        <v>0</v>
      </c>
      <c r="BH310" s="206">
        <f>IF(N310="sníž. přenesená",J310,0)</f>
        <v>0</v>
      </c>
      <c r="BI310" s="206">
        <f>IF(N310="nulová",J310,0)</f>
        <v>0</v>
      </c>
      <c r="BJ310" s="19" t="s">
        <v>79</v>
      </c>
      <c r="BK310" s="206">
        <f>ROUND(I310*H310,2)</f>
        <v>0</v>
      </c>
      <c r="BL310" s="19" t="s">
        <v>246</v>
      </c>
      <c r="BM310" s="205" t="s">
        <v>632</v>
      </c>
    </row>
    <row r="311" spans="1:65" s="2" customFormat="1" ht="19.5">
      <c r="A311" s="36"/>
      <c r="B311" s="37"/>
      <c r="C311" s="38"/>
      <c r="D311" s="207" t="s">
        <v>248</v>
      </c>
      <c r="E311" s="38"/>
      <c r="F311" s="208" t="s">
        <v>633</v>
      </c>
      <c r="G311" s="38"/>
      <c r="H311" s="38"/>
      <c r="I311" s="117"/>
      <c r="J311" s="38"/>
      <c r="K311" s="38"/>
      <c r="L311" s="41"/>
      <c r="M311" s="209"/>
      <c r="N311" s="210"/>
      <c r="O311" s="66"/>
      <c r="P311" s="66"/>
      <c r="Q311" s="66"/>
      <c r="R311" s="66"/>
      <c r="S311" s="66"/>
      <c r="T311" s="67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T311" s="19" t="s">
        <v>248</v>
      </c>
      <c r="AU311" s="19" t="s">
        <v>81</v>
      </c>
    </row>
    <row r="312" spans="1:65" s="12" customFormat="1" ht="25.9" customHeight="1">
      <c r="B312" s="178"/>
      <c r="C312" s="179"/>
      <c r="D312" s="180" t="s">
        <v>71</v>
      </c>
      <c r="E312" s="181" t="s">
        <v>634</v>
      </c>
      <c r="F312" s="181" t="s">
        <v>635</v>
      </c>
      <c r="G312" s="179"/>
      <c r="H312" s="179"/>
      <c r="I312" s="182"/>
      <c r="J312" s="183">
        <f>BK312</f>
        <v>0</v>
      </c>
      <c r="K312" s="179"/>
      <c r="L312" s="184"/>
      <c r="M312" s="185"/>
      <c r="N312" s="186"/>
      <c r="O312" s="186"/>
      <c r="P312" s="187">
        <f>P313</f>
        <v>0</v>
      </c>
      <c r="Q312" s="186"/>
      <c r="R312" s="187">
        <f>R313</f>
        <v>0</v>
      </c>
      <c r="S312" s="186"/>
      <c r="T312" s="188">
        <f>T313</f>
        <v>0</v>
      </c>
      <c r="AR312" s="189" t="s">
        <v>81</v>
      </c>
      <c r="AT312" s="190" t="s">
        <v>71</v>
      </c>
      <c r="AU312" s="190" t="s">
        <v>72</v>
      </c>
      <c r="AY312" s="189" t="s">
        <v>239</v>
      </c>
      <c r="BK312" s="191">
        <f>BK313</f>
        <v>0</v>
      </c>
    </row>
    <row r="313" spans="1:65" s="12" customFormat="1" ht="22.9" customHeight="1">
      <c r="B313" s="178"/>
      <c r="C313" s="179"/>
      <c r="D313" s="180" t="s">
        <v>71</v>
      </c>
      <c r="E313" s="192" t="s">
        <v>636</v>
      </c>
      <c r="F313" s="192" t="s">
        <v>637</v>
      </c>
      <c r="G313" s="179"/>
      <c r="H313" s="179"/>
      <c r="I313" s="182"/>
      <c r="J313" s="193">
        <f>BK313</f>
        <v>0</v>
      </c>
      <c r="K313" s="179"/>
      <c r="L313" s="184"/>
      <c r="M313" s="185"/>
      <c r="N313" s="186"/>
      <c r="O313" s="186"/>
      <c r="P313" s="187">
        <f>SUM(P314:P317)</f>
        <v>0</v>
      </c>
      <c r="Q313" s="186"/>
      <c r="R313" s="187">
        <f>SUM(R314:R317)</f>
        <v>0</v>
      </c>
      <c r="S313" s="186"/>
      <c r="T313" s="188">
        <f>SUM(T314:T317)</f>
        <v>0</v>
      </c>
      <c r="AR313" s="189" t="s">
        <v>81</v>
      </c>
      <c r="AT313" s="190" t="s">
        <v>71</v>
      </c>
      <c r="AU313" s="190" t="s">
        <v>79</v>
      </c>
      <c r="AY313" s="189" t="s">
        <v>239</v>
      </c>
      <c r="BK313" s="191">
        <f>SUM(BK314:BK317)</f>
        <v>0</v>
      </c>
    </row>
    <row r="314" spans="1:65" s="2" customFormat="1" ht="16.5" customHeight="1">
      <c r="A314" s="36"/>
      <c r="B314" s="37"/>
      <c r="C314" s="194" t="s">
        <v>638</v>
      </c>
      <c r="D314" s="194" t="s">
        <v>241</v>
      </c>
      <c r="E314" s="195" t="s">
        <v>639</v>
      </c>
      <c r="F314" s="196" t="s">
        <v>640</v>
      </c>
      <c r="G314" s="197" t="s">
        <v>327</v>
      </c>
      <c r="H314" s="198">
        <v>6</v>
      </c>
      <c r="I314" s="199"/>
      <c r="J314" s="200">
        <f>ROUND(I314*H314,2)</f>
        <v>0</v>
      </c>
      <c r="K314" s="196" t="s">
        <v>19</v>
      </c>
      <c r="L314" s="41"/>
      <c r="M314" s="201" t="s">
        <v>19</v>
      </c>
      <c r="N314" s="202" t="s">
        <v>43</v>
      </c>
      <c r="O314" s="66"/>
      <c r="P314" s="203">
        <f>O314*H314</f>
        <v>0</v>
      </c>
      <c r="Q314" s="203">
        <v>0</v>
      </c>
      <c r="R314" s="203">
        <f>Q314*H314</f>
        <v>0</v>
      </c>
      <c r="S314" s="203">
        <v>0</v>
      </c>
      <c r="T314" s="204">
        <f>S314*H314</f>
        <v>0</v>
      </c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R314" s="205" t="s">
        <v>426</v>
      </c>
      <c r="AT314" s="205" t="s">
        <v>241</v>
      </c>
      <c r="AU314" s="205" t="s">
        <v>81</v>
      </c>
      <c r="AY314" s="19" t="s">
        <v>239</v>
      </c>
      <c r="BE314" s="206">
        <f>IF(N314="základní",J314,0)</f>
        <v>0</v>
      </c>
      <c r="BF314" s="206">
        <f>IF(N314="snížená",J314,0)</f>
        <v>0</v>
      </c>
      <c r="BG314" s="206">
        <f>IF(N314="zákl. přenesená",J314,0)</f>
        <v>0</v>
      </c>
      <c r="BH314" s="206">
        <f>IF(N314="sníž. přenesená",J314,0)</f>
        <v>0</v>
      </c>
      <c r="BI314" s="206">
        <f>IF(N314="nulová",J314,0)</f>
        <v>0</v>
      </c>
      <c r="BJ314" s="19" t="s">
        <v>79</v>
      </c>
      <c r="BK314" s="206">
        <f>ROUND(I314*H314,2)</f>
        <v>0</v>
      </c>
      <c r="BL314" s="19" t="s">
        <v>426</v>
      </c>
      <c r="BM314" s="205" t="s">
        <v>641</v>
      </c>
    </row>
    <row r="315" spans="1:65" s="2" customFormat="1" ht="11.25">
      <c r="A315" s="36"/>
      <c r="B315" s="37"/>
      <c r="C315" s="38"/>
      <c r="D315" s="207" t="s">
        <v>248</v>
      </c>
      <c r="E315" s="38"/>
      <c r="F315" s="208" t="s">
        <v>642</v>
      </c>
      <c r="G315" s="38"/>
      <c r="H315" s="38"/>
      <c r="I315" s="117"/>
      <c r="J315" s="38"/>
      <c r="K315" s="38"/>
      <c r="L315" s="41"/>
      <c r="M315" s="209"/>
      <c r="N315" s="210"/>
      <c r="O315" s="66"/>
      <c r="P315" s="66"/>
      <c r="Q315" s="66"/>
      <c r="R315" s="66"/>
      <c r="S315" s="66"/>
      <c r="T315" s="67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T315" s="19" t="s">
        <v>248</v>
      </c>
      <c r="AU315" s="19" t="s">
        <v>81</v>
      </c>
    </row>
    <row r="316" spans="1:65" s="2" customFormat="1" ht="19.5">
      <c r="A316" s="36"/>
      <c r="B316" s="37"/>
      <c r="C316" s="38"/>
      <c r="D316" s="207" t="s">
        <v>275</v>
      </c>
      <c r="E316" s="38"/>
      <c r="F316" s="225" t="s">
        <v>495</v>
      </c>
      <c r="G316" s="38"/>
      <c r="H316" s="38"/>
      <c r="I316" s="117"/>
      <c r="J316" s="38"/>
      <c r="K316" s="38"/>
      <c r="L316" s="41"/>
      <c r="M316" s="209"/>
      <c r="N316" s="210"/>
      <c r="O316" s="66"/>
      <c r="P316" s="66"/>
      <c r="Q316" s="66"/>
      <c r="R316" s="66"/>
      <c r="S316" s="66"/>
      <c r="T316" s="67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T316" s="19" t="s">
        <v>275</v>
      </c>
      <c r="AU316" s="19" t="s">
        <v>81</v>
      </c>
    </row>
    <row r="317" spans="1:65" s="13" customFormat="1" ht="11.25">
      <c r="B317" s="211"/>
      <c r="C317" s="212"/>
      <c r="D317" s="207" t="s">
        <v>250</v>
      </c>
      <c r="E317" s="213" t="s">
        <v>19</v>
      </c>
      <c r="F317" s="214" t="s">
        <v>643</v>
      </c>
      <c r="G317" s="212"/>
      <c r="H317" s="215">
        <v>6</v>
      </c>
      <c r="I317" s="216"/>
      <c r="J317" s="212"/>
      <c r="K317" s="212"/>
      <c r="L317" s="217"/>
      <c r="M317" s="222"/>
      <c r="N317" s="223"/>
      <c r="O317" s="223"/>
      <c r="P317" s="223"/>
      <c r="Q317" s="223"/>
      <c r="R317" s="223"/>
      <c r="S317" s="223"/>
      <c r="T317" s="224"/>
      <c r="AT317" s="221" t="s">
        <v>250</v>
      </c>
      <c r="AU317" s="221" t="s">
        <v>81</v>
      </c>
      <c r="AV317" s="13" t="s">
        <v>81</v>
      </c>
      <c r="AW317" s="13" t="s">
        <v>33</v>
      </c>
      <c r="AX317" s="13" t="s">
        <v>72</v>
      </c>
      <c r="AY317" s="221" t="s">
        <v>239</v>
      </c>
    </row>
    <row r="318" spans="1:65" s="2" customFormat="1" ht="6.95" customHeight="1">
      <c r="A318" s="36"/>
      <c r="B318" s="49"/>
      <c r="C318" s="50"/>
      <c r="D318" s="50"/>
      <c r="E318" s="50"/>
      <c r="F318" s="50"/>
      <c r="G318" s="50"/>
      <c r="H318" s="50"/>
      <c r="I318" s="144"/>
      <c r="J318" s="50"/>
      <c r="K318" s="50"/>
      <c r="L318" s="41"/>
      <c r="M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</row>
  </sheetData>
  <sheetProtection algorithmName="SHA-512" hashValue="QIlmhepqr6+V2pIhP0r6AKFbDyUG0PWWeg0DdY/9r9oGShFsT06DbnHsbC9cFlWovHehtvszVqZf1ZAudGhYVw==" saltValue="r89RsqUYGlALe4+QuFoxWltJBm2zEtuoMMn+uiVzjkbVmE2oteeToHfaAz8fjo6WRolSYDgtgiBNDgVHiVas1A==" spinCount="100000" sheet="1" objects="1" scenarios="1" formatColumns="0" formatRows="0" autoFilter="0"/>
  <autoFilter ref="C86:K317" xr:uid="{00000000-0009-0000-0000-000003000000}"/>
  <mergeCells count="9">
    <mergeCell ref="E50:H50"/>
    <mergeCell ref="E77:H77"/>
    <mergeCell ref="E79:H79"/>
    <mergeCell ref="L2:V2"/>
    <mergeCell ref="E7:H7"/>
    <mergeCell ref="E9:H9"/>
    <mergeCell ref="E18:H18"/>
    <mergeCell ref="E27:H27"/>
    <mergeCell ref="E48:H48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169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102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644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645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647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ROUND(J95,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ROUND((SUM(BE95:BE168)),  2)</f>
        <v>0</v>
      </c>
      <c r="G37" s="36"/>
      <c r="H37" s="36"/>
      <c r="I37" s="133">
        <v>0.21</v>
      </c>
      <c r="J37" s="132">
        <f>ROUND(((SUM(BE95:BE168))*I37),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ROUND((SUM(BF95:BF168)),  2)</f>
        <v>0</v>
      </c>
      <c r="G38" s="36"/>
      <c r="H38" s="36"/>
      <c r="I38" s="133">
        <v>0.15</v>
      </c>
      <c r="J38" s="132">
        <f>ROUND(((SUM(BF95:BF168))*I38),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ROUND((SUM(BG95:BG168)),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ROUND((SUM(BH95:BH168)),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ROUND((SUM(BI95:BI168)),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644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645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1/M - Zemní a montážní práce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J95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9" customFormat="1" ht="24.95" customHeight="1">
      <c r="B68" s="153"/>
      <c r="C68" s="154"/>
      <c r="D68" s="155" t="s">
        <v>649</v>
      </c>
      <c r="E68" s="156"/>
      <c r="F68" s="156"/>
      <c r="G68" s="156"/>
      <c r="H68" s="156"/>
      <c r="I68" s="157"/>
      <c r="J68" s="158">
        <f>J96</f>
        <v>0</v>
      </c>
      <c r="K68" s="154"/>
      <c r="L68" s="159"/>
    </row>
    <row r="69" spans="1:47" s="10" customFormat="1" ht="19.899999999999999" customHeight="1">
      <c r="B69" s="160"/>
      <c r="C69" s="99"/>
      <c r="D69" s="161" t="s">
        <v>650</v>
      </c>
      <c r="E69" s="162"/>
      <c r="F69" s="162"/>
      <c r="G69" s="162"/>
      <c r="H69" s="162"/>
      <c r="I69" s="163"/>
      <c r="J69" s="164">
        <f>J97</f>
        <v>0</v>
      </c>
      <c r="K69" s="99"/>
      <c r="L69" s="165"/>
    </row>
    <row r="70" spans="1:47" s="10" customFormat="1" ht="19.899999999999999" customHeight="1">
      <c r="B70" s="160"/>
      <c r="C70" s="99"/>
      <c r="D70" s="161" t="s">
        <v>651</v>
      </c>
      <c r="E70" s="162"/>
      <c r="F70" s="162"/>
      <c r="G70" s="162"/>
      <c r="H70" s="162"/>
      <c r="I70" s="163"/>
      <c r="J70" s="164">
        <f>J116</f>
        <v>0</v>
      </c>
      <c r="K70" s="99"/>
      <c r="L70" s="165"/>
    </row>
    <row r="71" spans="1:47" s="9" customFormat="1" ht="24.95" customHeight="1">
      <c r="B71" s="153"/>
      <c r="C71" s="154"/>
      <c r="D71" s="155" t="s">
        <v>652</v>
      </c>
      <c r="E71" s="156"/>
      <c r="F71" s="156"/>
      <c r="G71" s="156"/>
      <c r="H71" s="156"/>
      <c r="I71" s="157"/>
      <c r="J71" s="158">
        <f>J164</f>
        <v>0</v>
      </c>
      <c r="K71" s="154"/>
      <c r="L71" s="159"/>
    </row>
    <row r="72" spans="1:47" s="2" customFormat="1" ht="21.75" customHeight="1">
      <c r="A72" s="36"/>
      <c r="B72" s="37"/>
      <c r="C72" s="38"/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47" s="2" customFormat="1" ht="6.95" customHeight="1">
      <c r="A73" s="36"/>
      <c r="B73" s="49"/>
      <c r="C73" s="50"/>
      <c r="D73" s="50"/>
      <c r="E73" s="50"/>
      <c r="F73" s="50"/>
      <c r="G73" s="50"/>
      <c r="H73" s="50"/>
      <c r="I73" s="144"/>
      <c r="J73" s="50"/>
      <c r="K73" s="50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7" spans="1:47" s="2" customFormat="1" ht="6.95" customHeight="1">
      <c r="A77" s="36"/>
      <c r="B77" s="51"/>
      <c r="C77" s="52"/>
      <c r="D77" s="52"/>
      <c r="E77" s="52"/>
      <c r="F77" s="52"/>
      <c r="G77" s="52"/>
      <c r="H77" s="52"/>
      <c r="I77" s="147"/>
      <c r="J77" s="52"/>
      <c r="K77" s="52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2" customFormat="1" ht="24.95" customHeight="1">
      <c r="A78" s="36"/>
      <c r="B78" s="37"/>
      <c r="C78" s="25" t="s">
        <v>224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2" customFormat="1" ht="12" customHeight="1">
      <c r="A80" s="36"/>
      <c r="B80" s="37"/>
      <c r="C80" s="31" t="s">
        <v>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16.5" customHeight="1">
      <c r="A81" s="36"/>
      <c r="B81" s="37"/>
      <c r="C81" s="38"/>
      <c r="D81" s="38"/>
      <c r="E81" s="404" t="str">
        <f>E7</f>
        <v>Horoměřická S 071 - most, Praha 6, č. akce 999615</v>
      </c>
      <c r="F81" s="405"/>
      <c r="G81" s="405"/>
      <c r="H81" s="405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1" customFormat="1" ht="12" customHeight="1">
      <c r="B82" s="23"/>
      <c r="C82" s="31" t="s">
        <v>214</v>
      </c>
      <c r="D82" s="24"/>
      <c r="E82" s="24"/>
      <c r="F82" s="24"/>
      <c r="G82" s="24"/>
      <c r="H82" s="24"/>
      <c r="I82" s="110"/>
      <c r="J82" s="24"/>
      <c r="K82" s="24"/>
      <c r="L82" s="22"/>
    </row>
    <row r="83" spans="1:63" s="1" customFormat="1" ht="16.5" customHeight="1">
      <c r="B83" s="23"/>
      <c r="C83" s="24"/>
      <c r="D83" s="24"/>
      <c r="E83" s="404" t="s">
        <v>644</v>
      </c>
      <c r="F83" s="356"/>
      <c r="G83" s="356"/>
      <c r="H83" s="356"/>
      <c r="I83" s="110"/>
      <c r="J83" s="24"/>
      <c r="K83" s="24"/>
      <c r="L83" s="22"/>
    </row>
    <row r="84" spans="1:63" s="1" customFormat="1" ht="12" customHeight="1">
      <c r="B84" s="23"/>
      <c r="C84" s="31" t="s">
        <v>216</v>
      </c>
      <c r="D84" s="24"/>
      <c r="E84" s="24"/>
      <c r="F84" s="24"/>
      <c r="G84" s="24"/>
      <c r="H84" s="24"/>
      <c r="I84" s="110"/>
      <c r="J84" s="24"/>
      <c r="K84" s="24"/>
      <c r="L84" s="22"/>
    </row>
    <row r="85" spans="1:63" s="2" customFormat="1" ht="16.5" customHeight="1">
      <c r="A85" s="36"/>
      <c r="B85" s="37"/>
      <c r="C85" s="38"/>
      <c r="D85" s="38"/>
      <c r="E85" s="408" t="s">
        <v>645</v>
      </c>
      <c r="F85" s="406"/>
      <c r="G85" s="406"/>
      <c r="H85" s="406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2" customHeight="1">
      <c r="A86" s="36"/>
      <c r="B86" s="37"/>
      <c r="C86" s="31" t="s">
        <v>646</v>
      </c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6.5" customHeight="1">
      <c r="A87" s="36"/>
      <c r="B87" s="37"/>
      <c r="C87" s="38"/>
      <c r="D87" s="38"/>
      <c r="E87" s="378" t="str">
        <f>E13</f>
        <v>1/M - Zemní a montážní práce</v>
      </c>
      <c r="F87" s="406"/>
      <c r="G87" s="406"/>
      <c r="H87" s="406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12" customHeight="1">
      <c r="A89" s="36"/>
      <c r="B89" s="37"/>
      <c r="C89" s="31" t="s">
        <v>21</v>
      </c>
      <c r="D89" s="38"/>
      <c r="E89" s="38"/>
      <c r="F89" s="29" t="str">
        <f>F16</f>
        <v>ul. Horoměřická / Pod Habrovkou</v>
      </c>
      <c r="G89" s="38"/>
      <c r="H89" s="38"/>
      <c r="I89" s="119" t="s">
        <v>23</v>
      </c>
      <c r="J89" s="61" t="str">
        <f>IF(J16="","",J16)</f>
        <v>12. 6. 2020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25.7" customHeight="1">
      <c r="A91" s="36"/>
      <c r="B91" s="37"/>
      <c r="C91" s="31" t="s">
        <v>25</v>
      </c>
      <c r="D91" s="38"/>
      <c r="E91" s="38"/>
      <c r="F91" s="29" t="str">
        <f>E19</f>
        <v>TSK hl.m. Prahy, a.s.</v>
      </c>
      <c r="G91" s="38"/>
      <c r="H91" s="38"/>
      <c r="I91" s="119" t="s">
        <v>31</v>
      </c>
      <c r="J91" s="34" t="str">
        <f>E25</f>
        <v>AGA Letiště, spol. s r.o.</v>
      </c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25.7" customHeight="1">
      <c r="A92" s="36"/>
      <c r="B92" s="37"/>
      <c r="C92" s="31" t="s">
        <v>29</v>
      </c>
      <c r="D92" s="38"/>
      <c r="E92" s="38"/>
      <c r="F92" s="29" t="str">
        <f>IF(E22="","",E22)</f>
        <v>Vyplň údaj</v>
      </c>
      <c r="G92" s="38"/>
      <c r="H92" s="38"/>
      <c r="I92" s="119" t="s">
        <v>34</v>
      </c>
      <c r="J92" s="34" t="str">
        <f>E28</f>
        <v>Ing. Martin Krupička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0.35" customHeight="1">
      <c r="A93" s="36"/>
      <c r="B93" s="37"/>
      <c r="C93" s="38"/>
      <c r="D93" s="38"/>
      <c r="E93" s="38"/>
      <c r="F93" s="38"/>
      <c r="G93" s="38"/>
      <c r="H93" s="38"/>
      <c r="I93" s="117"/>
      <c r="J93" s="38"/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11" customFormat="1" ht="29.25" customHeight="1">
      <c r="A94" s="166"/>
      <c r="B94" s="167"/>
      <c r="C94" s="168" t="s">
        <v>225</v>
      </c>
      <c r="D94" s="169" t="s">
        <v>57</v>
      </c>
      <c r="E94" s="169" t="s">
        <v>53</v>
      </c>
      <c r="F94" s="169" t="s">
        <v>54</v>
      </c>
      <c r="G94" s="169" t="s">
        <v>226</v>
      </c>
      <c r="H94" s="169" t="s">
        <v>227</v>
      </c>
      <c r="I94" s="170" t="s">
        <v>228</v>
      </c>
      <c r="J94" s="169" t="s">
        <v>220</v>
      </c>
      <c r="K94" s="171" t="s">
        <v>229</v>
      </c>
      <c r="L94" s="172"/>
      <c r="M94" s="70" t="s">
        <v>19</v>
      </c>
      <c r="N94" s="71" t="s">
        <v>42</v>
      </c>
      <c r="O94" s="71" t="s">
        <v>230</v>
      </c>
      <c r="P94" s="71" t="s">
        <v>231</v>
      </c>
      <c r="Q94" s="71" t="s">
        <v>232</v>
      </c>
      <c r="R94" s="71" t="s">
        <v>233</v>
      </c>
      <c r="S94" s="71" t="s">
        <v>234</v>
      </c>
      <c r="T94" s="72" t="s">
        <v>235</v>
      </c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</row>
    <row r="95" spans="1:63" s="2" customFormat="1" ht="22.9" customHeight="1">
      <c r="A95" s="36"/>
      <c r="B95" s="37"/>
      <c r="C95" s="77" t="s">
        <v>236</v>
      </c>
      <c r="D95" s="38"/>
      <c r="E95" s="38"/>
      <c r="F95" s="38"/>
      <c r="G95" s="38"/>
      <c r="H95" s="38"/>
      <c r="I95" s="117"/>
      <c r="J95" s="173">
        <f>BK95</f>
        <v>0</v>
      </c>
      <c r="K95" s="38"/>
      <c r="L95" s="41"/>
      <c r="M95" s="73"/>
      <c r="N95" s="174"/>
      <c r="O95" s="74"/>
      <c r="P95" s="175">
        <f>P96+P164</f>
        <v>0</v>
      </c>
      <c r="Q95" s="74"/>
      <c r="R95" s="175">
        <f>R96+R164</f>
        <v>0.90827279999999999</v>
      </c>
      <c r="S95" s="74"/>
      <c r="T95" s="176">
        <f>T96+T164</f>
        <v>3.0989999999999998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71</v>
      </c>
      <c r="AU95" s="19" t="s">
        <v>221</v>
      </c>
      <c r="BK95" s="177">
        <f>BK96+BK164</f>
        <v>0</v>
      </c>
    </row>
    <row r="96" spans="1:63" s="12" customFormat="1" ht="25.9" customHeight="1">
      <c r="B96" s="178"/>
      <c r="C96" s="179"/>
      <c r="D96" s="180" t="s">
        <v>71</v>
      </c>
      <c r="E96" s="181" t="s">
        <v>653</v>
      </c>
      <c r="F96" s="181" t="s">
        <v>654</v>
      </c>
      <c r="G96" s="179"/>
      <c r="H96" s="179"/>
      <c r="I96" s="182"/>
      <c r="J96" s="183">
        <f>BK96</f>
        <v>0</v>
      </c>
      <c r="K96" s="179"/>
      <c r="L96" s="184"/>
      <c r="M96" s="185"/>
      <c r="N96" s="186"/>
      <c r="O96" s="186"/>
      <c r="P96" s="187">
        <f>P97+P116</f>
        <v>0</v>
      </c>
      <c r="Q96" s="186"/>
      <c r="R96" s="187">
        <f>R97+R116</f>
        <v>0.90827279999999999</v>
      </c>
      <c r="S96" s="186"/>
      <c r="T96" s="188">
        <f>T97+T116</f>
        <v>3.0989999999999998</v>
      </c>
      <c r="AR96" s="189" t="s">
        <v>101</v>
      </c>
      <c r="AT96" s="190" t="s">
        <v>71</v>
      </c>
      <c r="AU96" s="190" t="s">
        <v>72</v>
      </c>
      <c r="AY96" s="189" t="s">
        <v>239</v>
      </c>
      <c r="BK96" s="191">
        <f>BK97+BK116</f>
        <v>0</v>
      </c>
    </row>
    <row r="97" spans="1:65" s="12" customFormat="1" ht="22.9" customHeight="1">
      <c r="B97" s="178"/>
      <c r="C97" s="179"/>
      <c r="D97" s="180" t="s">
        <v>71</v>
      </c>
      <c r="E97" s="192" t="s">
        <v>655</v>
      </c>
      <c r="F97" s="192" t="s">
        <v>656</v>
      </c>
      <c r="G97" s="179"/>
      <c r="H97" s="179"/>
      <c r="I97" s="182"/>
      <c r="J97" s="193">
        <f>BK97</f>
        <v>0</v>
      </c>
      <c r="K97" s="179"/>
      <c r="L97" s="184"/>
      <c r="M97" s="185"/>
      <c r="N97" s="186"/>
      <c r="O97" s="186"/>
      <c r="P97" s="187">
        <f>SUM(P98:P115)</f>
        <v>0</v>
      </c>
      <c r="Q97" s="186"/>
      <c r="R97" s="187">
        <f>SUM(R98:R115)</f>
        <v>0</v>
      </c>
      <c r="S97" s="186"/>
      <c r="T97" s="188">
        <f>SUM(T98:T115)</f>
        <v>0</v>
      </c>
      <c r="AR97" s="189" t="s">
        <v>101</v>
      </c>
      <c r="AT97" s="190" t="s">
        <v>71</v>
      </c>
      <c r="AU97" s="190" t="s">
        <v>79</v>
      </c>
      <c r="AY97" s="189" t="s">
        <v>239</v>
      </c>
      <c r="BK97" s="191">
        <f>SUM(BK98:BK115)</f>
        <v>0</v>
      </c>
    </row>
    <row r="98" spans="1:65" s="2" customFormat="1" ht="16.5" customHeight="1">
      <c r="A98" s="36"/>
      <c r="B98" s="37"/>
      <c r="C98" s="194" t="s">
        <v>79</v>
      </c>
      <c r="D98" s="194" t="s">
        <v>241</v>
      </c>
      <c r="E98" s="195" t="s">
        <v>657</v>
      </c>
      <c r="F98" s="196" t="s">
        <v>658</v>
      </c>
      <c r="G98" s="197" t="s">
        <v>285</v>
      </c>
      <c r="H98" s="198">
        <v>2</v>
      </c>
      <c r="I98" s="199"/>
      <c r="J98" s="200">
        <f>ROUND(I98*H98,2)</f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659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659</v>
      </c>
      <c r="BM98" s="205" t="s">
        <v>660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661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2" customFormat="1" ht="16.5" customHeight="1">
      <c r="A100" s="36"/>
      <c r="B100" s="37"/>
      <c r="C100" s="240" t="s">
        <v>81</v>
      </c>
      <c r="D100" s="240" t="s">
        <v>653</v>
      </c>
      <c r="E100" s="241" t="s">
        <v>662</v>
      </c>
      <c r="F100" s="242" t="s">
        <v>663</v>
      </c>
      <c r="G100" s="243" t="s">
        <v>664</v>
      </c>
      <c r="H100" s="244">
        <v>8</v>
      </c>
      <c r="I100" s="245"/>
      <c r="J100" s="246">
        <f>ROUND(I100*H100,2)</f>
        <v>0</v>
      </c>
      <c r="K100" s="242" t="s">
        <v>19</v>
      </c>
      <c r="L100" s="247"/>
      <c r="M100" s="248" t="s">
        <v>19</v>
      </c>
      <c r="N100" s="249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665</v>
      </c>
      <c r="AT100" s="205" t="s">
        <v>653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665</v>
      </c>
      <c r="BM100" s="205" t="s">
        <v>666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663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2" customFormat="1" ht="16.5" customHeight="1">
      <c r="A102" s="36"/>
      <c r="B102" s="37"/>
      <c r="C102" s="240" t="s">
        <v>101</v>
      </c>
      <c r="D102" s="240" t="s">
        <v>653</v>
      </c>
      <c r="E102" s="241" t="s">
        <v>667</v>
      </c>
      <c r="F102" s="242" t="s">
        <v>668</v>
      </c>
      <c r="G102" s="243" t="s">
        <v>664</v>
      </c>
      <c r="H102" s="244">
        <v>2</v>
      </c>
      <c r="I102" s="245"/>
      <c r="J102" s="246">
        <f>ROUND(I102*H102,2)</f>
        <v>0</v>
      </c>
      <c r="K102" s="242" t="s">
        <v>19</v>
      </c>
      <c r="L102" s="247"/>
      <c r="M102" s="248" t="s">
        <v>19</v>
      </c>
      <c r="N102" s="249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665</v>
      </c>
      <c r="AT102" s="205" t="s">
        <v>653</v>
      </c>
      <c r="AU102" s="205" t="s">
        <v>81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665</v>
      </c>
      <c r="BM102" s="205" t="s">
        <v>669</v>
      </c>
    </row>
    <row r="103" spans="1:65" s="2" customFormat="1" ht="11.25">
      <c r="A103" s="36"/>
      <c r="B103" s="37"/>
      <c r="C103" s="38"/>
      <c r="D103" s="207" t="s">
        <v>248</v>
      </c>
      <c r="E103" s="38"/>
      <c r="F103" s="208" t="s">
        <v>668</v>
      </c>
      <c r="G103" s="38"/>
      <c r="H103" s="38"/>
      <c r="I103" s="117"/>
      <c r="J103" s="38"/>
      <c r="K103" s="38"/>
      <c r="L103" s="41"/>
      <c r="M103" s="209"/>
      <c r="N103" s="210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81</v>
      </c>
    </row>
    <row r="104" spans="1:65" s="2" customFormat="1" ht="16.5" customHeight="1">
      <c r="A104" s="36"/>
      <c r="B104" s="37"/>
      <c r="C104" s="194" t="s">
        <v>246</v>
      </c>
      <c r="D104" s="194" t="s">
        <v>241</v>
      </c>
      <c r="E104" s="195" t="s">
        <v>670</v>
      </c>
      <c r="F104" s="196" t="s">
        <v>671</v>
      </c>
      <c r="G104" s="197" t="s">
        <v>285</v>
      </c>
      <c r="H104" s="198">
        <v>2</v>
      </c>
      <c r="I104" s="199"/>
      <c r="J104" s="200">
        <f>ROUND(I104*H104,2)</f>
        <v>0</v>
      </c>
      <c r="K104" s="196" t="s">
        <v>19</v>
      </c>
      <c r="L104" s="41"/>
      <c r="M104" s="201" t="s">
        <v>19</v>
      </c>
      <c r="N104" s="202" t="s">
        <v>43</v>
      </c>
      <c r="O104" s="66"/>
      <c r="P104" s="203">
        <f>O104*H104</f>
        <v>0</v>
      </c>
      <c r="Q104" s="203">
        <v>0</v>
      </c>
      <c r="R104" s="203">
        <f>Q104*H104</f>
        <v>0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659</v>
      </c>
      <c r="AT104" s="205" t="s">
        <v>241</v>
      </c>
      <c r="AU104" s="205" t="s">
        <v>81</v>
      </c>
      <c r="AY104" s="19" t="s">
        <v>239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659</v>
      </c>
      <c r="BM104" s="205" t="s">
        <v>672</v>
      </c>
    </row>
    <row r="105" spans="1:65" s="2" customFormat="1" ht="19.5">
      <c r="A105" s="36"/>
      <c r="B105" s="37"/>
      <c r="C105" s="38"/>
      <c r="D105" s="207" t="s">
        <v>248</v>
      </c>
      <c r="E105" s="38"/>
      <c r="F105" s="208" t="s">
        <v>673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248</v>
      </c>
      <c r="AU105" s="19" t="s">
        <v>81</v>
      </c>
    </row>
    <row r="106" spans="1:65" s="2" customFormat="1" ht="16.5" customHeight="1">
      <c r="A106" s="36"/>
      <c r="B106" s="37"/>
      <c r="C106" s="240" t="s">
        <v>295</v>
      </c>
      <c r="D106" s="240" t="s">
        <v>653</v>
      </c>
      <c r="E106" s="241" t="s">
        <v>674</v>
      </c>
      <c r="F106" s="242" t="s">
        <v>675</v>
      </c>
      <c r="G106" s="243" t="s">
        <v>664</v>
      </c>
      <c r="H106" s="244">
        <v>6</v>
      </c>
      <c r="I106" s="245"/>
      <c r="J106" s="246">
        <f>ROUND(I106*H106,2)</f>
        <v>0</v>
      </c>
      <c r="K106" s="242" t="s">
        <v>19</v>
      </c>
      <c r="L106" s="247"/>
      <c r="M106" s="248" t="s">
        <v>19</v>
      </c>
      <c r="N106" s="249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665</v>
      </c>
      <c r="AT106" s="205" t="s">
        <v>653</v>
      </c>
      <c r="AU106" s="205" t="s">
        <v>81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665</v>
      </c>
      <c r="BM106" s="205" t="s">
        <v>676</v>
      </c>
    </row>
    <row r="107" spans="1:65" s="2" customFormat="1" ht="11.25">
      <c r="A107" s="36"/>
      <c r="B107" s="37"/>
      <c r="C107" s="38"/>
      <c r="D107" s="207" t="s">
        <v>248</v>
      </c>
      <c r="E107" s="38"/>
      <c r="F107" s="208" t="s">
        <v>675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81</v>
      </c>
    </row>
    <row r="108" spans="1:65" s="2" customFormat="1" ht="16.5" customHeight="1">
      <c r="A108" s="36"/>
      <c r="B108" s="37"/>
      <c r="C108" s="240" t="s">
        <v>301</v>
      </c>
      <c r="D108" s="240" t="s">
        <v>653</v>
      </c>
      <c r="E108" s="241" t="s">
        <v>677</v>
      </c>
      <c r="F108" s="242" t="s">
        <v>678</v>
      </c>
      <c r="G108" s="243" t="s">
        <v>664</v>
      </c>
      <c r="H108" s="244">
        <v>2</v>
      </c>
      <c r="I108" s="245"/>
      <c r="J108" s="246">
        <f>ROUND(I108*H108,2)</f>
        <v>0</v>
      </c>
      <c r="K108" s="242" t="s">
        <v>19</v>
      </c>
      <c r="L108" s="247"/>
      <c r="M108" s="248" t="s">
        <v>19</v>
      </c>
      <c r="N108" s="249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665</v>
      </c>
      <c r="AT108" s="205" t="s">
        <v>653</v>
      </c>
      <c r="AU108" s="205" t="s">
        <v>81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665</v>
      </c>
      <c r="BM108" s="205" t="s">
        <v>679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678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81</v>
      </c>
    </row>
    <row r="110" spans="1:65" s="2" customFormat="1" ht="16.5" customHeight="1">
      <c r="A110" s="36"/>
      <c r="B110" s="37"/>
      <c r="C110" s="240" t="s">
        <v>309</v>
      </c>
      <c r="D110" s="240" t="s">
        <v>653</v>
      </c>
      <c r="E110" s="241" t="s">
        <v>680</v>
      </c>
      <c r="F110" s="242" t="s">
        <v>681</v>
      </c>
      <c r="G110" s="243" t="s">
        <v>664</v>
      </c>
      <c r="H110" s="244">
        <v>2</v>
      </c>
      <c r="I110" s="245"/>
      <c r="J110" s="246">
        <f>ROUND(I110*H110,2)</f>
        <v>0</v>
      </c>
      <c r="K110" s="242" t="s">
        <v>19</v>
      </c>
      <c r="L110" s="247"/>
      <c r="M110" s="248" t="s">
        <v>19</v>
      </c>
      <c r="N110" s="249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665</v>
      </c>
      <c r="AT110" s="205" t="s">
        <v>653</v>
      </c>
      <c r="AU110" s="205" t="s">
        <v>81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665</v>
      </c>
      <c r="BM110" s="205" t="s">
        <v>682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681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81</v>
      </c>
    </row>
    <row r="112" spans="1:65" s="2" customFormat="1" ht="22.5" customHeight="1">
      <c r="A112" s="36"/>
      <c r="B112" s="37"/>
      <c r="C112" s="194" t="s">
        <v>314</v>
      </c>
      <c r="D112" s="194" t="s">
        <v>241</v>
      </c>
      <c r="E112" s="195" t="s">
        <v>683</v>
      </c>
      <c r="F112" s="196" t="s">
        <v>684</v>
      </c>
      <c r="G112" s="197" t="s">
        <v>327</v>
      </c>
      <c r="H112" s="198">
        <v>35</v>
      </c>
      <c r="I112" s="199"/>
      <c r="J112" s="200">
        <f>ROUND(I112*H112,2)</f>
        <v>0</v>
      </c>
      <c r="K112" s="196" t="s">
        <v>19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659</v>
      </c>
      <c r="AT112" s="205" t="s">
        <v>241</v>
      </c>
      <c r="AU112" s="205" t="s">
        <v>81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659</v>
      </c>
      <c r="BM112" s="205" t="s">
        <v>685</v>
      </c>
    </row>
    <row r="113" spans="1:65" s="2" customFormat="1" ht="11.25">
      <c r="A113" s="36"/>
      <c r="B113" s="37"/>
      <c r="C113" s="38"/>
      <c r="D113" s="207" t="s">
        <v>248</v>
      </c>
      <c r="E113" s="38"/>
      <c r="F113" s="208" t="s">
        <v>686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81</v>
      </c>
    </row>
    <row r="114" spans="1:65" s="2" customFormat="1" ht="16.5" customHeight="1">
      <c r="A114" s="36"/>
      <c r="B114" s="37"/>
      <c r="C114" s="194" t="s">
        <v>319</v>
      </c>
      <c r="D114" s="194" t="s">
        <v>241</v>
      </c>
      <c r="E114" s="195" t="s">
        <v>687</v>
      </c>
      <c r="F114" s="196" t="s">
        <v>688</v>
      </c>
      <c r="G114" s="197" t="s">
        <v>327</v>
      </c>
      <c r="H114" s="198">
        <v>35</v>
      </c>
      <c r="I114" s="199"/>
      <c r="J114" s="200">
        <f>ROUND(I114*H114,2)</f>
        <v>0</v>
      </c>
      <c r="K114" s="196" t="s">
        <v>19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659</v>
      </c>
      <c r="AT114" s="205" t="s">
        <v>241</v>
      </c>
      <c r="AU114" s="205" t="s">
        <v>81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659</v>
      </c>
      <c r="BM114" s="205" t="s">
        <v>689</v>
      </c>
    </row>
    <row r="115" spans="1:65" s="2" customFormat="1" ht="11.25">
      <c r="A115" s="36"/>
      <c r="B115" s="37"/>
      <c r="C115" s="38"/>
      <c r="D115" s="207" t="s">
        <v>248</v>
      </c>
      <c r="E115" s="38"/>
      <c r="F115" s="208" t="s">
        <v>690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81</v>
      </c>
    </row>
    <row r="116" spans="1:65" s="12" customFormat="1" ht="22.9" customHeight="1">
      <c r="B116" s="178"/>
      <c r="C116" s="179"/>
      <c r="D116" s="180" t="s">
        <v>71</v>
      </c>
      <c r="E116" s="192" t="s">
        <v>691</v>
      </c>
      <c r="F116" s="192" t="s">
        <v>692</v>
      </c>
      <c r="G116" s="179"/>
      <c r="H116" s="179"/>
      <c r="I116" s="182"/>
      <c r="J116" s="193">
        <f>BK116</f>
        <v>0</v>
      </c>
      <c r="K116" s="179"/>
      <c r="L116" s="184"/>
      <c r="M116" s="185"/>
      <c r="N116" s="186"/>
      <c r="O116" s="186"/>
      <c r="P116" s="187">
        <f>SUM(P117:P163)</f>
        <v>0</v>
      </c>
      <c r="Q116" s="186"/>
      <c r="R116" s="187">
        <f>SUM(R117:R163)</f>
        <v>0.90827279999999999</v>
      </c>
      <c r="S116" s="186"/>
      <c r="T116" s="188">
        <f>SUM(T117:T163)</f>
        <v>3.0989999999999998</v>
      </c>
      <c r="AR116" s="189" t="s">
        <v>101</v>
      </c>
      <c r="AT116" s="190" t="s">
        <v>71</v>
      </c>
      <c r="AU116" s="190" t="s">
        <v>79</v>
      </c>
      <c r="AY116" s="189" t="s">
        <v>239</v>
      </c>
      <c r="BK116" s="191">
        <f>SUM(BK117:BK163)</f>
        <v>0</v>
      </c>
    </row>
    <row r="117" spans="1:65" s="2" customFormat="1" ht="16.5" customHeight="1">
      <c r="A117" s="36"/>
      <c r="B117" s="37"/>
      <c r="C117" s="194" t="s">
        <v>324</v>
      </c>
      <c r="D117" s="194" t="s">
        <v>241</v>
      </c>
      <c r="E117" s="195" t="s">
        <v>693</v>
      </c>
      <c r="F117" s="196" t="s">
        <v>694</v>
      </c>
      <c r="G117" s="197" t="s">
        <v>695</v>
      </c>
      <c r="H117" s="198">
        <v>3.1E-2</v>
      </c>
      <c r="I117" s="199"/>
      <c r="J117" s="200">
        <f>ROUND(I117*H117,2)</f>
        <v>0</v>
      </c>
      <c r="K117" s="196" t="s">
        <v>19</v>
      </c>
      <c r="L117" s="41"/>
      <c r="M117" s="201" t="s">
        <v>19</v>
      </c>
      <c r="N117" s="202" t="s">
        <v>43</v>
      </c>
      <c r="O117" s="66"/>
      <c r="P117" s="203">
        <f>O117*H117</f>
        <v>0</v>
      </c>
      <c r="Q117" s="203">
        <v>8.8000000000000005E-3</v>
      </c>
      <c r="R117" s="203">
        <f>Q117*H117</f>
        <v>2.7280000000000002E-4</v>
      </c>
      <c r="S117" s="203">
        <v>0</v>
      </c>
      <c r="T117" s="204">
        <f>S117*H117</f>
        <v>0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R117" s="205" t="s">
        <v>659</v>
      </c>
      <c r="AT117" s="205" t="s">
        <v>241</v>
      </c>
      <c r="AU117" s="205" t="s">
        <v>81</v>
      </c>
      <c r="AY117" s="19" t="s">
        <v>239</v>
      </c>
      <c r="BE117" s="206">
        <f>IF(N117="základní",J117,0)</f>
        <v>0</v>
      </c>
      <c r="BF117" s="206">
        <f>IF(N117="snížená",J117,0)</f>
        <v>0</v>
      </c>
      <c r="BG117" s="206">
        <f>IF(N117="zákl. přenesená",J117,0)</f>
        <v>0</v>
      </c>
      <c r="BH117" s="206">
        <f>IF(N117="sníž. přenesená",J117,0)</f>
        <v>0</v>
      </c>
      <c r="BI117" s="206">
        <f>IF(N117="nulová",J117,0)</f>
        <v>0</v>
      </c>
      <c r="BJ117" s="19" t="s">
        <v>79</v>
      </c>
      <c r="BK117" s="206">
        <f>ROUND(I117*H117,2)</f>
        <v>0</v>
      </c>
      <c r="BL117" s="19" t="s">
        <v>659</v>
      </c>
      <c r="BM117" s="205" t="s">
        <v>696</v>
      </c>
    </row>
    <row r="118" spans="1:65" s="2" customFormat="1" ht="19.5">
      <c r="A118" s="36"/>
      <c r="B118" s="37"/>
      <c r="C118" s="38"/>
      <c r="D118" s="207" t="s">
        <v>248</v>
      </c>
      <c r="E118" s="38"/>
      <c r="F118" s="208" t="s">
        <v>697</v>
      </c>
      <c r="G118" s="38"/>
      <c r="H118" s="38"/>
      <c r="I118" s="117"/>
      <c r="J118" s="38"/>
      <c r="K118" s="38"/>
      <c r="L118" s="41"/>
      <c r="M118" s="209"/>
      <c r="N118" s="210"/>
      <c r="O118" s="66"/>
      <c r="P118" s="66"/>
      <c r="Q118" s="66"/>
      <c r="R118" s="66"/>
      <c r="S118" s="66"/>
      <c r="T118" s="67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T118" s="19" t="s">
        <v>248</v>
      </c>
      <c r="AU118" s="19" t="s">
        <v>81</v>
      </c>
    </row>
    <row r="119" spans="1:65" s="2" customFormat="1" ht="16.5" customHeight="1">
      <c r="A119" s="36"/>
      <c r="B119" s="37"/>
      <c r="C119" s="194" t="s">
        <v>333</v>
      </c>
      <c r="D119" s="194" t="s">
        <v>241</v>
      </c>
      <c r="E119" s="195" t="s">
        <v>698</v>
      </c>
      <c r="F119" s="196" t="s">
        <v>699</v>
      </c>
      <c r="G119" s="197" t="s">
        <v>285</v>
      </c>
      <c r="H119" s="198">
        <v>1</v>
      </c>
      <c r="I119" s="199"/>
      <c r="J119" s="200">
        <f>ROUND(I119*H119,2)</f>
        <v>0</v>
      </c>
      <c r="K119" s="196" t="s">
        <v>19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0</v>
      </c>
      <c r="R119" s="203">
        <f>Q119*H119</f>
        <v>0</v>
      </c>
      <c r="S119" s="203">
        <v>0</v>
      </c>
      <c r="T119" s="204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659</v>
      </c>
      <c r="AT119" s="205" t="s">
        <v>241</v>
      </c>
      <c r="AU119" s="205" t="s">
        <v>81</v>
      </c>
      <c r="AY119" s="19" t="s">
        <v>239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659</v>
      </c>
      <c r="BM119" s="205" t="s">
        <v>700</v>
      </c>
    </row>
    <row r="120" spans="1:65" s="2" customFormat="1" ht="11.25">
      <c r="A120" s="36"/>
      <c r="B120" s="37"/>
      <c r="C120" s="38"/>
      <c r="D120" s="207" t="s">
        <v>248</v>
      </c>
      <c r="E120" s="38"/>
      <c r="F120" s="208" t="s">
        <v>699</v>
      </c>
      <c r="G120" s="38"/>
      <c r="H120" s="38"/>
      <c r="I120" s="117"/>
      <c r="J120" s="38"/>
      <c r="K120" s="38"/>
      <c r="L120" s="41"/>
      <c r="M120" s="209"/>
      <c r="N120" s="210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248</v>
      </c>
      <c r="AU120" s="19" t="s">
        <v>81</v>
      </c>
    </row>
    <row r="121" spans="1:65" s="2" customFormat="1" ht="16.5" customHeight="1">
      <c r="A121" s="36"/>
      <c r="B121" s="37"/>
      <c r="C121" s="194" t="s">
        <v>340</v>
      </c>
      <c r="D121" s="194" t="s">
        <v>241</v>
      </c>
      <c r="E121" s="195" t="s">
        <v>701</v>
      </c>
      <c r="F121" s="196" t="s">
        <v>702</v>
      </c>
      <c r="G121" s="197" t="s">
        <v>285</v>
      </c>
      <c r="H121" s="198">
        <v>1</v>
      </c>
      <c r="I121" s="199"/>
      <c r="J121" s="200">
        <f>ROUND(I121*H121,2)</f>
        <v>0</v>
      </c>
      <c r="K121" s="196" t="s">
        <v>19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659</v>
      </c>
      <c r="AT121" s="205" t="s">
        <v>241</v>
      </c>
      <c r="AU121" s="205" t="s">
        <v>81</v>
      </c>
      <c r="AY121" s="19" t="s">
        <v>239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659</v>
      </c>
      <c r="BM121" s="205" t="s">
        <v>703</v>
      </c>
    </row>
    <row r="122" spans="1:65" s="2" customFormat="1" ht="11.25">
      <c r="A122" s="36"/>
      <c r="B122" s="37"/>
      <c r="C122" s="38"/>
      <c r="D122" s="207" t="s">
        <v>248</v>
      </c>
      <c r="E122" s="38"/>
      <c r="F122" s="208" t="s">
        <v>702</v>
      </c>
      <c r="G122" s="38"/>
      <c r="H122" s="38"/>
      <c r="I122" s="117"/>
      <c r="J122" s="38"/>
      <c r="K122" s="38"/>
      <c r="L122" s="41"/>
      <c r="M122" s="209"/>
      <c r="N122" s="210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248</v>
      </c>
      <c r="AU122" s="19" t="s">
        <v>81</v>
      </c>
    </row>
    <row r="123" spans="1:65" s="2" customFormat="1" ht="16.5" customHeight="1">
      <c r="A123" s="36"/>
      <c r="B123" s="37"/>
      <c r="C123" s="194" t="s">
        <v>408</v>
      </c>
      <c r="D123" s="194" t="s">
        <v>241</v>
      </c>
      <c r="E123" s="195" t="s">
        <v>704</v>
      </c>
      <c r="F123" s="196" t="s">
        <v>705</v>
      </c>
      <c r="G123" s="197" t="s">
        <v>327</v>
      </c>
      <c r="H123" s="198">
        <v>14</v>
      </c>
      <c r="I123" s="199"/>
      <c r="J123" s="200">
        <f>ROUND(I123*H123,2)</f>
        <v>0</v>
      </c>
      <c r="K123" s="196" t="s">
        <v>19</v>
      </c>
      <c r="L123" s="41"/>
      <c r="M123" s="201" t="s">
        <v>19</v>
      </c>
      <c r="N123" s="202" t="s">
        <v>43</v>
      </c>
      <c r="O123" s="66"/>
      <c r="P123" s="203">
        <f>O123*H123</f>
        <v>0</v>
      </c>
      <c r="Q123" s="203">
        <v>0</v>
      </c>
      <c r="R123" s="203">
        <f>Q123*H123</f>
        <v>0</v>
      </c>
      <c r="S123" s="203">
        <v>0</v>
      </c>
      <c r="T123" s="204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205" t="s">
        <v>659</v>
      </c>
      <c r="AT123" s="205" t="s">
        <v>241</v>
      </c>
      <c r="AU123" s="205" t="s">
        <v>81</v>
      </c>
      <c r="AY123" s="19" t="s">
        <v>239</v>
      </c>
      <c r="BE123" s="206">
        <f>IF(N123="základní",J123,0)</f>
        <v>0</v>
      </c>
      <c r="BF123" s="206">
        <f>IF(N123="snížená",J123,0)</f>
        <v>0</v>
      </c>
      <c r="BG123" s="206">
        <f>IF(N123="zákl. přenesená",J123,0)</f>
        <v>0</v>
      </c>
      <c r="BH123" s="206">
        <f>IF(N123="sníž. přenesená",J123,0)</f>
        <v>0</v>
      </c>
      <c r="BI123" s="206">
        <f>IF(N123="nulová",J123,0)</f>
        <v>0</v>
      </c>
      <c r="BJ123" s="19" t="s">
        <v>79</v>
      </c>
      <c r="BK123" s="206">
        <f>ROUND(I123*H123,2)</f>
        <v>0</v>
      </c>
      <c r="BL123" s="19" t="s">
        <v>659</v>
      </c>
      <c r="BM123" s="205" t="s">
        <v>706</v>
      </c>
    </row>
    <row r="124" spans="1:65" s="2" customFormat="1" ht="19.5">
      <c r="A124" s="36"/>
      <c r="B124" s="37"/>
      <c r="C124" s="38"/>
      <c r="D124" s="207" t="s">
        <v>248</v>
      </c>
      <c r="E124" s="38"/>
      <c r="F124" s="208" t="s">
        <v>707</v>
      </c>
      <c r="G124" s="38"/>
      <c r="H124" s="38"/>
      <c r="I124" s="117"/>
      <c r="J124" s="38"/>
      <c r="K124" s="38"/>
      <c r="L124" s="41"/>
      <c r="M124" s="209"/>
      <c r="N124" s="210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248</v>
      </c>
      <c r="AU124" s="19" t="s">
        <v>81</v>
      </c>
    </row>
    <row r="125" spans="1:65" s="2" customFormat="1" ht="16.5" customHeight="1">
      <c r="A125" s="36"/>
      <c r="B125" s="37"/>
      <c r="C125" s="194" t="s">
        <v>414</v>
      </c>
      <c r="D125" s="194" t="s">
        <v>241</v>
      </c>
      <c r="E125" s="195" t="s">
        <v>708</v>
      </c>
      <c r="F125" s="196" t="s">
        <v>709</v>
      </c>
      <c r="G125" s="197" t="s">
        <v>327</v>
      </c>
      <c r="H125" s="198">
        <v>9</v>
      </c>
      <c r="I125" s="199"/>
      <c r="J125" s="200">
        <f>ROUND(I125*H125,2)</f>
        <v>0</v>
      </c>
      <c r="K125" s="196" t="s">
        <v>19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0</v>
      </c>
      <c r="R125" s="203">
        <f>Q125*H125</f>
        <v>0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659</v>
      </c>
      <c r="AT125" s="205" t="s">
        <v>241</v>
      </c>
      <c r="AU125" s="205" t="s">
        <v>81</v>
      </c>
      <c r="AY125" s="19" t="s">
        <v>239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659</v>
      </c>
      <c r="BM125" s="205" t="s">
        <v>710</v>
      </c>
    </row>
    <row r="126" spans="1:65" s="2" customFormat="1" ht="19.5">
      <c r="A126" s="36"/>
      <c r="B126" s="37"/>
      <c r="C126" s="38"/>
      <c r="D126" s="207" t="s">
        <v>248</v>
      </c>
      <c r="E126" s="38"/>
      <c r="F126" s="208" t="s">
        <v>711</v>
      </c>
      <c r="G126" s="38"/>
      <c r="H126" s="38"/>
      <c r="I126" s="117"/>
      <c r="J126" s="38"/>
      <c r="K126" s="38"/>
      <c r="L126" s="41"/>
      <c r="M126" s="209"/>
      <c r="N126" s="210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248</v>
      </c>
      <c r="AU126" s="19" t="s">
        <v>81</v>
      </c>
    </row>
    <row r="127" spans="1:65" s="2" customFormat="1" ht="16.5" customHeight="1">
      <c r="A127" s="36"/>
      <c r="B127" s="37"/>
      <c r="C127" s="194" t="s">
        <v>8</v>
      </c>
      <c r="D127" s="194" t="s">
        <v>241</v>
      </c>
      <c r="E127" s="195" t="s">
        <v>712</v>
      </c>
      <c r="F127" s="196" t="s">
        <v>713</v>
      </c>
      <c r="G127" s="197" t="s">
        <v>285</v>
      </c>
      <c r="H127" s="198">
        <v>4</v>
      </c>
      <c r="I127" s="199"/>
      <c r="J127" s="200">
        <f>ROUND(I127*H127,2)</f>
        <v>0</v>
      </c>
      <c r="K127" s="196" t="s">
        <v>19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659</v>
      </c>
      <c r="AT127" s="205" t="s">
        <v>241</v>
      </c>
      <c r="AU127" s="205" t="s">
        <v>81</v>
      </c>
      <c r="AY127" s="19" t="s">
        <v>239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659</v>
      </c>
      <c r="BM127" s="205" t="s">
        <v>714</v>
      </c>
    </row>
    <row r="128" spans="1:65" s="2" customFormat="1" ht="19.5">
      <c r="A128" s="36"/>
      <c r="B128" s="37"/>
      <c r="C128" s="38"/>
      <c r="D128" s="207" t="s">
        <v>248</v>
      </c>
      <c r="E128" s="38"/>
      <c r="F128" s="208" t="s">
        <v>715</v>
      </c>
      <c r="G128" s="38"/>
      <c r="H128" s="38"/>
      <c r="I128" s="117"/>
      <c r="J128" s="38"/>
      <c r="K128" s="38"/>
      <c r="L128" s="41"/>
      <c r="M128" s="209"/>
      <c r="N128" s="210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248</v>
      </c>
      <c r="AU128" s="19" t="s">
        <v>81</v>
      </c>
    </row>
    <row r="129" spans="1:65" s="2" customFormat="1" ht="16.5" customHeight="1">
      <c r="A129" s="36"/>
      <c r="B129" s="37"/>
      <c r="C129" s="194" t="s">
        <v>426</v>
      </c>
      <c r="D129" s="194" t="s">
        <v>241</v>
      </c>
      <c r="E129" s="195" t="s">
        <v>716</v>
      </c>
      <c r="F129" s="196" t="s">
        <v>717</v>
      </c>
      <c r="G129" s="197" t="s">
        <v>327</v>
      </c>
      <c r="H129" s="198">
        <v>15</v>
      </c>
      <c r="I129" s="199"/>
      <c r="J129" s="200">
        <f>ROUND(I129*H129,2)</f>
        <v>0</v>
      </c>
      <c r="K129" s="196" t="s">
        <v>19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0.04</v>
      </c>
      <c r="R129" s="203">
        <f>Q129*H129</f>
        <v>0.6</v>
      </c>
      <c r="S129" s="203">
        <v>9.2999999999999999E-2</v>
      </c>
      <c r="T129" s="204">
        <f>S129*H129</f>
        <v>1.395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659</v>
      </c>
      <c r="AT129" s="205" t="s">
        <v>241</v>
      </c>
      <c r="AU129" s="205" t="s">
        <v>81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659</v>
      </c>
      <c r="BM129" s="205" t="s">
        <v>718</v>
      </c>
    </row>
    <row r="130" spans="1:65" s="2" customFormat="1" ht="19.5">
      <c r="A130" s="36"/>
      <c r="B130" s="37"/>
      <c r="C130" s="38"/>
      <c r="D130" s="207" t="s">
        <v>248</v>
      </c>
      <c r="E130" s="38"/>
      <c r="F130" s="208" t="s">
        <v>719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81</v>
      </c>
    </row>
    <row r="131" spans="1:65" s="2" customFormat="1" ht="16.5" customHeight="1">
      <c r="A131" s="36"/>
      <c r="B131" s="37"/>
      <c r="C131" s="240" t="s">
        <v>433</v>
      </c>
      <c r="D131" s="240" t="s">
        <v>653</v>
      </c>
      <c r="E131" s="241" t="s">
        <v>720</v>
      </c>
      <c r="F131" s="242" t="s">
        <v>721</v>
      </c>
      <c r="G131" s="243" t="s">
        <v>664</v>
      </c>
      <c r="H131" s="244">
        <v>15</v>
      </c>
      <c r="I131" s="245"/>
      <c r="J131" s="246">
        <f>ROUND(I131*H131,2)</f>
        <v>0</v>
      </c>
      <c r="K131" s="242" t="s">
        <v>19</v>
      </c>
      <c r="L131" s="247"/>
      <c r="M131" s="248" t="s">
        <v>19</v>
      </c>
      <c r="N131" s="249" t="s">
        <v>43</v>
      </c>
      <c r="O131" s="66"/>
      <c r="P131" s="203">
        <f>O131*H131</f>
        <v>0</v>
      </c>
      <c r="Q131" s="203">
        <v>0</v>
      </c>
      <c r="R131" s="203">
        <f>Q131*H131</f>
        <v>0</v>
      </c>
      <c r="S131" s="203">
        <v>0</v>
      </c>
      <c r="T131" s="204">
        <f>S131*H131</f>
        <v>0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665</v>
      </c>
      <c r="AT131" s="205" t="s">
        <v>653</v>
      </c>
      <c r="AU131" s="205" t="s">
        <v>81</v>
      </c>
      <c r="AY131" s="19" t="s">
        <v>239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665</v>
      </c>
      <c r="BM131" s="205" t="s">
        <v>722</v>
      </c>
    </row>
    <row r="132" spans="1:65" s="2" customFormat="1" ht="11.25">
      <c r="A132" s="36"/>
      <c r="B132" s="37"/>
      <c r="C132" s="38"/>
      <c r="D132" s="207" t="s">
        <v>248</v>
      </c>
      <c r="E132" s="38"/>
      <c r="F132" s="208" t="s">
        <v>721</v>
      </c>
      <c r="G132" s="38"/>
      <c r="H132" s="38"/>
      <c r="I132" s="117"/>
      <c r="J132" s="38"/>
      <c r="K132" s="38"/>
      <c r="L132" s="41"/>
      <c r="M132" s="209"/>
      <c r="N132" s="210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248</v>
      </c>
      <c r="AU132" s="19" t="s">
        <v>81</v>
      </c>
    </row>
    <row r="133" spans="1:65" s="2" customFormat="1" ht="16.5" customHeight="1">
      <c r="A133" s="36"/>
      <c r="B133" s="37"/>
      <c r="C133" s="194" t="s">
        <v>439</v>
      </c>
      <c r="D133" s="194" t="s">
        <v>241</v>
      </c>
      <c r="E133" s="195" t="s">
        <v>723</v>
      </c>
      <c r="F133" s="196" t="s">
        <v>724</v>
      </c>
      <c r="G133" s="197" t="s">
        <v>327</v>
      </c>
      <c r="H133" s="198">
        <v>8</v>
      </c>
      <c r="I133" s="199"/>
      <c r="J133" s="200">
        <f>ROUND(I133*H133,2)</f>
        <v>0</v>
      </c>
      <c r="K133" s="196" t="s">
        <v>19</v>
      </c>
      <c r="L133" s="41"/>
      <c r="M133" s="201" t="s">
        <v>19</v>
      </c>
      <c r="N133" s="202" t="s">
        <v>43</v>
      </c>
      <c r="O133" s="66"/>
      <c r="P133" s="203">
        <f>O133*H133</f>
        <v>0</v>
      </c>
      <c r="Q133" s="203">
        <v>0</v>
      </c>
      <c r="R133" s="203">
        <f>Q133*H133</f>
        <v>0</v>
      </c>
      <c r="S133" s="203">
        <v>0.04</v>
      </c>
      <c r="T133" s="204">
        <f>S133*H133</f>
        <v>0.32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659</v>
      </c>
      <c r="AT133" s="205" t="s">
        <v>241</v>
      </c>
      <c r="AU133" s="205" t="s">
        <v>81</v>
      </c>
      <c r="AY133" s="19" t="s">
        <v>239</v>
      </c>
      <c r="BE133" s="206">
        <f>IF(N133="základní",J133,0)</f>
        <v>0</v>
      </c>
      <c r="BF133" s="206">
        <f>IF(N133="snížená",J133,0)</f>
        <v>0</v>
      </c>
      <c r="BG133" s="206">
        <f>IF(N133="zákl. přenesená",J133,0)</f>
        <v>0</v>
      </c>
      <c r="BH133" s="206">
        <f>IF(N133="sníž. přenesená",J133,0)</f>
        <v>0</v>
      </c>
      <c r="BI133" s="206">
        <f>IF(N133="nulová",J133,0)</f>
        <v>0</v>
      </c>
      <c r="BJ133" s="19" t="s">
        <v>79</v>
      </c>
      <c r="BK133" s="206">
        <f>ROUND(I133*H133,2)</f>
        <v>0</v>
      </c>
      <c r="BL133" s="19" t="s">
        <v>659</v>
      </c>
      <c r="BM133" s="205" t="s">
        <v>725</v>
      </c>
    </row>
    <row r="134" spans="1:65" s="2" customFormat="1" ht="19.5">
      <c r="A134" s="36"/>
      <c r="B134" s="37"/>
      <c r="C134" s="38"/>
      <c r="D134" s="207" t="s">
        <v>248</v>
      </c>
      <c r="E134" s="38"/>
      <c r="F134" s="208" t="s">
        <v>726</v>
      </c>
      <c r="G134" s="38"/>
      <c r="H134" s="38"/>
      <c r="I134" s="117"/>
      <c r="J134" s="38"/>
      <c r="K134" s="38"/>
      <c r="L134" s="41"/>
      <c r="M134" s="209"/>
      <c r="N134" s="210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248</v>
      </c>
      <c r="AU134" s="19" t="s">
        <v>81</v>
      </c>
    </row>
    <row r="135" spans="1:65" s="2" customFormat="1" ht="16.5" customHeight="1">
      <c r="A135" s="36"/>
      <c r="B135" s="37"/>
      <c r="C135" s="240" t="s">
        <v>444</v>
      </c>
      <c r="D135" s="240" t="s">
        <v>653</v>
      </c>
      <c r="E135" s="241" t="s">
        <v>727</v>
      </c>
      <c r="F135" s="242" t="s">
        <v>728</v>
      </c>
      <c r="G135" s="243" t="s">
        <v>327</v>
      </c>
      <c r="H135" s="244">
        <v>8</v>
      </c>
      <c r="I135" s="245"/>
      <c r="J135" s="246">
        <f>ROUND(I135*H135,2)</f>
        <v>0</v>
      </c>
      <c r="K135" s="242" t="s">
        <v>19</v>
      </c>
      <c r="L135" s="247"/>
      <c r="M135" s="248" t="s">
        <v>19</v>
      </c>
      <c r="N135" s="249" t="s">
        <v>43</v>
      </c>
      <c r="O135" s="66"/>
      <c r="P135" s="203">
        <f>O135*H135</f>
        <v>0</v>
      </c>
      <c r="Q135" s="203">
        <v>0</v>
      </c>
      <c r="R135" s="203">
        <f>Q135*H135</f>
        <v>0</v>
      </c>
      <c r="S135" s="203">
        <v>0</v>
      </c>
      <c r="T135" s="204">
        <f>S135*H135</f>
        <v>0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665</v>
      </c>
      <c r="AT135" s="205" t="s">
        <v>653</v>
      </c>
      <c r="AU135" s="205" t="s">
        <v>81</v>
      </c>
      <c r="AY135" s="19" t="s">
        <v>239</v>
      </c>
      <c r="BE135" s="206">
        <f>IF(N135="základní",J135,0)</f>
        <v>0</v>
      </c>
      <c r="BF135" s="206">
        <f>IF(N135="snížená",J135,0)</f>
        <v>0</v>
      </c>
      <c r="BG135" s="206">
        <f>IF(N135="zákl. přenesená",J135,0)</f>
        <v>0</v>
      </c>
      <c r="BH135" s="206">
        <f>IF(N135="sníž. přenesená",J135,0)</f>
        <v>0</v>
      </c>
      <c r="BI135" s="206">
        <f>IF(N135="nulová",J135,0)</f>
        <v>0</v>
      </c>
      <c r="BJ135" s="19" t="s">
        <v>79</v>
      </c>
      <c r="BK135" s="206">
        <f>ROUND(I135*H135,2)</f>
        <v>0</v>
      </c>
      <c r="BL135" s="19" t="s">
        <v>665</v>
      </c>
      <c r="BM135" s="205" t="s">
        <v>729</v>
      </c>
    </row>
    <row r="136" spans="1:65" s="2" customFormat="1" ht="11.25">
      <c r="A136" s="36"/>
      <c r="B136" s="37"/>
      <c r="C136" s="38"/>
      <c r="D136" s="207" t="s">
        <v>248</v>
      </c>
      <c r="E136" s="38"/>
      <c r="F136" s="208" t="s">
        <v>728</v>
      </c>
      <c r="G136" s="38"/>
      <c r="H136" s="38"/>
      <c r="I136" s="117"/>
      <c r="J136" s="38"/>
      <c r="K136" s="38"/>
      <c r="L136" s="41"/>
      <c r="M136" s="209"/>
      <c r="N136" s="210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248</v>
      </c>
      <c r="AU136" s="19" t="s">
        <v>81</v>
      </c>
    </row>
    <row r="137" spans="1:65" s="2" customFormat="1" ht="16.5" customHeight="1">
      <c r="A137" s="36"/>
      <c r="B137" s="37"/>
      <c r="C137" s="194" t="s">
        <v>454</v>
      </c>
      <c r="D137" s="194" t="s">
        <v>241</v>
      </c>
      <c r="E137" s="195" t="s">
        <v>730</v>
      </c>
      <c r="F137" s="196" t="s">
        <v>731</v>
      </c>
      <c r="G137" s="197" t="s">
        <v>327</v>
      </c>
      <c r="H137" s="198">
        <v>8</v>
      </c>
      <c r="I137" s="199"/>
      <c r="J137" s="200">
        <f>ROUND(I137*H137,2)</f>
        <v>0</v>
      </c>
      <c r="K137" s="196" t="s">
        <v>19</v>
      </c>
      <c r="L137" s="41"/>
      <c r="M137" s="201" t="s">
        <v>19</v>
      </c>
      <c r="N137" s="202" t="s">
        <v>43</v>
      </c>
      <c r="O137" s="66"/>
      <c r="P137" s="203">
        <f>O137*H137</f>
        <v>0</v>
      </c>
      <c r="Q137" s="203">
        <v>0</v>
      </c>
      <c r="R137" s="203">
        <f>Q137*H137</f>
        <v>0</v>
      </c>
      <c r="S137" s="203">
        <v>2.3E-2</v>
      </c>
      <c r="T137" s="204">
        <f>S137*H137</f>
        <v>0.184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659</v>
      </c>
      <c r="AT137" s="205" t="s">
        <v>241</v>
      </c>
      <c r="AU137" s="205" t="s">
        <v>81</v>
      </c>
      <c r="AY137" s="19" t="s">
        <v>239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659</v>
      </c>
      <c r="BM137" s="205" t="s">
        <v>732</v>
      </c>
    </row>
    <row r="138" spans="1:65" s="2" customFormat="1" ht="19.5">
      <c r="A138" s="36"/>
      <c r="B138" s="37"/>
      <c r="C138" s="38"/>
      <c r="D138" s="207" t="s">
        <v>248</v>
      </c>
      <c r="E138" s="38"/>
      <c r="F138" s="208" t="s">
        <v>733</v>
      </c>
      <c r="G138" s="38"/>
      <c r="H138" s="38"/>
      <c r="I138" s="117"/>
      <c r="J138" s="38"/>
      <c r="K138" s="38"/>
      <c r="L138" s="41"/>
      <c r="M138" s="209"/>
      <c r="N138" s="210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248</v>
      </c>
      <c r="AU138" s="19" t="s">
        <v>81</v>
      </c>
    </row>
    <row r="139" spans="1:65" s="2" customFormat="1" ht="16.5" customHeight="1">
      <c r="A139" s="36"/>
      <c r="B139" s="37"/>
      <c r="C139" s="240" t="s">
        <v>7</v>
      </c>
      <c r="D139" s="240" t="s">
        <v>653</v>
      </c>
      <c r="E139" s="241" t="s">
        <v>734</v>
      </c>
      <c r="F139" s="242" t="s">
        <v>735</v>
      </c>
      <c r="G139" s="243" t="s">
        <v>327</v>
      </c>
      <c r="H139" s="244">
        <v>8</v>
      </c>
      <c r="I139" s="245"/>
      <c r="J139" s="246">
        <f>ROUND(I139*H139,2)</f>
        <v>0</v>
      </c>
      <c r="K139" s="242" t="s">
        <v>19</v>
      </c>
      <c r="L139" s="247"/>
      <c r="M139" s="248" t="s">
        <v>19</v>
      </c>
      <c r="N139" s="249" t="s">
        <v>43</v>
      </c>
      <c r="O139" s="66"/>
      <c r="P139" s="203">
        <f>O139*H139</f>
        <v>0</v>
      </c>
      <c r="Q139" s="203">
        <v>0</v>
      </c>
      <c r="R139" s="203">
        <f>Q139*H139</f>
        <v>0</v>
      </c>
      <c r="S139" s="203">
        <v>0</v>
      </c>
      <c r="T139" s="204">
        <f>S139*H139</f>
        <v>0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665</v>
      </c>
      <c r="AT139" s="205" t="s">
        <v>653</v>
      </c>
      <c r="AU139" s="205" t="s">
        <v>81</v>
      </c>
      <c r="AY139" s="19" t="s">
        <v>239</v>
      </c>
      <c r="BE139" s="206">
        <f>IF(N139="základní",J139,0)</f>
        <v>0</v>
      </c>
      <c r="BF139" s="206">
        <f>IF(N139="snížená",J139,0)</f>
        <v>0</v>
      </c>
      <c r="BG139" s="206">
        <f>IF(N139="zákl. přenesená",J139,0)</f>
        <v>0</v>
      </c>
      <c r="BH139" s="206">
        <f>IF(N139="sníž. přenesená",J139,0)</f>
        <v>0</v>
      </c>
      <c r="BI139" s="206">
        <f>IF(N139="nulová",J139,0)</f>
        <v>0</v>
      </c>
      <c r="BJ139" s="19" t="s">
        <v>79</v>
      </c>
      <c r="BK139" s="206">
        <f>ROUND(I139*H139,2)</f>
        <v>0</v>
      </c>
      <c r="BL139" s="19" t="s">
        <v>665</v>
      </c>
      <c r="BM139" s="205" t="s">
        <v>736</v>
      </c>
    </row>
    <row r="140" spans="1:65" s="2" customFormat="1" ht="11.25">
      <c r="A140" s="36"/>
      <c r="B140" s="37"/>
      <c r="C140" s="38"/>
      <c r="D140" s="207" t="s">
        <v>248</v>
      </c>
      <c r="E140" s="38"/>
      <c r="F140" s="208" t="s">
        <v>735</v>
      </c>
      <c r="G140" s="38"/>
      <c r="H140" s="38"/>
      <c r="I140" s="117"/>
      <c r="J140" s="38"/>
      <c r="K140" s="38"/>
      <c r="L140" s="41"/>
      <c r="M140" s="209"/>
      <c r="N140" s="210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248</v>
      </c>
      <c r="AU140" s="19" t="s">
        <v>81</v>
      </c>
    </row>
    <row r="141" spans="1:65" s="2" customFormat="1" ht="16.5" customHeight="1">
      <c r="A141" s="36"/>
      <c r="B141" s="37"/>
      <c r="C141" s="240" t="s">
        <v>466</v>
      </c>
      <c r="D141" s="240" t="s">
        <v>653</v>
      </c>
      <c r="E141" s="241" t="s">
        <v>737</v>
      </c>
      <c r="F141" s="242" t="s">
        <v>738</v>
      </c>
      <c r="G141" s="243" t="s">
        <v>664</v>
      </c>
      <c r="H141" s="244">
        <v>3</v>
      </c>
      <c r="I141" s="245"/>
      <c r="J141" s="246">
        <f>ROUND(I141*H141,2)</f>
        <v>0</v>
      </c>
      <c r="K141" s="242" t="s">
        <v>19</v>
      </c>
      <c r="L141" s="247"/>
      <c r="M141" s="248" t="s">
        <v>19</v>
      </c>
      <c r="N141" s="249" t="s">
        <v>43</v>
      </c>
      <c r="O141" s="66"/>
      <c r="P141" s="203">
        <f>O141*H141</f>
        <v>0</v>
      </c>
      <c r="Q141" s="203">
        <v>0</v>
      </c>
      <c r="R141" s="203">
        <f>Q141*H141</f>
        <v>0</v>
      </c>
      <c r="S141" s="203">
        <v>0</v>
      </c>
      <c r="T141" s="204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665</v>
      </c>
      <c r="AT141" s="205" t="s">
        <v>653</v>
      </c>
      <c r="AU141" s="205" t="s">
        <v>81</v>
      </c>
      <c r="AY141" s="19" t="s">
        <v>239</v>
      </c>
      <c r="BE141" s="206">
        <f>IF(N141="základní",J141,0)</f>
        <v>0</v>
      </c>
      <c r="BF141" s="206">
        <f>IF(N141="snížená",J141,0)</f>
        <v>0</v>
      </c>
      <c r="BG141" s="206">
        <f>IF(N141="zákl. přenesená",J141,0)</f>
        <v>0</v>
      </c>
      <c r="BH141" s="206">
        <f>IF(N141="sníž. přenesená",J141,0)</f>
        <v>0</v>
      </c>
      <c r="BI141" s="206">
        <f>IF(N141="nulová",J141,0)</f>
        <v>0</v>
      </c>
      <c r="BJ141" s="19" t="s">
        <v>79</v>
      </c>
      <c r="BK141" s="206">
        <f>ROUND(I141*H141,2)</f>
        <v>0</v>
      </c>
      <c r="BL141" s="19" t="s">
        <v>665</v>
      </c>
      <c r="BM141" s="205" t="s">
        <v>739</v>
      </c>
    </row>
    <row r="142" spans="1:65" s="2" customFormat="1" ht="11.25">
      <c r="A142" s="36"/>
      <c r="B142" s="37"/>
      <c r="C142" s="38"/>
      <c r="D142" s="207" t="s">
        <v>248</v>
      </c>
      <c r="E142" s="38"/>
      <c r="F142" s="208" t="s">
        <v>738</v>
      </c>
      <c r="G142" s="38"/>
      <c r="H142" s="38"/>
      <c r="I142" s="117"/>
      <c r="J142" s="38"/>
      <c r="K142" s="38"/>
      <c r="L142" s="41"/>
      <c r="M142" s="209"/>
      <c r="N142" s="210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248</v>
      </c>
      <c r="AU142" s="19" t="s">
        <v>81</v>
      </c>
    </row>
    <row r="143" spans="1:65" s="2" customFormat="1" ht="16.5" customHeight="1">
      <c r="A143" s="36"/>
      <c r="B143" s="37"/>
      <c r="C143" s="194" t="s">
        <v>472</v>
      </c>
      <c r="D143" s="194" t="s">
        <v>241</v>
      </c>
      <c r="E143" s="195" t="s">
        <v>740</v>
      </c>
      <c r="F143" s="196" t="s">
        <v>731</v>
      </c>
      <c r="G143" s="197" t="s">
        <v>327</v>
      </c>
      <c r="H143" s="198">
        <v>36</v>
      </c>
      <c r="I143" s="199"/>
      <c r="J143" s="200">
        <f>ROUND(I143*H143,2)</f>
        <v>0</v>
      </c>
      <c r="K143" s="196" t="s">
        <v>19</v>
      </c>
      <c r="L143" s="41"/>
      <c r="M143" s="201" t="s">
        <v>19</v>
      </c>
      <c r="N143" s="202" t="s">
        <v>43</v>
      </c>
      <c r="O143" s="66"/>
      <c r="P143" s="203">
        <f>O143*H143</f>
        <v>0</v>
      </c>
      <c r="Q143" s="203">
        <v>0</v>
      </c>
      <c r="R143" s="203">
        <f>Q143*H143</f>
        <v>0</v>
      </c>
      <c r="S143" s="203">
        <v>2.3E-2</v>
      </c>
      <c r="T143" s="204">
        <f>S143*H143</f>
        <v>0.82799999999999996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659</v>
      </c>
      <c r="AT143" s="205" t="s">
        <v>241</v>
      </c>
      <c r="AU143" s="205" t="s">
        <v>81</v>
      </c>
      <c r="AY143" s="19" t="s">
        <v>239</v>
      </c>
      <c r="BE143" s="206">
        <f>IF(N143="základní",J143,0)</f>
        <v>0</v>
      </c>
      <c r="BF143" s="206">
        <f>IF(N143="snížená",J143,0)</f>
        <v>0</v>
      </c>
      <c r="BG143" s="206">
        <f>IF(N143="zákl. přenesená",J143,0)</f>
        <v>0</v>
      </c>
      <c r="BH143" s="206">
        <f>IF(N143="sníž. přenesená",J143,0)</f>
        <v>0</v>
      </c>
      <c r="BI143" s="206">
        <f>IF(N143="nulová",J143,0)</f>
        <v>0</v>
      </c>
      <c r="BJ143" s="19" t="s">
        <v>79</v>
      </c>
      <c r="BK143" s="206">
        <f>ROUND(I143*H143,2)</f>
        <v>0</v>
      </c>
      <c r="BL143" s="19" t="s">
        <v>659</v>
      </c>
      <c r="BM143" s="205" t="s">
        <v>741</v>
      </c>
    </row>
    <row r="144" spans="1:65" s="2" customFormat="1" ht="19.5">
      <c r="A144" s="36"/>
      <c r="B144" s="37"/>
      <c r="C144" s="38"/>
      <c r="D144" s="207" t="s">
        <v>248</v>
      </c>
      <c r="E144" s="38"/>
      <c r="F144" s="208" t="s">
        <v>733</v>
      </c>
      <c r="G144" s="38"/>
      <c r="H144" s="38"/>
      <c r="I144" s="117"/>
      <c r="J144" s="38"/>
      <c r="K144" s="38"/>
      <c r="L144" s="41"/>
      <c r="M144" s="209"/>
      <c r="N144" s="210"/>
      <c r="O144" s="66"/>
      <c r="P144" s="66"/>
      <c r="Q144" s="66"/>
      <c r="R144" s="66"/>
      <c r="S144" s="66"/>
      <c r="T144" s="67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T144" s="19" t="s">
        <v>248</v>
      </c>
      <c r="AU144" s="19" t="s">
        <v>81</v>
      </c>
    </row>
    <row r="145" spans="1:65" s="2" customFormat="1" ht="16.5" customHeight="1">
      <c r="A145" s="36"/>
      <c r="B145" s="37"/>
      <c r="C145" s="240" t="s">
        <v>478</v>
      </c>
      <c r="D145" s="240" t="s">
        <v>653</v>
      </c>
      <c r="E145" s="241" t="s">
        <v>742</v>
      </c>
      <c r="F145" s="242" t="s">
        <v>743</v>
      </c>
      <c r="G145" s="243" t="s">
        <v>327</v>
      </c>
      <c r="H145" s="244">
        <v>10</v>
      </c>
      <c r="I145" s="245"/>
      <c r="J145" s="246">
        <f>ROUND(I145*H145,2)</f>
        <v>0</v>
      </c>
      <c r="K145" s="242" t="s">
        <v>19</v>
      </c>
      <c r="L145" s="247"/>
      <c r="M145" s="248" t="s">
        <v>19</v>
      </c>
      <c r="N145" s="249" t="s">
        <v>43</v>
      </c>
      <c r="O145" s="66"/>
      <c r="P145" s="203">
        <f>O145*H145</f>
        <v>0</v>
      </c>
      <c r="Q145" s="203">
        <v>0</v>
      </c>
      <c r="R145" s="203">
        <f>Q145*H145</f>
        <v>0</v>
      </c>
      <c r="S145" s="203">
        <v>0</v>
      </c>
      <c r="T145" s="204">
        <f>S145*H145</f>
        <v>0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665</v>
      </c>
      <c r="AT145" s="205" t="s">
        <v>653</v>
      </c>
      <c r="AU145" s="205" t="s">
        <v>81</v>
      </c>
      <c r="AY145" s="19" t="s">
        <v>239</v>
      </c>
      <c r="BE145" s="206">
        <f>IF(N145="základní",J145,0)</f>
        <v>0</v>
      </c>
      <c r="BF145" s="206">
        <f>IF(N145="snížená",J145,0)</f>
        <v>0</v>
      </c>
      <c r="BG145" s="206">
        <f>IF(N145="zákl. přenesená",J145,0)</f>
        <v>0</v>
      </c>
      <c r="BH145" s="206">
        <f>IF(N145="sníž. přenesená",J145,0)</f>
        <v>0</v>
      </c>
      <c r="BI145" s="206">
        <f>IF(N145="nulová",J145,0)</f>
        <v>0</v>
      </c>
      <c r="BJ145" s="19" t="s">
        <v>79</v>
      </c>
      <c r="BK145" s="206">
        <f>ROUND(I145*H145,2)</f>
        <v>0</v>
      </c>
      <c r="BL145" s="19" t="s">
        <v>665</v>
      </c>
      <c r="BM145" s="205" t="s">
        <v>744</v>
      </c>
    </row>
    <row r="146" spans="1:65" s="2" customFormat="1" ht="11.25">
      <c r="A146" s="36"/>
      <c r="B146" s="37"/>
      <c r="C146" s="38"/>
      <c r="D146" s="207" t="s">
        <v>248</v>
      </c>
      <c r="E146" s="38"/>
      <c r="F146" s="208" t="s">
        <v>735</v>
      </c>
      <c r="G146" s="38"/>
      <c r="H146" s="38"/>
      <c r="I146" s="117"/>
      <c r="J146" s="38"/>
      <c r="K146" s="38"/>
      <c r="L146" s="41"/>
      <c r="M146" s="209"/>
      <c r="N146" s="210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248</v>
      </c>
      <c r="AU146" s="19" t="s">
        <v>81</v>
      </c>
    </row>
    <row r="147" spans="1:65" s="2" customFormat="1" ht="16.5" customHeight="1">
      <c r="A147" s="36"/>
      <c r="B147" s="37"/>
      <c r="C147" s="240" t="s">
        <v>484</v>
      </c>
      <c r="D147" s="240" t="s">
        <v>653</v>
      </c>
      <c r="E147" s="241" t="s">
        <v>745</v>
      </c>
      <c r="F147" s="242" t="s">
        <v>735</v>
      </c>
      <c r="G147" s="243" t="s">
        <v>327</v>
      </c>
      <c r="H147" s="244">
        <v>26</v>
      </c>
      <c r="I147" s="245"/>
      <c r="J147" s="246">
        <f>ROUND(I147*H147,2)</f>
        <v>0</v>
      </c>
      <c r="K147" s="242" t="s">
        <v>19</v>
      </c>
      <c r="L147" s="247"/>
      <c r="M147" s="248" t="s">
        <v>19</v>
      </c>
      <c r="N147" s="249" t="s">
        <v>43</v>
      </c>
      <c r="O147" s="66"/>
      <c r="P147" s="203">
        <f>O147*H147</f>
        <v>0</v>
      </c>
      <c r="Q147" s="203">
        <v>0</v>
      </c>
      <c r="R147" s="203">
        <f>Q147*H147</f>
        <v>0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665</v>
      </c>
      <c r="AT147" s="205" t="s">
        <v>653</v>
      </c>
      <c r="AU147" s="205" t="s">
        <v>81</v>
      </c>
      <c r="AY147" s="19" t="s">
        <v>239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665</v>
      </c>
      <c r="BM147" s="205" t="s">
        <v>746</v>
      </c>
    </row>
    <row r="148" spans="1:65" s="2" customFormat="1" ht="11.25">
      <c r="A148" s="36"/>
      <c r="B148" s="37"/>
      <c r="C148" s="38"/>
      <c r="D148" s="207" t="s">
        <v>248</v>
      </c>
      <c r="E148" s="38"/>
      <c r="F148" s="208" t="s">
        <v>735</v>
      </c>
      <c r="G148" s="38"/>
      <c r="H148" s="38"/>
      <c r="I148" s="117"/>
      <c r="J148" s="38"/>
      <c r="K148" s="38"/>
      <c r="L148" s="41"/>
      <c r="M148" s="209"/>
      <c r="N148" s="210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248</v>
      </c>
      <c r="AU148" s="19" t="s">
        <v>81</v>
      </c>
    </row>
    <row r="149" spans="1:65" s="2" customFormat="1" ht="16.5" customHeight="1">
      <c r="A149" s="36"/>
      <c r="B149" s="37"/>
      <c r="C149" s="194" t="s">
        <v>490</v>
      </c>
      <c r="D149" s="194" t="s">
        <v>241</v>
      </c>
      <c r="E149" s="195" t="s">
        <v>747</v>
      </c>
      <c r="F149" s="196" t="s">
        <v>748</v>
      </c>
      <c r="G149" s="197" t="s">
        <v>285</v>
      </c>
      <c r="H149" s="198">
        <v>2</v>
      </c>
      <c r="I149" s="199"/>
      <c r="J149" s="200">
        <f>ROUND(I149*H149,2)</f>
        <v>0</v>
      </c>
      <c r="K149" s="196" t="s">
        <v>19</v>
      </c>
      <c r="L149" s="41"/>
      <c r="M149" s="201" t="s">
        <v>19</v>
      </c>
      <c r="N149" s="202" t="s">
        <v>43</v>
      </c>
      <c r="O149" s="66"/>
      <c r="P149" s="203">
        <f>O149*H149</f>
        <v>0</v>
      </c>
      <c r="Q149" s="203">
        <v>0.154</v>
      </c>
      <c r="R149" s="203">
        <f>Q149*H149</f>
        <v>0.308</v>
      </c>
      <c r="S149" s="203">
        <v>0.186</v>
      </c>
      <c r="T149" s="204">
        <f>S149*H149</f>
        <v>0.372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659</v>
      </c>
      <c r="AT149" s="205" t="s">
        <v>241</v>
      </c>
      <c r="AU149" s="205" t="s">
        <v>81</v>
      </c>
      <c r="AY149" s="19" t="s">
        <v>239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659</v>
      </c>
      <c r="BM149" s="205" t="s">
        <v>749</v>
      </c>
    </row>
    <row r="150" spans="1:65" s="2" customFormat="1" ht="19.5">
      <c r="A150" s="36"/>
      <c r="B150" s="37"/>
      <c r="C150" s="38"/>
      <c r="D150" s="207" t="s">
        <v>248</v>
      </c>
      <c r="E150" s="38"/>
      <c r="F150" s="208" t="s">
        <v>750</v>
      </c>
      <c r="G150" s="38"/>
      <c r="H150" s="38"/>
      <c r="I150" s="117"/>
      <c r="J150" s="38"/>
      <c r="K150" s="38"/>
      <c r="L150" s="41"/>
      <c r="M150" s="209"/>
      <c r="N150" s="210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248</v>
      </c>
      <c r="AU150" s="19" t="s">
        <v>81</v>
      </c>
    </row>
    <row r="151" spans="1:65" s="2" customFormat="1" ht="16.5" customHeight="1">
      <c r="A151" s="36"/>
      <c r="B151" s="37"/>
      <c r="C151" s="194" t="s">
        <v>497</v>
      </c>
      <c r="D151" s="194" t="s">
        <v>241</v>
      </c>
      <c r="E151" s="195" t="s">
        <v>751</v>
      </c>
      <c r="F151" s="196" t="s">
        <v>752</v>
      </c>
      <c r="G151" s="197" t="s">
        <v>327</v>
      </c>
      <c r="H151" s="198">
        <v>14</v>
      </c>
      <c r="I151" s="199"/>
      <c r="J151" s="200">
        <f>ROUND(I151*H151,2)</f>
        <v>0</v>
      </c>
      <c r="K151" s="196" t="s">
        <v>19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0</v>
      </c>
      <c r="R151" s="203">
        <f>Q151*H151</f>
        <v>0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659</v>
      </c>
      <c r="AT151" s="205" t="s">
        <v>241</v>
      </c>
      <c r="AU151" s="205" t="s">
        <v>81</v>
      </c>
      <c r="AY151" s="19" t="s">
        <v>239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659</v>
      </c>
      <c r="BM151" s="205" t="s">
        <v>753</v>
      </c>
    </row>
    <row r="152" spans="1:65" s="2" customFormat="1" ht="19.5">
      <c r="A152" s="36"/>
      <c r="B152" s="37"/>
      <c r="C152" s="38"/>
      <c r="D152" s="207" t="s">
        <v>248</v>
      </c>
      <c r="E152" s="38"/>
      <c r="F152" s="208" t="s">
        <v>754</v>
      </c>
      <c r="G152" s="38"/>
      <c r="H152" s="38"/>
      <c r="I152" s="117"/>
      <c r="J152" s="38"/>
      <c r="K152" s="38"/>
      <c r="L152" s="41"/>
      <c r="M152" s="209"/>
      <c r="N152" s="210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248</v>
      </c>
      <c r="AU152" s="19" t="s">
        <v>81</v>
      </c>
    </row>
    <row r="153" spans="1:65" s="2" customFormat="1" ht="16.5" customHeight="1">
      <c r="A153" s="36"/>
      <c r="B153" s="37"/>
      <c r="C153" s="194" t="s">
        <v>503</v>
      </c>
      <c r="D153" s="194" t="s">
        <v>241</v>
      </c>
      <c r="E153" s="195" t="s">
        <v>755</v>
      </c>
      <c r="F153" s="196" t="s">
        <v>756</v>
      </c>
      <c r="G153" s="197" t="s">
        <v>327</v>
      </c>
      <c r="H153" s="198">
        <v>9</v>
      </c>
      <c r="I153" s="199"/>
      <c r="J153" s="200">
        <f>ROUND(I153*H153,2)</f>
        <v>0</v>
      </c>
      <c r="K153" s="196" t="s">
        <v>19</v>
      </c>
      <c r="L153" s="41"/>
      <c r="M153" s="201" t="s">
        <v>19</v>
      </c>
      <c r="N153" s="202" t="s">
        <v>43</v>
      </c>
      <c r="O153" s="66"/>
      <c r="P153" s="203">
        <f>O153*H153</f>
        <v>0</v>
      </c>
      <c r="Q153" s="203">
        <v>0</v>
      </c>
      <c r="R153" s="203">
        <f>Q153*H153</f>
        <v>0</v>
      </c>
      <c r="S153" s="203">
        <v>0</v>
      </c>
      <c r="T153" s="204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659</v>
      </c>
      <c r="AT153" s="205" t="s">
        <v>241</v>
      </c>
      <c r="AU153" s="205" t="s">
        <v>81</v>
      </c>
      <c r="AY153" s="19" t="s">
        <v>239</v>
      </c>
      <c r="BE153" s="206">
        <f>IF(N153="základní",J153,0)</f>
        <v>0</v>
      </c>
      <c r="BF153" s="206">
        <f>IF(N153="snížená",J153,0)</f>
        <v>0</v>
      </c>
      <c r="BG153" s="206">
        <f>IF(N153="zákl. přenesená",J153,0)</f>
        <v>0</v>
      </c>
      <c r="BH153" s="206">
        <f>IF(N153="sníž. přenesená",J153,0)</f>
        <v>0</v>
      </c>
      <c r="BI153" s="206">
        <f>IF(N153="nulová",J153,0)</f>
        <v>0</v>
      </c>
      <c r="BJ153" s="19" t="s">
        <v>79</v>
      </c>
      <c r="BK153" s="206">
        <f>ROUND(I153*H153,2)</f>
        <v>0</v>
      </c>
      <c r="BL153" s="19" t="s">
        <v>659</v>
      </c>
      <c r="BM153" s="205" t="s">
        <v>757</v>
      </c>
    </row>
    <row r="154" spans="1:65" s="2" customFormat="1" ht="19.5">
      <c r="A154" s="36"/>
      <c r="B154" s="37"/>
      <c r="C154" s="38"/>
      <c r="D154" s="207" t="s">
        <v>248</v>
      </c>
      <c r="E154" s="38"/>
      <c r="F154" s="208" t="s">
        <v>758</v>
      </c>
      <c r="G154" s="38"/>
      <c r="H154" s="38"/>
      <c r="I154" s="117"/>
      <c r="J154" s="38"/>
      <c r="K154" s="38"/>
      <c r="L154" s="41"/>
      <c r="M154" s="209"/>
      <c r="N154" s="210"/>
      <c r="O154" s="66"/>
      <c r="P154" s="66"/>
      <c r="Q154" s="66"/>
      <c r="R154" s="66"/>
      <c r="S154" s="66"/>
      <c r="T154" s="67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T154" s="19" t="s">
        <v>248</v>
      </c>
      <c r="AU154" s="19" t="s">
        <v>81</v>
      </c>
    </row>
    <row r="155" spans="1:65" s="2" customFormat="1" ht="16.5" customHeight="1">
      <c r="A155" s="36"/>
      <c r="B155" s="37"/>
      <c r="C155" s="194" t="s">
        <v>510</v>
      </c>
      <c r="D155" s="194" t="s">
        <v>241</v>
      </c>
      <c r="E155" s="195" t="s">
        <v>759</v>
      </c>
      <c r="F155" s="196" t="s">
        <v>760</v>
      </c>
      <c r="G155" s="197" t="s">
        <v>254</v>
      </c>
      <c r="H155" s="198">
        <v>4.8</v>
      </c>
      <c r="I155" s="199"/>
      <c r="J155" s="200">
        <f>ROUND(I155*H155,2)</f>
        <v>0</v>
      </c>
      <c r="K155" s="196" t="s">
        <v>19</v>
      </c>
      <c r="L155" s="41"/>
      <c r="M155" s="201" t="s">
        <v>19</v>
      </c>
      <c r="N155" s="202" t="s">
        <v>43</v>
      </c>
      <c r="O155" s="66"/>
      <c r="P155" s="203">
        <f>O155*H155</f>
        <v>0</v>
      </c>
      <c r="Q155" s="203">
        <v>0</v>
      </c>
      <c r="R155" s="203">
        <f>Q155*H155</f>
        <v>0</v>
      </c>
      <c r="S155" s="203">
        <v>0</v>
      </c>
      <c r="T155" s="204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659</v>
      </c>
      <c r="AT155" s="205" t="s">
        <v>241</v>
      </c>
      <c r="AU155" s="205" t="s">
        <v>81</v>
      </c>
      <c r="AY155" s="19" t="s">
        <v>239</v>
      </c>
      <c r="BE155" s="206">
        <f>IF(N155="základní",J155,0)</f>
        <v>0</v>
      </c>
      <c r="BF155" s="206">
        <f>IF(N155="snížená",J155,0)</f>
        <v>0</v>
      </c>
      <c r="BG155" s="206">
        <f>IF(N155="zákl. přenesená",J155,0)</f>
        <v>0</v>
      </c>
      <c r="BH155" s="206">
        <f>IF(N155="sníž. přenesená",J155,0)</f>
        <v>0</v>
      </c>
      <c r="BI155" s="206">
        <f>IF(N155="nulová",J155,0)</f>
        <v>0</v>
      </c>
      <c r="BJ155" s="19" t="s">
        <v>79</v>
      </c>
      <c r="BK155" s="206">
        <f>ROUND(I155*H155,2)</f>
        <v>0</v>
      </c>
      <c r="BL155" s="19" t="s">
        <v>659</v>
      </c>
      <c r="BM155" s="205" t="s">
        <v>761</v>
      </c>
    </row>
    <row r="156" spans="1:65" s="2" customFormat="1" ht="11.25">
      <c r="A156" s="36"/>
      <c r="B156" s="37"/>
      <c r="C156" s="38"/>
      <c r="D156" s="207" t="s">
        <v>248</v>
      </c>
      <c r="E156" s="38"/>
      <c r="F156" s="208" t="s">
        <v>762</v>
      </c>
      <c r="G156" s="38"/>
      <c r="H156" s="38"/>
      <c r="I156" s="117"/>
      <c r="J156" s="38"/>
      <c r="K156" s="38"/>
      <c r="L156" s="41"/>
      <c r="M156" s="209"/>
      <c r="N156" s="210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248</v>
      </c>
      <c r="AU156" s="19" t="s">
        <v>81</v>
      </c>
    </row>
    <row r="157" spans="1:65" s="2" customFormat="1" ht="16.5" customHeight="1">
      <c r="A157" s="36"/>
      <c r="B157" s="37"/>
      <c r="C157" s="194" t="s">
        <v>518</v>
      </c>
      <c r="D157" s="194" t="s">
        <v>241</v>
      </c>
      <c r="E157" s="195" t="s">
        <v>763</v>
      </c>
      <c r="F157" s="196" t="s">
        <v>764</v>
      </c>
      <c r="G157" s="197" t="s">
        <v>254</v>
      </c>
      <c r="H157" s="198">
        <v>3.0990000000000002</v>
      </c>
      <c r="I157" s="199"/>
      <c r="J157" s="200">
        <f>ROUND(I157*H157,2)</f>
        <v>0</v>
      </c>
      <c r="K157" s="196" t="s">
        <v>19</v>
      </c>
      <c r="L157" s="41"/>
      <c r="M157" s="201" t="s">
        <v>19</v>
      </c>
      <c r="N157" s="202" t="s">
        <v>43</v>
      </c>
      <c r="O157" s="66"/>
      <c r="P157" s="203">
        <f>O157*H157</f>
        <v>0</v>
      </c>
      <c r="Q157" s="203">
        <v>0</v>
      </c>
      <c r="R157" s="203">
        <f>Q157*H157</f>
        <v>0</v>
      </c>
      <c r="S157" s="203">
        <v>0</v>
      </c>
      <c r="T157" s="204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659</v>
      </c>
      <c r="AT157" s="205" t="s">
        <v>241</v>
      </c>
      <c r="AU157" s="205" t="s">
        <v>81</v>
      </c>
      <c r="AY157" s="19" t="s">
        <v>239</v>
      </c>
      <c r="BE157" s="206">
        <f>IF(N157="základní",J157,0)</f>
        <v>0</v>
      </c>
      <c r="BF157" s="206">
        <f>IF(N157="snížená",J157,0)</f>
        <v>0</v>
      </c>
      <c r="BG157" s="206">
        <f>IF(N157="zákl. přenesená",J157,0)</f>
        <v>0</v>
      </c>
      <c r="BH157" s="206">
        <f>IF(N157="sníž. přenesená",J157,0)</f>
        <v>0</v>
      </c>
      <c r="BI157" s="206">
        <f>IF(N157="nulová",J157,0)</f>
        <v>0</v>
      </c>
      <c r="BJ157" s="19" t="s">
        <v>79</v>
      </c>
      <c r="BK157" s="206">
        <f>ROUND(I157*H157,2)</f>
        <v>0</v>
      </c>
      <c r="BL157" s="19" t="s">
        <v>659</v>
      </c>
      <c r="BM157" s="205" t="s">
        <v>765</v>
      </c>
    </row>
    <row r="158" spans="1:65" s="2" customFormat="1" ht="19.5">
      <c r="A158" s="36"/>
      <c r="B158" s="37"/>
      <c r="C158" s="38"/>
      <c r="D158" s="207" t="s">
        <v>248</v>
      </c>
      <c r="E158" s="38"/>
      <c r="F158" s="208" t="s">
        <v>766</v>
      </c>
      <c r="G158" s="38"/>
      <c r="H158" s="38"/>
      <c r="I158" s="117"/>
      <c r="J158" s="38"/>
      <c r="K158" s="38"/>
      <c r="L158" s="41"/>
      <c r="M158" s="209"/>
      <c r="N158" s="210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248</v>
      </c>
      <c r="AU158" s="19" t="s">
        <v>81</v>
      </c>
    </row>
    <row r="159" spans="1:65" s="2" customFormat="1" ht="16.5" customHeight="1">
      <c r="A159" s="36"/>
      <c r="B159" s="37"/>
      <c r="C159" s="194" t="s">
        <v>524</v>
      </c>
      <c r="D159" s="194" t="s">
        <v>241</v>
      </c>
      <c r="E159" s="195" t="s">
        <v>767</v>
      </c>
      <c r="F159" s="196" t="s">
        <v>768</v>
      </c>
      <c r="G159" s="197" t="s">
        <v>254</v>
      </c>
      <c r="H159" s="198">
        <v>75.099999999999994</v>
      </c>
      <c r="I159" s="199"/>
      <c r="J159" s="200">
        <f>ROUND(I159*H159,2)</f>
        <v>0</v>
      </c>
      <c r="K159" s="196" t="s">
        <v>19</v>
      </c>
      <c r="L159" s="41"/>
      <c r="M159" s="201" t="s">
        <v>19</v>
      </c>
      <c r="N159" s="202" t="s">
        <v>43</v>
      </c>
      <c r="O159" s="66"/>
      <c r="P159" s="203">
        <f>O159*H159</f>
        <v>0</v>
      </c>
      <c r="Q159" s="203">
        <v>0</v>
      </c>
      <c r="R159" s="203">
        <f>Q159*H159</f>
        <v>0</v>
      </c>
      <c r="S159" s="203">
        <v>0</v>
      </c>
      <c r="T159" s="204">
        <f>S159*H159</f>
        <v>0</v>
      </c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R159" s="205" t="s">
        <v>659</v>
      </c>
      <c r="AT159" s="205" t="s">
        <v>241</v>
      </c>
      <c r="AU159" s="205" t="s">
        <v>81</v>
      </c>
      <c r="AY159" s="19" t="s">
        <v>239</v>
      </c>
      <c r="BE159" s="206">
        <f>IF(N159="základní",J159,0)</f>
        <v>0</v>
      </c>
      <c r="BF159" s="206">
        <f>IF(N159="snížená",J159,0)</f>
        <v>0</v>
      </c>
      <c r="BG159" s="206">
        <f>IF(N159="zákl. přenesená",J159,0)</f>
        <v>0</v>
      </c>
      <c r="BH159" s="206">
        <f>IF(N159="sníž. přenesená",J159,0)</f>
        <v>0</v>
      </c>
      <c r="BI159" s="206">
        <f>IF(N159="nulová",J159,0)</f>
        <v>0</v>
      </c>
      <c r="BJ159" s="19" t="s">
        <v>79</v>
      </c>
      <c r="BK159" s="206">
        <f>ROUND(I159*H159,2)</f>
        <v>0</v>
      </c>
      <c r="BL159" s="19" t="s">
        <v>659</v>
      </c>
      <c r="BM159" s="205" t="s">
        <v>769</v>
      </c>
    </row>
    <row r="160" spans="1:65" s="2" customFormat="1" ht="19.5">
      <c r="A160" s="36"/>
      <c r="B160" s="37"/>
      <c r="C160" s="38"/>
      <c r="D160" s="207" t="s">
        <v>248</v>
      </c>
      <c r="E160" s="38"/>
      <c r="F160" s="208" t="s">
        <v>770</v>
      </c>
      <c r="G160" s="38"/>
      <c r="H160" s="38"/>
      <c r="I160" s="117"/>
      <c r="J160" s="38"/>
      <c r="K160" s="38"/>
      <c r="L160" s="41"/>
      <c r="M160" s="209"/>
      <c r="N160" s="210"/>
      <c r="O160" s="66"/>
      <c r="P160" s="66"/>
      <c r="Q160" s="66"/>
      <c r="R160" s="66"/>
      <c r="S160" s="66"/>
      <c r="T160" s="67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T160" s="19" t="s">
        <v>248</v>
      </c>
      <c r="AU160" s="19" t="s">
        <v>81</v>
      </c>
    </row>
    <row r="161" spans="1:65" s="13" customFormat="1" ht="11.25">
      <c r="B161" s="211"/>
      <c r="C161" s="212"/>
      <c r="D161" s="207" t="s">
        <v>250</v>
      </c>
      <c r="E161" s="212"/>
      <c r="F161" s="214" t="s">
        <v>771</v>
      </c>
      <c r="G161" s="212"/>
      <c r="H161" s="215">
        <v>75.099999999999994</v>
      </c>
      <c r="I161" s="216"/>
      <c r="J161" s="212"/>
      <c r="K161" s="212"/>
      <c r="L161" s="217"/>
      <c r="M161" s="218"/>
      <c r="N161" s="219"/>
      <c r="O161" s="219"/>
      <c r="P161" s="219"/>
      <c r="Q161" s="219"/>
      <c r="R161" s="219"/>
      <c r="S161" s="219"/>
      <c r="T161" s="220"/>
      <c r="AT161" s="221" t="s">
        <v>250</v>
      </c>
      <c r="AU161" s="221" t="s">
        <v>81</v>
      </c>
      <c r="AV161" s="13" t="s">
        <v>81</v>
      </c>
      <c r="AW161" s="13" t="s">
        <v>4</v>
      </c>
      <c r="AX161" s="13" t="s">
        <v>79</v>
      </c>
      <c r="AY161" s="221" t="s">
        <v>239</v>
      </c>
    </row>
    <row r="162" spans="1:65" s="2" customFormat="1" ht="16.5" customHeight="1">
      <c r="A162" s="36"/>
      <c r="B162" s="37"/>
      <c r="C162" s="194" t="s">
        <v>530</v>
      </c>
      <c r="D162" s="194" t="s">
        <v>241</v>
      </c>
      <c r="E162" s="195" t="s">
        <v>772</v>
      </c>
      <c r="F162" s="196" t="s">
        <v>773</v>
      </c>
      <c r="G162" s="197" t="s">
        <v>254</v>
      </c>
      <c r="H162" s="198">
        <v>3.0990000000000002</v>
      </c>
      <c r="I162" s="199"/>
      <c r="J162" s="200">
        <f>ROUND(I162*H162,2)</f>
        <v>0</v>
      </c>
      <c r="K162" s="196" t="s">
        <v>19</v>
      </c>
      <c r="L162" s="41"/>
      <c r="M162" s="201" t="s">
        <v>19</v>
      </c>
      <c r="N162" s="202" t="s">
        <v>43</v>
      </c>
      <c r="O162" s="66"/>
      <c r="P162" s="203">
        <f>O162*H162</f>
        <v>0</v>
      </c>
      <c r="Q162" s="203">
        <v>0</v>
      </c>
      <c r="R162" s="203">
        <f>Q162*H162</f>
        <v>0</v>
      </c>
      <c r="S162" s="203">
        <v>0</v>
      </c>
      <c r="T162" s="204">
        <f>S162*H162</f>
        <v>0</v>
      </c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R162" s="205" t="s">
        <v>659</v>
      </c>
      <c r="AT162" s="205" t="s">
        <v>241</v>
      </c>
      <c r="AU162" s="205" t="s">
        <v>81</v>
      </c>
      <c r="AY162" s="19" t="s">
        <v>239</v>
      </c>
      <c r="BE162" s="206">
        <f>IF(N162="základní",J162,0)</f>
        <v>0</v>
      </c>
      <c r="BF162" s="206">
        <f>IF(N162="snížená",J162,0)</f>
        <v>0</v>
      </c>
      <c r="BG162" s="206">
        <f>IF(N162="zákl. přenesená",J162,0)</f>
        <v>0</v>
      </c>
      <c r="BH162" s="206">
        <f>IF(N162="sníž. přenesená",J162,0)</f>
        <v>0</v>
      </c>
      <c r="BI162" s="206">
        <f>IF(N162="nulová",J162,0)</f>
        <v>0</v>
      </c>
      <c r="BJ162" s="19" t="s">
        <v>79</v>
      </c>
      <c r="BK162" s="206">
        <f>ROUND(I162*H162,2)</f>
        <v>0</v>
      </c>
      <c r="BL162" s="19" t="s">
        <v>659</v>
      </c>
      <c r="BM162" s="205" t="s">
        <v>774</v>
      </c>
    </row>
    <row r="163" spans="1:65" s="2" customFormat="1" ht="11.25">
      <c r="A163" s="36"/>
      <c r="B163" s="37"/>
      <c r="C163" s="38"/>
      <c r="D163" s="207" t="s">
        <v>248</v>
      </c>
      <c r="E163" s="38"/>
      <c r="F163" s="208" t="s">
        <v>775</v>
      </c>
      <c r="G163" s="38"/>
      <c r="H163" s="38"/>
      <c r="I163" s="117"/>
      <c r="J163" s="38"/>
      <c r="K163" s="38"/>
      <c r="L163" s="41"/>
      <c r="M163" s="209"/>
      <c r="N163" s="210"/>
      <c r="O163" s="66"/>
      <c r="P163" s="66"/>
      <c r="Q163" s="66"/>
      <c r="R163" s="66"/>
      <c r="S163" s="66"/>
      <c r="T163" s="67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T163" s="19" t="s">
        <v>248</v>
      </c>
      <c r="AU163" s="19" t="s">
        <v>81</v>
      </c>
    </row>
    <row r="164" spans="1:65" s="12" customFormat="1" ht="25.9" customHeight="1">
      <c r="B164" s="178"/>
      <c r="C164" s="179"/>
      <c r="D164" s="180" t="s">
        <v>71</v>
      </c>
      <c r="E164" s="181" t="s">
        <v>776</v>
      </c>
      <c r="F164" s="181" t="s">
        <v>107</v>
      </c>
      <c r="G164" s="179"/>
      <c r="H164" s="179"/>
      <c r="I164" s="182"/>
      <c r="J164" s="183">
        <f>BK164</f>
        <v>0</v>
      </c>
      <c r="K164" s="179"/>
      <c r="L164" s="184"/>
      <c r="M164" s="185"/>
      <c r="N164" s="186"/>
      <c r="O164" s="186"/>
      <c r="P164" s="187">
        <f>SUM(P165:P168)</f>
        <v>0</v>
      </c>
      <c r="Q164" s="186"/>
      <c r="R164" s="187">
        <f>SUM(R165:R168)</f>
        <v>0</v>
      </c>
      <c r="S164" s="186"/>
      <c r="T164" s="188">
        <f>SUM(T165:T168)</f>
        <v>0</v>
      </c>
      <c r="AR164" s="189" t="s">
        <v>246</v>
      </c>
      <c r="AT164" s="190" t="s">
        <v>71</v>
      </c>
      <c r="AU164" s="190" t="s">
        <v>72</v>
      </c>
      <c r="AY164" s="189" t="s">
        <v>239</v>
      </c>
      <c r="BK164" s="191">
        <f>SUM(BK165:BK168)</f>
        <v>0</v>
      </c>
    </row>
    <row r="165" spans="1:65" s="2" customFormat="1" ht="16.5" customHeight="1">
      <c r="A165" s="36"/>
      <c r="B165" s="37"/>
      <c r="C165" s="194" t="s">
        <v>536</v>
      </c>
      <c r="D165" s="194" t="s">
        <v>241</v>
      </c>
      <c r="E165" s="195" t="s">
        <v>777</v>
      </c>
      <c r="F165" s="196" t="s">
        <v>778</v>
      </c>
      <c r="G165" s="197" t="s">
        <v>285</v>
      </c>
      <c r="H165" s="198">
        <v>0</v>
      </c>
      <c r="I165" s="199"/>
      <c r="J165" s="200">
        <f>ROUND(I165*H165,2)</f>
        <v>0</v>
      </c>
      <c r="K165" s="196" t="s">
        <v>19</v>
      </c>
      <c r="L165" s="41"/>
      <c r="M165" s="201" t="s">
        <v>19</v>
      </c>
      <c r="N165" s="202" t="s">
        <v>43</v>
      </c>
      <c r="O165" s="66"/>
      <c r="P165" s="203">
        <f>O165*H165</f>
        <v>0</v>
      </c>
      <c r="Q165" s="203">
        <v>0</v>
      </c>
      <c r="R165" s="203">
        <f>Q165*H165</f>
        <v>0</v>
      </c>
      <c r="S165" s="203">
        <v>0</v>
      </c>
      <c r="T165" s="204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205" t="s">
        <v>779</v>
      </c>
      <c r="AT165" s="205" t="s">
        <v>241</v>
      </c>
      <c r="AU165" s="205" t="s">
        <v>79</v>
      </c>
      <c r="AY165" s="19" t="s">
        <v>239</v>
      </c>
      <c r="BE165" s="206">
        <f>IF(N165="základní",J165,0)</f>
        <v>0</v>
      </c>
      <c r="BF165" s="206">
        <f>IF(N165="snížená",J165,0)</f>
        <v>0</v>
      </c>
      <c r="BG165" s="206">
        <f>IF(N165="zákl. přenesená",J165,0)</f>
        <v>0</v>
      </c>
      <c r="BH165" s="206">
        <f>IF(N165="sníž. přenesená",J165,0)</f>
        <v>0</v>
      </c>
      <c r="BI165" s="206">
        <f>IF(N165="nulová",J165,0)</f>
        <v>0</v>
      </c>
      <c r="BJ165" s="19" t="s">
        <v>79</v>
      </c>
      <c r="BK165" s="206">
        <f>ROUND(I165*H165,2)</f>
        <v>0</v>
      </c>
      <c r="BL165" s="19" t="s">
        <v>779</v>
      </c>
      <c r="BM165" s="205" t="s">
        <v>780</v>
      </c>
    </row>
    <row r="166" spans="1:65" s="2" customFormat="1" ht="11.25">
      <c r="A166" s="36"/>
      <c r="B166" s="37"/>
      <c r="C166" s="38"/>
      <c r="D166" s="207" t="s">
        <v>248</v>
      </c>
      <c r="E166" s="38"/>
      <c r="F166" s="208" t="s">
        <v>781</v>
      </c>
      <c r="G166" s="38"/>
      <c r="H166" s="38"/>
      <c r="I166" s="117"/>
      <c r="J166" s="38"/>
      <c r="K166" s="38"/>
      <c r="L166" s="41"/>
      <c r="M166" s="209"/>
      <c r="N166" s="210"/>
      <c r="O166" s="66"/>
      <c r="P166" s="66"/>
      <c r="Q166" s="66"/>
      <c r="R166" s="66"/>
      <c r="S166" s="66"/>
      <c r="T166" s="67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248</v>
      </c>
      <c r="AU166" s="19" t="s">
        <v>79</v>
      </c>
    </row>
    <row r="167" spans="1:65" s="2" customFormat="1" ht="16.5" customHeight="1">
      <c r="A167" s="36"/>
      <c r="B167" s="37"/>
      <c r="C167" s="194" t="s">
        <v>543</v>
      </c>
      <c r="D167" s="194" t="s">
        <v>241</v>
      </c>
      <c r="E167" s="195" t="s">
        <v>782</v>
      </c>
      <c r="F167" s="196" t="s">
        <v>783</v>
      </c>
      <c r="G167" s="197" t="s">
        <v>285</v>
      </c>
      <c r="H167" s="198">
        <v>0</v>
      </c>
      <c r="I167" s="199"/>
      <c r="J167" s="200">
        <f>ROUND(I167*H167,2)</f>
        <v>0</v>
      </c>
      <c r="K167" s="196" t="s">
        <v>19</v>
      </c>
      <c r="L167" s="41"/>
      <c r="M167" s="201" t="s">
        <v>19</v>
      </c>
      <c r="N167" s="202" t="s">
        <v>43</v>
      </c>
      <c r="O167" s="66"/>
      <c r="P167" s="203">
        <f>O167*H167</f>
        <v>0</v>
      </c>
      <c r="Q167" s="203">
        <v>0</v>
      </c>
      <c r="R167" s="203">
        <f>Q167*H167</f>
        <v>0</v>
      </c>
      <c r="S167" s="203">
        <v>0</v>
      </c>
      <c r="T167" s="204">
        <f>S167*H167</f>
        <v>0</v>
      </c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R167" s="205" t="s">
        <v>779</v>
      </c>
      <c r="AT167" s="205" t="s">
        <v>241</v>
      </c>
      <c r="AU167" s="205" t="s">
        <v>79</v>
      </c>
      <c r="AY167" s="19" t="s">
        <v>239</v>
      </c>
      <c r="BE167" s="206">
        <f>IF(N167="základní",J167,0)</f>
        <v>0</v>
      </c>
      <c r="BF167" s="206">
        <f>IF(N167="snížená",J167,0)</f>
        <v>0</v>
      </c>
      <c r="BG167" s="206">
        <f>IF(N167="zákl. přenesená",J167,0)</f>
        <v>0</v>
      </c>
      <c r="BH167" s="206">
        <f>IF(N167="sníž. přenesená",J167,0)</f>
        <v>0</v>
      </c>
      <c r="BI167" s="206">
        <f>IF(N167="nulová",J167,0)</f>
        <v>0</v>
      </c>
      <c r="BJ167" s="19" t="s">
        <v>79</v>
      </c>
      <c r="BK167" s="206">
        <f>ROUND(I167*H167,2)</f>
        <v>0</v>
      </c>
      <c r="BL167" s="19" t="s">
        <v>779</v>
      </c>
      <c r="BM167" s="205" t="s">
        <v>784</v>
      </c>
    </row>
    <row r="168" spans="1:65" s="2" customFormat="1" ht="11.25">
      <c r="A168" s="36"/>
      <c r="B168" s="37"/>
      <c r="C168" s="38"/>
      <c r="D168" s="207" t="s">
        <v>248</v>
      </c>
      <c r="E168" s="38"/>
      <c r="F168" s="208" t="s">
        <v>785</v>
      </c>
      <c r="G168" s="38"/>
      <c r="H168" s="38"/>
      <c r="I168" s="117"/>
      <c r="J168" s="38"/>
      <c r="K168" s="38"/>
      <c r="L168" s="41"/>
      <c r="M168" s="226"/>
      <c r="N168" s="227"/>
      <c r="O168" s="228"/>
      <c r="P168" s="228"/>
      <c r="Q168" s="228"/>
      <c r="R168" s="228"/>
      <c r="S168" s="228"/>
      <c r="T168" s="229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T168" s="19" t="s">
        <v>248</v>
      </c>
      <c r="AU168" s="19" t="s">
        <v>79</v>
      </c>
    </row>
    <row r="169" spans="1:65" s="2" customFormat="1" ht="6.95" customHeight="1">
      <c r="A169" s="36"/>
      <c r="B169" s="49"/>
      <c r="C169" s="50"/>
      <c r="D169" s="50"/>
      <c r="E169" s="50"/>
      <c r="F169" s="50"/>
      <c r="G169" s="50"/>
      <c r="H169" s="50"/>
      <c r="I169" s="144"/>
      <c r="J169" s="50"/>
      <c r="K169" s="50"/>
      <c r="L169" s="41"/>
      <c r="M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</row>
  </sheetData>
  <sheetProtection algorithmName="SHA-512" hashValue="VeICFUEFjFJpiCwwOhtHfF5SLcxFgBiwR2oiV3rlvrqvCNIltb2OHSkfaR0QE91QxZxC0EgKCojqBBEtZEH5UA==" saltValue="Yk/5W25YsjjTqsfvx0xzgIAxodMgNkzH6kqS8bDEVd/rPs9w5J5lWXwIpdQs3bTYvZteabHzPTVZWb8rbE6RXg==" spinCount="100000" sheet="1" objects="1" scenarios="1" formatColumns="0" formatRows="0" autoFilter="0"/>
  <autoFilter ref="C94:K168" xr:uid="{00000000-0009-0000-0000-000004000000}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104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105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644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645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786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ROUND(J91,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ROUND((SUM(BE91:BE103)),  2)</f>
        <v>0</v>
      </c>
      <c r="G37" s="36"/>
      <c r="H37" s="36"/>
      <c r="I37" s="133">
        <v>0.21</v>
      </c>
      <c r="J37" s="132">
        <f>ROUND(((SUM(BE91:BE103))*I37),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ROUND((SUM(BF91:BF103)),  2)</f>
        <v>0</v>
      </c>
      <c r="G38" s="36"/>
      <c r="H38" s="36"/>
      <c r="I38" s="133">
        <v>0.15</v>
      </c>
      <c r="J38" s="132">
        <f>ROUND(((SUM(BF91:BF103))*I38),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ROUND((SUM(BG91:BG103)),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ROUND((SUM(BH91:BH103)),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ROUND((SUM(BI91:BI103)),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644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645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1/MAT - Materiál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J91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117"/>
      <c r="J68" s="38"/>
      <c r="K68" s="38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47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144"/>
      <c r="J69" s="50"/>
      <c r="K69" s="50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47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147"/>
      <c r="J73" s="52"/>
      <c r="K73" s="52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47" s="2" customFormat="1" ht="24.95" customHeight="1">
      <c r="A74" s="36"/>
      <c r="B74" s="37"/>
      <c r="C74" s="25" t="s">
        <v>224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47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47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47" s="2" customFormat="1" ht="16.5" customHeight="1">
      <c r="A77" s="36"/>
      <c r="B77" s="37"/>
      <c r="C77" s="38"/>
      <c r="D77" s="38"/>
      <c r="E77" s="404" t="str">
        <f>E7</f>
        <v>Horoměřická S 071 - most, Praha 6, č. akce 999615</v>
      </c>
      <c r="F77" s="405"/>
      <c r="G77" s="405"/>
      <c r="H77" s="405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1" customFormat="1" ht="12" customHeight="1">
      <c r="B78" s="23"/>
      <c r="C78" s="31" t="s">
        <v>214</v>
      </c>
      <c r="D78" s="24"/>
      <c r="E78" s="24"/>
      <c r="F78" s="24"/>
      <c r="G78" s="24"/>
      <c r="H78" s="24"/>
      <c r="I78" s="110"/>
      <c r="J78" s="24"/>
      <c r="K78" s="24"/>
      <c r="L78" s="22"/>
    </row>
    <row r="79" spans="1:47" s="1" customFormat="1" ht="16.5" customHeight="1">
      <c r="B79" s="23"/>
      <c r="C79" s="24"/>
      <c r="D79" s="24"/>
      <c r="E79" s="404" t="s">
        <v>644</v>
      </c>
      <c r="F79" s="356"/>
      <c r="G79" s="356"/>
      <c r="H79" s="356"/>
      <c r="I79" s="110"/>
      <c r="J79" s="24"/>
      <c r="K79" s="24"/>
      <c r="L79" s="22"/>
    </row>
    <row r="80" spans="1:47" s="1" customFormat="1" ht="12" customHeight="1">
      <c r="B80" s="23"/>
      <c r="C80" s="31" t="s">
        <v>216</v>
      </c>
      <c r="D80" s="24"/>
      <c r="E80" s="24"/>
      <c r="F80" s="24"/>
      <c r="G80" s="24"/>
      <c r="H80" s="24"/>
      <c r="I80" s="110"/>
      <c r="J80" s="24"/>
      <c r="K80" s="24"/>
      <c r="L80" s="22"/>
    </row>
    <row r="81" spans="1:65" s="2" customFormat="1" ht="16.5" customHeight="1">
      <c r="A81" s="36"/>
      <c r="B81" s="37"/>
      <c r="C81" s="38"/>
      <c r="D81" s="38"/>
      <c r="E81" s="408" t="s">
        <v>645</v>
      </c>
      <c r="F81" s="406"/>
      <c r="G81" s="406"/>
      <c r="H81" s="406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646</v>
      </c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6.5" customHeight="1">
      <c r="A83" s="36"/>
      <c r="B83" s="37"/>
      <c r="C83" s="38"/>
      <c r="D83" s="38"/>
      <c r="E83" s="378" t="str">
        <f>E13</f>
        <v>1/MAT - Materiál</v>
      </c>
      <c r="F83" s="406"/>
      <c r="G83" s="406"/>
      <c r="H83" s="406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2" customHeight="1">
      <c r="A85" s="36"/>
      <c r="B85" s="37"/>
      <c r="C85" s="31" t="s">
        <v>21</v>
      </c>
      <c r="D85" s="38"/>
      <c r="E85" s="38"/>
      <c r="F85" s="29" t="str">
        <f>F16</f>
        <v>ul. Horoměřická / Pod Habrovkou</v>
      </c>
      <c r="G85" s="38"/>
      <c r="H85" s="38"/>
      <c r="I85" s="119" t="s">
        <v>23</v>
      </c>
      <c r="J85" s="61" t="str">
        <f>IF(J16="","",J16)</f>
        <v>12. 6. 2020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25.7" customHeight="1">
      <c r="A87" s="36"/>
      <c r="B87" s="37"/>
      <c r="C87" s="31" t="s">
        <v>25</v>
      </c>
      <c r="D87" s="38"/>
      <c r="E87" s="38"/>
      <c r="F87" s="29" t="str">
        <f>E19</f>
        <v>TSK hl.m. Prahy, a.s.</v>
      </c>
      <c r="G87" s="38"/>
      <c r="H87" s="38"/>
      <c r="I87" s="119" t="s">
        <v>31</v>
      </c>
      <c r="J87" s="34" t="str">
        <f>E25</f>
        <v>AGA Letiště, spol. s r.o.</v>
      </c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25.7" customHeight="1">
      <c r="A88" s="36"/>
      <c r="B88" s="37"/>
      <c r="C88" s="31" t="s">
        <v>29</v>
      </c>
      <c r="D88" s="38"/>
      <c r="E88" s="38"/>
      <c r="F88" s="29" t="str">
        <f>IF(E22="","",E22)</f>
        <v>Vyplň údaj</v>
      </c>
      <c r="G88" s="38"/>
      <c r="H88" s="38"/>
      <c r="I88" s="119" t="s">
        <v>34</v>
      </c>
      <c r="J88" s="34" t="str">
        <f>E28</f>
        <v>Ing. Martin Krupička</v>
      </c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0.35" customHeight="1">
      <c r="A89" s="36"/>
      <c r="B89" s="37"/>
      <c r="C89" s="38"/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11" customFormat="1" ht="29.25" customHeight="1">
      <c r="A90" s="166"/>
      <c r="B90" s="167"/>
      <c r="C90" s="168" t="s">
        <v>225</v>
      </c>
      <c r="D90" s="169" t="s">
        <v>57</v>
      </c>
      <c r="E90" s="169" t="s">
        <v>53</v>
      </c>
      <c r="F90" s="169" t="s">
        <v>54</v>
      </c>
      <c r="G90" s="169" t="s">
        <v>226</v>
      </c>
      <c r="H90" s="169" t="s">
        <v>227</v>
      </c>
      <c r="I90" s="170" t="s">
        <v>228</v>
      </c>
      <c r="J90" s="169" t="s">
        <v>220</v>
      </c>
      <c r="K90" s="171" t="s">
        <v>229</v>
      </c>
      <c r="L90" s="172"/>
      <c r="M90" s="70" t="s">
        <v>19</v>
      </c>
      <c r="N90" s="71" t="s">
        <v>42</v>
      </c>
      <c r="O90" s="71" t="s">
        <v>230</v>
      </c>
      <c r="P90" s="71" t="s">
        <v>231</v>
      </c>
      <c r="Q90" s="71" t="s">
        <v>232</v>
      </c>
      <c r="R90" s="71" t="s">
        <v>233</v>
      </c>
      <c r="S90" s="71" t="s">
        <v>234</v>
      </c>
      <c r="T90" s="72" t="s">
        <v>235</v>
      </c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</row>
    <row r="91" spans="1:65" s="2" customFormat="1" ht="22.9" customHeight="1">
      <c r="A91" s="36"/>
      <c r="B91" s="37"/>
      <c r="C91" s="77" t="s">
        <v>236</v>
      </c>
      <c r="D91" s="38"/>
      <c r="E91" s="38"/>
      <c r="F91" s="38"/>
      <c r="G91" s="38"/>
      <c r="H91" s="38"/>
      <c r="I91" s="117"/>
      <c r="J91" s="173">
        <f>BK91</f>
        <v>0</v>
      </c>
      <c r="K91" s="38"/>
      <c r="L91" s="41"/>
      <c r="M91" s="73"/>
      <c r="N91" s="174"/>
      <c r="O91" s="74"/>
      <c r="P91" s="175">
        <f>SUM(P92:P103)</f>
        <v>0</v>
      </c>
      <c r="Q91" s="74"/>
      <c r="R91" s="175">
        <f>SUM(R92:R103)</f>
        <v>0</v>
      </c>
      <c r="S91" s="74"/>
      <c r="T91" s="176">
        <f>SUM(T92:T103)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71</v>
      </c>
      <c r="AU91" s="19" t="s">
        <v>221</v>
      </c>
      <c r="BK91" s="177">
        <f>SUM(BK92:BK103)</f>
        <v>0</v>
      </c>
    </row>
    <row r="92" spans="1:65" s="2" customFormat="1" ht="16.5" customHeight="1">
      <c r="A92" s="36"/>
      <c r="B92" s="37"/>
      <c r="C92" s="240" t="s">
        <v>79</v>
      </c>
      <c r="D92" s="240" t="s">
        <v>653</v>
      </c>
      <c r="E92" s="241" t="s">
        <v>787</v>
      </c>
      <c r="F92" s="242" t="s">
        <v>788</v>
      </c>
      <c r="G92" s="243" t="s">
        <v>327</v>
      </c>
      <c r="H92" s="244">
        <v>37</v>
      </c>
      <c r="I92" s="245"/>
      <c r="J92" s="246">
        <f>ROUND(I92*H92,2)</f>
        <v>0</v>
      </c>
      <c r="K92" s="242" t="s">
        <v>19</v>
      </c>
      <c r="L92" s="247"/>
      <c r="M92" s="248" t="s">
        <v>19</v>
      </c>
      <c r="N92" s="249" t="s">
        <v>43</v>
      </c>
      <c r="O92" s="66"/>
      <c r="P92" s="203">
        <f>O92*H92</f>
        <v>0</v>
      </c>
      <c r="Q92" s="203">
        <v>0</v>
      </c>
      <c r="R92" s="203">
        <f>Q92*H92</f>
        <v>0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665</v>
      </c>
      <c r="AT92" s="205" t="s">
        <v>653</v>
      </c>
      <c r="AU92" s="205" t="s">
        <v>72</v>
      </c>
      <c r="AY92" s="19" t="s">
        <v>239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665</v>
      </c>
      <c r="BM92" s="205" t="s">
        <v>789</v>
      </c>
    </row>
    <row r="93" spans="1:65" s="2" customFormat="1" ht="11.25">
      <c r="A93" s="36"/>
      <c r="B93" s="37"/>
      <c r="C93" s="38"/>
      <c r="D93" s="207" t="s">
        <v>248</v>
      </c>
      <c r="E93" s="38"/>
      <c r="F93" s="208" t="s">
        <v>790</v>
      </c>
      <c r="G93" s="38"/>
      <c r="H93" s="38"/>
      <c r="I93" s="117"/>
      <c r="J93" s="38"/>
      <c r="K93" s="38"/>
      <c r="L93" s="41"/>
      <c r="M93" s="209"/>
      <c r="N93" s="210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248</v>
      </c>
      <c r="AU93" s="19" t="s">
        <v>72</v>
      </c>
    </row>
    <row r="94" spans="1:65" s="2" customFormat="1" ht="16.5" customHeight="1">
      <c r="A94" s="36"/>
      <c r="B94" s="37"/>
      <c r="C94" s="240" t="s">
        <v>81</v>
      </c>
      <c r="D94" s="240" t="s">
        <v>653</v>
      </c>
      <c r="E94" s="241" t="s">
        <v>791</v>
      </c>
      <c r="F94" s="242" t="s">
        <v>792</v>
      </c>
      <c r="G94" s="243" t="s">
        <v>327</v>
      </c>
      <c r="H94" s="244">
        <v>37</v>
      </c>
      <c r="I94" s="245"/>
      <c r="J94" s="246">
        <f>ROUND(I94*H94,2)</f>
        <v>0</v>
      </c>
      <c r="K94" s="242" t="s">
        <v>19</v>
      </c>
      <c r="L94" s="247"/>
      <c r="M94" s="248" t="s">
        <v>19</v>
      </c>
      <c r="N94" s="249" t="s">
        <v>43</v>
      </c>
      <c r="O94" s="66"/>
      <c r="P94" s="203">
        <f>O94*H94</f>
        <v>0</v>
      </c>
      <c r="Q94" s="203">
        <v>0</v>
      </c>
      <c r="R94" s="203">
        <f>Q94*H94</f>
        <v>0</v>
      </c>
      <c r="S94" s="203">
        <v>0</v>
      </c>
      <c r="T94" s="204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665</v>
      </c>
      <c r="AT94" s="205" t="s">
        <v>653</v>
      </c>
      <c r="AU94" s="205" t="s">
        <v>72</v>
      </c>
      <c r="AY94" s="19" t="s">
        <v>239</v>
      </c>
      <c r="BE94" s="206">
        <f>IF(N94="základní",J94,0)</f>
        <v>0</v>
      </c>
      <c r="BF94" s="206">
        <f>IF(N94="snížená",J94,0)</f>
        <v>0</v>
      </c>
      <c r="BG94" s="206">
        <f>IF(N94="zákl. přenesená",J94,0)</f>
        <v>0</v>
      </c>
      <c r="BH94" s="206">
        <f>IF(N94="sníž. přenesená",J94,0)</f>
        <v>0</v>
      </c>
      <c r="BI94" s="206">
        <f>IF(N94="nulová",J94,0)</f>
        <v>0</v>
      </c>
      <c r="BJ94" s="19" t="s">
        <v>79</v>
      </c>
      <c r="BK94" s="206">
        <f>ROUND(I94*H94,2)</f>
        <v>0</v>
      </c>
      <c r="BL94" s="19" t="s">
        <v>665</v>
      </c>
      <c r="BM94" s="205" t="s">
        <v>793</v>
      </c>
    </row>
    <row r="95" spans="1:65" s="2" customFormat="1" ht="11.25">
      <c r="A95" s="36"/>
      <c r="B95" s="37"/>
      <c r="C95" s="38"/>
      <c r="D95" s="207" t="s">
        <v>248</v>
      </c>
      <c r="E95" s="38"/>
      <c r="F95" s="208" t="s">
        <v>794</v>
      </c>
      <c r="G95" s="38"/>
      <c r="H95" s="38"/>
      <c r="I95" s="117"/>
      <c r="J95" s="38"/>
      <c r="K95" s="38"/>
      <c r="L95" s="41"/>
      <c r="M95" s="209"/>
      <c r="N95" s="210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248</v>
      </c>
      <c r="AU95" s="19" t="s">
        <v>72</v>
      </c>
    </row>
    <row r="96" spans="1:65" s="2" customFormat="1" ht="16.5" customHeight="1">
      <c r="A96" s="36"/>
      <c r="B96" s="37"/>
      <c r="C96" s="240" t="s">
        <v>101</v>
      </c>
      <c r="D96" s="240" t="s">
        <v>653</v>
      </c>
      <c r="E96" s="241" t="s">
        <v>795</v>
      </c>
      <c r="F96" s="242" t="s">
        <v>796</v>
      </c>
      <c r="G96" s="243" t="s">
        <v>664</v>
      </c>
      <c r="H96" s="244">
        <v>2</v>
      </c>
      <c r="I96" s="245"/>
      <c r="J96" s="246">
        <f>ROUND(I96*H96,2)</f>
        <v>0</v>
      </c>
      <c r="K96" s="242" t="s">
        <v>19</v>
      </c>
      <c r="L96" s="247"/>
      <c r="M96" s="248" t="s">
        <v>19</v>
      </c>
      <c r="N96" s="249" t="s">
        <v>43</v>
      </c>
      <c r="O96" s="66"/>
      <c r="P96" s="203">
        <f>O96*H96</f>
        <v>0</v>
      </c>
      <c r="Q96" s="203">
        <v>0</v>
      </c>
      <c r="R96" s="203">
        <f>Q96*H96</f>
        <v>0</v>
      </c>
      <c r="S96" s="203">
        <v>0</v>
      </c>
      <c r="T96" s="204">
        <f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205" t="s">
        <v>665</v>
      </c>
      <c r="AT96" s="205" t="s">
        <v>653</v>
      </c>
      <c r="AU96" s="205" t="s">
        <v>72</v>
      </c>
      <c r="AY96" s="19" t="s">
        <v>239</v>
      </c>
      <c r="BE96" s="206">
        <f>IF(N96="základní",J96,0)</f>
        <v>0</v>
      </c>
      <c r="BF96" s="206">
        <f>IF(N96="snížená",J96,0)</f>
        <v>0</v>
      </c>
      <c r="BG96" s="206">
        <f>IF(N96="zákl. přenesená",J96,0)</f>
        <v>0</v>
      </c>
      <c r="BH96" s="206">
        <f>IF(N96="sníž. přenesená",J96,0)</f>
        <v>0</v>
      </c>
      <c r="BI96" s="206">
        <f>IF(N96="nulová",J96,0)</f>
        <v>0</v>
      </c>
      <c r="BJ96" s="19" t="s">
        <v>79</v>
      </c>
      <c r="BK96" s="206">
        <f>ROUND(I96*H96,2)</f>
        <v>0</v>
      </c>
      <c r="BL96" s="19" t="s">
        <v>665</v>
      </c>
      <c r="BM96" s="205" t="s">
        <v>797</v>
      </c>
    </row>
    <row r="97" spans="1:65" s="2" customFormat="1" ht="11.25">
      <c r="A97" s="36"/>
      <c r="B97" s="37"/>
      <c r="C97" s="38"/>
      <c r="D97" s="207" t="s">
        <v>248</v>
      </c>
      <c r="E97" s="38"/>
      <c r="F97" s="208" t="s">
        <v>796</v>
      </c>
      <c r="G97" s="38"/>
      <c r="H97" s="38"/>
      <c r="I97" s="117"/>
      <c r="J97" s="38"/>
      <c r="K97" s="38"/>
      <c r="L97" s="41"/>
      <c r="M97" s="209"/>
      <c r="N97" s="210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248</v>
      </c>
      <c r="AU97" s="19" t="s">
        <v>72</v>
      </c>
    </row>
    <row r="98" spans="1:65" s="2" customFormat="1" ht="16.5" customHeight="1">
      <c r="A98" s="36"/>
      <c r="B98" s="37"/>
      <c r="C98" s="240" t="s">
        <v>246</v>
      </c>
      <c r="D98" s="240" t="s">
        <v>653</v>
      </c>
      <c r="E98" s="241" t="s">
        <v>798</v>
      </c>
      <c r="F98" s="242" t="s">
        <v>799</v>
      </c>
      <c r="G98" s="243" t="s">
        <v>664</v>
      </c>
      <c r="H98" s="244">
        <v>2</v>
      </c>
      <c r="I98" s="245"/>
      <c r="J98" s="246">
        <f>ROUND(I98*H98,2)</f>
        <v>0</v>
      </c>
      <c r="K98" s="242" t="s">
        <v>19</v>
      </c>
      <c r="L98" s="247"/>
      <c r="M98" s="248" t="s">
        <v>19</v>
      </c>
      <c r="N98" s="249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314</v>
      </c>
      <c r="AT98" s="205" t="s">
        <v>653</v>
      </c>
      <c r="AU98" s="205" t="s">
        <v>72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800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799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72</v>
      </c>
    </row>
    <row r="100" spans="1:65" s="2" customFormat="1" ht="16.5" customHeight="1">
      <c r="A100" s="36"/>
      <c r="B100" s="37"/>
      <c r="C100" s="240" t="s">
        <v>295</v>
      </c>
      <c r="D100" s="240" t="s">
        <v>653</v>
      </c>
      <c r="E100" s="241" t="s">
        <v>801</v>
      </c>
      <c r="F100" s="242" t="s">
        <v>802</v>
      </c>
      <c r="G100" s="243" t="s">
        <v>285</v>
      </c>
      <c r="H100" s="244">
        <v>1</v>
      </c>
      <c r="I100" s="245"/>
      <c r="J100" s="246">
        <f>ROUND(I100*H100,2)</f>
        <v>0</v>
      </c>
      <c r="K100" s="242" t="s">
        <v>19</v>
      </c>
      <c r="L100" s="247"/>
      <c r="M100" s="248" t="s">
        <v>19</v>
      </c>
      <c r="N100" s="249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314</v>
      </c>
      <c r="AT100" s="205" t="s">
        <v>653</v>
      </c>
      <c r="AU100" s="205" t="s">
        <v>72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246</v>
      </c>
      <c r="BM100" s="205" t="s">
        <v>803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802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72</v>
      </c>
    </row>
    <row r="102" spans="1:65" s="2" customFormat="1" ht="16.5" customHeight="1">
      <c r="A102" s="36"/>
      <c r="B102" s="37"/>
      <c r="C102" s="240" t="s">
        <v>301</v>
      </c>
      <c r="D102" s="240" t="s">
        <v>653</v>
      </c>
      <c r="E102" s="241" t="s">
        <v>804</v>
      </c>
      <c r="F102" s="242" t="s">
        <v>805</v>
      </c>
      <c r="G102" s="243" t="s">
        <v>664</v>
      </c>
      <c r="H102" s="244">
        <v>1</v>
      </c>
      <c r="I102" s="245"/>
      <c r="J102" s="246">
        <f>ROUND(I102*H102,2)</f>
        <v>0</v>
      </c>
      <c r="K102" s="242" t="s">
        <v>19</v>
      </c>
      <c r="L102" s="247"/>
      <c r="M102" s="248" t="s">
        <v>19</v>
      </c>
      <c r="N102" s="249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314</v>
      </c>
      <c r="AT102" s="205" t="s">
        <v>653</v>
      </c>
      <c r="AU102" s="205" t="s">
        <v>72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246</v>
      </c>
      <c r="BM102" s="205" t="s">
        <v>806</v>
      </c>
    </row>
    <row r="103" spans="1:65" s="2" customFormat="1" ht="11.25">
      <c r="A103" s="36"/>
      <c r="B103" s="37"/>
      <c r="C103" s="38"/>
      <c r="D103" s="207" t="s">
        <v>248</v>
      </c>
      <c r="E103" s="38"/>
      <c r="F103" s="208" t="s">
        <v>805</v>
      </c>
      <c r="G103" s="38"/>
      <c r="H103" s="38"/>
      <c r="I103" s="117"/>
      <c r="J103" s="38"/>
      <c r="K103" s="38"/>
      <c r="L103" s="41"/>
      <c r="M103" s="226"/>
      <c r="N103" s="227"/>
      <c r="O103" s="228"/>
      <c r="P103" s="228"/>
      <c r="Q103" s="228"/>
      <c r="R103" s="228"/>
      <c r="S103" s="228"/>
      <c r="T103" s="229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72</v>
      </c>
    </row>
    <row r="104" spans="1:65" s="2" customFormat="1" ht="6.95" customHeight="1">
      <c r="A104" s="36"/>
      <c r="B104" s="49"/>
      <c r="C104" s="50"/>
      <c r="D104" s="50"/>
      <c r="E104" s="50"/>
      <c r="F104" s="50"/>
      <c r="G104" s="50"/>
      <c r="H104" s="50"/>
      <c r="I104" s="144"/>
      <c r="J104" s="50"/>
      <c r="K104" s="50"/>
      <c r="L104" s="41"/>
      <c r="M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</row>
  </sheetData>
  <sheetProtection algorithmName="SHA-512" hashValue="cdthWEK8JtCcUDxaKFTFgEoKuKhq12zsbkU/WEA5pGwThb8586rdkPRCM2X0irwxztSAssnD6EZBzBB1YWMu+g==" saltValue="NoabKgMjnak1xciuun6k4SWOM4eQQYD8GciMkiEQzKkPkP3iX0pNj8Q6UzEggzA95xtj/O1DU6ui+T2hqjBgoQ==" spinCount="100000" sheet="1" objects="1" scenarios="1" formatColumns="0" formatRows="0" autoFilter="0"/>
  <autoFilter ref="C90:K103" xr:uid="{00000000-0009-0000-0000-000005000000}"/>
  <mergeCells count="15">
    <mergeCell ref="E77:H77"/>
    <mergeCell ref="E81:H81"/>
    <mergeCell ref="E79:H79"/>
    <mergeCell ref="E83:H83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114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108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644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645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807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ROUND(J95,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ROUND((SUM(BE95:BE113)),  2)</f>
        <v>0</v>
      </c>
      <c r="G37" s="36"/>
      <c r="H37" s="36"/>
      <c r="I37" s="133">
        <v>0.21</v>
      </c>
      <c r="J37" s="132">
        <f>ROUND(((SUM(BE95:BE113))*I37),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ROUND((SUM(BF95:BF113)),  2)</f>
        <v>0</v>
      </c>
      <c r="G38" s="36"/>
      <c r="H38" s="36"/>
      <c r="I38" s="133">
        <v>0.15</v>
      </c>
      <c r="J38" s="132">
        <f>ROUND(((SUM(BF95:BF113))*I38),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ROUND((SUM(BG95:BG113)),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ROUND((SUM(BH95:BH113)),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ROUND((SUM(BI95:BI113)),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644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645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1/OST - Ostatní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J95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9" customFormat="1" ht="24.95" customHeight="1">
      <c r="B68" s="153"/>
      <c r="C68" s="154"/>
      <c r="D68" s="155" t="s">
        <v>649</v>
      </c>
      <c r="E68" s="156"/>
      <c r="F68" s="156"/>
      <c r="G68" s="156"/>
      <c r="H68" s="156"/>
      <c r="I68" s="157"/>
      <c r="J68" s="158">
        <f>J96</f>
        <v>0</v>
      </c>
      <c r="K68" s="154"/>
      <c r="L68" s="159"/>
    </row>
    <row r="69" spans="1:47" s="10" customFormat="1" ht="19.899999999999999" customHeight="1">
      <c r="B69" s="160"/>
      <c r="C69" s="99"/>
      <c r="D69" s="161" t="s">
        <v>650</v>
      </c>
      <c r="E69" s="162"/>
      <c r="F69" s="162"/>
      <c r="G69" s="162"/>
      <c r="H69" s="162"/>
      <c r="I69" s="163"/>
      <c r="J69" s="164">
        <f>J97</f>
        <v>0</v>
      </c>
      <c r="K69" s="99"/>
      <c r="L69" s="165"/>
    </row>
    <row r="70" spans="1:47" s="10" customFormat="1" ht="19.899999999999999" customHeight="1">
      <c r="B70" s="160"/>
      <c r="C70" s="99"/>
      <c r="D70" s="161" t="s">
        <v>651</v>
      </c>
      <c r="E70" s="162"/>
      <c r="F70" s="162"/>
      <c r="G70" s="162"/>
      <c r="H70" s="162"/>
      <c r="I70" s="163"/>
      <c r="J70" s="164">
        <f>J102</f>
        <v>0</v>
      </c>
      <c r="K70" s="99"/>
      <c r="L70" s="165"/>
    </row>
    <row r="71" spans="1:47" s="9" customFormat="1" ht="24.95" customHeight="1">
      <c r="B71" s="153"/>
      <c r="C71" s="154"/>
      <c r="D71" s="155" t="s">
        <v>652</v>
      </c>
      <c r="E71" s="156"/>
      <c r="F71" s="156"/>
      <c r="G71" s="156"/>
      <c r="H71" s="156"/>
      <c r="I71" s="157"/>
      <c r="J71" s="158">
        <f>J105</f>
        <v>0</v>
      </c>
      <c r="K71" s="154"/>
      <c r="L71" s="159"/>
    </row>
    <row r="72" spans="1:47" s="2" customFormat="1" ht="21.75" customHeight="1">
      <c r="A72" s="36"/>
      <c r="B72" s="37"/>
      <c r="C72" s="38"/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47" s="2" customFormat="1" ht="6.95" customHeight="1">
      <c r="A73" s="36"/>
      <c r="B73" s="49"/>
      <c r="C73" s="50"/>
      <c r="D73" s="50"/>
      <c r="E73" s="50"/>
      <c r="F73" s="50"/>
      <c r="G73" s="50"/>
      <c r="H73" s="50"/>
      <c r="I73" s="144"/>
      <c r="J73" s="50"/>
      <c r="K73" s="50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7" spans="1:47" s="2" customFormat="1" ht="6.95" customHeight="1">
      <c r="A77" s="36"/>
      <c r="B77" s="51"/>
      <c r="C77" s="52"/>
      <c r="D77" s="52"/>
      <c r="E77" s="52"/>
      <c r="F77" s="52"/>
      <c r="G77" s="52"/>
      <c r="H77" s="52"/>
      <c r="I77" s="147"/>
      <c r="J77" s="52"/>
      <c r="K77" s="52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2" customFormat="1" ht="24.95" customHeight="1">
      <c r="A78" s="36"/>
      <c r="B78" s="37"/>
      <c r="C78" s="25" t="s">
        <v>224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2" customFormat="1" ht="12" customHeight="1">
      <c r="A80" s="36"/>
      <c r="B80" s="37"/>
      <c r="C80" s="31" t="s">
        <v>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16.5" customHeight="1">
      <c r="A81" s="36"/>
      <c r="B81" s="37"/>
      <c r="C81" s="38"/>
      <c r="D81" s="38"/>
      <c r="E81" s="404" t="str">
        <f>E7</f>
        <v>Horoměřická S 071 - most, Praha 6, č. akce 999615</v>
      </c>
      <c r="F81" s="405"/>
      <c r="G81" s="405"/>
      <c r="H81" s="405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1" customFormat="1" ht="12" customHeight="1">
      <c r="B82" s="23"/>
      <c r="C82" s="31" t="s">
        <v>214</v>
      </c>
      <c r="D82" s="24"/>
      <c r="E82" s="24"/>
      <c r="F82" s="24"/>
      <c r="G82" s="24"/>
      <c r="H82" s="24"/>
      <c r="I82" s="110"/>
      <c r="J82" s="24"/>
      <c r="K82" s="24"/>
      <c r="L82" s="22"/>
    </row>
    <row r="83" spans="1:63" s="1" customFormat="1" ht="16.5" customHeight="1">
      <c r="B83" s="23"/>
      <c r="C83" s="24"/>
      <c r="D83" s="24"/>
      <c r="E83" s="404" t="s">
        <v>644</v>
      </c>
      <c r="F83" s="356"/>
      <c r="G83" s="356"/>
      <c r="H83" s="356"/>
      <c r="I83" s="110"/>
      <c r="J83" s="24"/>
      <c r="K83" s="24"/>
      <c r="L83" s="22"/>
    </row>
    <row r="84" spans="1:63" s="1" customFormat="1" ht="12" customHeight="1">
      <c r="B84" s="23"/>
      <c r="C84" s="31" t="s">
        <v>216</v>
      </c>
      <c r="D84" s="24"/>
      <c r="E84" s="24"/>
      <c r="F84" s="24"/>
      <c r="G84" s="24"/>
      <c r="H84" s="24"/>
      <c r="I84" s="110"/>
      <c r="J84" s="24"/>
      <c r="K84" s="24"/>
      <c r="L84" s="22"/>
    </row>
    <row r="85" spans="1:63" s="2" customFormat="1" ht="16.5" customHeight="1">
      <c r="A85" s="36"/>
      <c r="B85" s="37"/>
      <c r="C85" s="38"/>
      <c r="D85" s="38"/>
      <c r="E85" s="408" t="s">
        <v>645</v>
      </c>
      <c r="F85" s="406"/>
      <c r="G85" s="406"/>
      <c r="H85" s="406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2" customHeight="1">
      <c r="A86" s="36"/>
      <c r="B86" s="37"/>
      <c r="C86" s="31" t="s">
        <v>646</v>
      </c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6.5" customHeight="1">
      <c r="A87" s="36"/>
      <c r="B87" s="37"/>
      <c r="C87" s="38"/>
      <c r="D87" s="38"/>
      <c r="E87" s="378" t="str">
        <f>E13</f>
        <v>1/OST - Ostatní</v>
      </c>
      <c r="F87" s="406"/>
      <c r="G87" s="406"/>
      <c r="H87" s="406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12" customHeight="1">
      <c r="A89" s="36"/>
      <c r="B89" s="37"/>
      <c r="C89" s="31" t="s">
        <v>21</v>
      </c>
      <c r="D89" s="38"/>
      <c r="E89" s="38"/>
      <c r="F89" s="29" t="str">
        <f>F16</f>
        <v>ul. Horoměřická / Pod Habrovkou</v>
      </c>
      <c r="G89" s="38"/>
      <c r="H89" s="38"/>
      <c r="I89" s="119" t="s">
        <v>23</v>
      </c>
      <c r="J89" s="61" t="str">
        <f>IF(J16="","",J16)</f>
        <v>12. 6. 2020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25.7" customHeight="1">
      <c r="A91" s="36"/>
      <c r="B91" s="37"/>
      <c r="C91" s="31" t="s">
        <v>25</v>
      </c>
      <c r="D91" s="38"/>
      <c r="E91" s="38"/>
      <c r="F91" s="29" t="str">
        <f>E19</f>
        <v>TSK hl.m. Prahy, a.s.</v>
      </c>
      <c r="G91" s="38"/>
      <c r="H91" s="38"/>
      <c r="I91" s="119" t="s">
        <v>31</v>
      </c>
      <c r="J91" s="34" t="str">
        <f>E25</f>
        <v>AGA Letiště, spol. s r.o.</v>
      </c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25.7" customHeight="1">
      <c r="A92" s="36"/>
      <c r="B92" s="37"/>
      <c r="C92" s="31" t="s">
        <v>29</v>
      </c>
      <c r="D92" s="38"/>
      <c r="E92" s="38"/>
      <c r="F92" s="29" t="str">
        <f>IF(E22="","",E22)</f>
        <v>Vyplň údaj</v>
      </c>
      <c r="G92" s="38"/>
      <c r="H92" s="38"/>
      <c r="I92" s="119" t="s">
        <v>34</v>
      </c>
      <c r="J92" s="34" t="str">
        <f>E28</f>
        <v>Ing. Martin Krupička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0.35" customHeight="1">
      <c r="A93" s="36"/>
      <c r="B93" s="37"/>
      <c r="C93" s="38"/>
      <c r="D93" s="38"/>
      <c r="E93" s="38"/>
      <c r="F93" s="38"/>
      <c r="G93" s="38"/>
      <c r="H93" s="38"/>
      <c r="I93" s="117"/>
      <c r="J93" s="38"/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11" customFormat="1" ht="29.25" customHeight="1">
      <c r="A94" s="166"/>
      <c r="B94" s="167"/>
      <c r="C94" s="168" t="s">
        <v>225</v>
      </c>
      <c r="D94" s="169" t="s">
        <v>57</v>
      </c>
      <c r="E94" s="169" t="s">
        <v>53</v>
      </c>
      <c r="F94" s="169" t="s">
        <v>54</v>
      </c>
      <c r="G94" s="169" t="s">
        <v>226</v>
      </c>
      <c r="H94" s="169" t="s">
        <v>227</v>
      </c>
      <c r="I94" s="170" t="s">
        <v>228</v>
      </c>
      <c r="J94" s="169" t="s">
        <v>220</v>
      </c>
      <c r="K94" s="171" t="s">
        <v>229</v>
      </c>
      <c r="L94" s="172"/>
      <c r="M94" s="70" t="s">
        <v>19</v>
      </c>
      <c r="N94" s="71" t="s">
        <v>42</v>
      </c>
      <c r="O94" s="71" t="s">
        <v>230</v>
      </c>
      <c r="P94" s="71" t="s">
        <v>231</v>
      </c>
      <c r="Q94" s="71" t="s">
        <v>232</v>
      </c>
      <c r="R94" s="71" t="s">
        <v>233</v>
      </c>
      <c r="S94" s="71" t="s">
        <v>234</v>
      </c>
      <c r="T94" s="72" t="s">
        <v>235</v>
      </c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</row>
    <row r="95" spans="1:63" s="2" customFormat="1" ht="22.9" customHeight="1">
      <c r="A95" s="36"/>
      <c r="B95" s="37"/>
      <c r="C95" s="77" t="s">
        <v>236</v>
      </c>
      <c r="D95" s="38"/>
      <c r="E95" s="38"/>
      <c r="F95" s="38"/>
      <c r="G95" s="38"/>
      <c r="H95" s="38"/>
      <c r="I95" s="117"/>
      <c r="J95" s="173">
        <f>BK95</f>
        <v>0</v>
      </c>
      <c r="K95" s="38"/>
      <c r="L95" s="41"/>
      <c r="M95" s="73"/>
      <c r="N95" s="174"/>
      <c r="O95" s="74"/>
      <c r="P95" s="175">
        <f>P96+P105</f>
        <v>0</v>
      </c>
      <c r="Q95" s="74"/>
      <c r="R95" s="175">
        <f>R96+R105</f>
        <v>0</v>
      </c>
      <c r="S95" s="74"/>
      <c r="T95" s="176">
        <f>T96+T105</f>
        <v>0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71</v>
      </c>
      <c r="AU95" s="19" t="s">
        <v>221</v>
      </c>
      <c r="BK95" s="177">
        <f>BK96+BK105</f>
        <v>0</v>
      </c>
    </row>
    <row r="96" spans="1:63" s="12" customFormat="1" ht="25.9" customHeight="1">
      <c r="B96" s="178"/>
      <c r="C96" s="179"/>
      <c r="D96" s="180" t="s">
        <v>71</v>
      </c>
      <c r="E96" s="181" t="s">
        <v>653</v>
      </c>
      <c r="F96" s="181" t="s">
        <v>654</v>
      </c>
      <c r="G96" s="179"/>
      <c r="H96" s="179"/>
      <c r="I96" s="182"/>
      <c r="J96" s="183">
        <f>BK96</f>
        <v>0</v>
      </c>
      <c r="K96" s="179"/>
      <c r="L96" s="184"/>
      <c r="M96" s="185"/>
      <c r="N96" s="186"/>
      <c r="O96" s="186"/>
      <c r="P96" s="187">
        <f>P97+P102</f>
        <v>0</v>
      </c>
      <c r="Q96" s="186"/>
      <c r="R96" s="187">
        <f>R97+R102</f>
        <v>0</v>
      </c>
      <c r="S96" s="186"/>
      <c r="T96" s="188">
        <f>T97+T102</f>
        <v>0</v>
      </c>
      <c r="AR96" s="189" t="s">
        <v>101</v>
      </c>
      <c r="AT96" s="190" t="s">
        <v>71</v>
      </c>
      <c r="AU96" s="190" t="s">
        <v>72</v>
      </c>
      <c r="AY96" s="189" t="s">
        <v>239</v>
      </c>
      <c r="BK96" s="191">
        <f>BK97+BK102</f>
        <v>0</v>
      </c>
    </row>
    <row r="97" spans="1:65" s="12" customFormat="1" ht="22.9" customHeight="1">
      <c r="B97" s="178"/>
      <c r="C97" s="179"/>
      <c r="D97" s="180" t="s">
        <v>71</v>
      </c>
      <c r="E97" s="192" t="s">
        <v>655</v>
      </c>
      <c r="F97" s="192" t="s">
        <v>656</v>
      </c>
      <c r="G97" s="179"/>
      <c r="H97" s="179"/>
      <c r="I97" s="182"/>
      <c r="J97" s="193">
        <f>BK97</f>
        <v>0</v>
      </c>
      <c r="K97" s="179"/>
      <c r="L97" s="184"/>
      <c r="M97" s="185"/>
      <c r="N97" s="186"/>
      <c r="O97" s="186"/>
      <c r="P97" s="187">
        <f>SUM(P98:P101)</f>
        <v>0</v>
      </c>
      <c r="Q97" s="186"/>
      <c r="R97" s="187">
        <f>SUM(R98:R101)</f>
        <v>0</v>
      </c>
      <c r="S97" s="186"/>
      <c r="T97" s="188">
        <f>SUM(T98:T101)</f>
        <v>0</v>
      </c>
      <c r="AR97" s="189" t="s">
        <v>101</v>
      </c>
      <c r="AT97" s="190" t="s">
        <v>71</v>
      </c>
      <c r="AU97" s="190" t="s">
        <v>79</v>
      </c>
      <c r="AY97" s="189" t="s">
        <v>239</v>
      </c>
      <c r="BK97" s="191">
        <f>SUM(BK98:BK101)</f>
        <v>0</v>
      </c>
    </row>
    <row r="98" spans="1:65" s="2" customFormat="1" ht="16.5" customHeight="1">
      <c r="A98" s="36"/>
      <c r="B98" s="37"/>
      <c r="C98" s="194" t="s">
        <v>79</v>
      </c>
      <c r="D98" s="194" t="s">
        <v>241</v>
      </c>
      <c r="E98" s="195" t="s">
        <v>808</v>
      </c>
      <c r="F98" s="196" t="s">
        <v>809</v>
      </c>
      <c r="G98" s="197" t="s">
        <v>285</v>
      </c>
      <c r="H98" s="198">
        <v>1</v>
      </c>
      <c r="I98" s="199"/>
      <c r="J98" s="200">
        <f>ROUND(I98*H98,2)</f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659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659</v>
      </c>
      <c r="BM98" s="205" t="s">
        <v>810</v>
      </c>
    </row>
    <row r="99" spans="1:65" s="2" customFormat="1" ht="19.5">
      <c r="A99" s="36"/>
      <c r="B99" s="37"/>
      <c r="C99" s="38"/>
      <c r="D99" s="207" t="s">
        <v>248</v>
      </c>
      <c r="E99" s="38"/>
      <c r="F99" s="208" t="s">
        <v>811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2" customFormat="1" ht="16.5" customHeight="1">
      <c r="A100" s="36"/>
      <c r="B100" s="37"/>
      <c r="C100" s="194" t="s">
        <v>81</v>
      </c>
      <c r="D100" s="194" t="s">
        <v>241</v>
      </c>
      <c r="E100" s="195" t="s">
        <v>812</v>
      </c>
      <c r="F100" s="196" t="s">
        <v>813</v>
      </c>
      <c r="G100" s="197" t="s">
        <v>814</v>
      </c>
      <c r="H100" s="198">
        <v>5</v>
      </c>
      <c r="I100" s="199"/>
      <c r="J100" s="200">
        <f>ROUND(I100*H100,2)</f>
        <v>0</v>
      </c>
      <c r="K100" s="196" t="s">
        <v>19</v>
      </c>
      <c r="L100" s="41"/>
      <c r="M100" s="201" t="s">
        <v>19</v>
      </c>
      <c r="N100" s="202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659</v>
      </c>
      <c r="AT100" s="205" t="s">
        <v>241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659</v>
      </c>
      <c r="BM100" s="205" t="s">
        <v>815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816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12" customFormat="1" ht="22.9" customHeight="1">
      <c r="B102" s="178"/>
      <c r="C102" s="179"/>
      <c r="D102" s="180" t="s">
        <v>71</v>
      </c>
      <c r="E102" s="192" t="s">
        <v>691</v>
      </c>
      <c r="F102" s="192" t="s">
        <v>692</v>
      </c>
      <c r="G102" s="179"/>
      <c r="H102" s="179"/>
      <c r="I102" s="182"/>
      <c r="J102" s="193">
        <f>BK102</f>
        <v>0</v>
      </c>
      <c r="K102" s="179"/>
      <c r="L102" s="184"/>
      <c r="M102" s="185"/>
      <c r="N102" s="186"/>
      <c r="O102" s="186"/>
      <c r="P102" s="187">
        <f>SUM(P103:P104)</f>
        <v>0</v>
      </c>
      <c r="Q102" s="186"/>
      <c r="R102" s="187">
        <f>SUM(R103:R104)</f>
        <v>0</v>
      </c>
      <c r="S102" s="186"/>
      <c r="T102" s="188">
        <f>SUM(T103:T104)</f>
        <v>0</v>
      </c>
      <c r="AR102" s="189" t="s">
        <v>101</v>
      </c>
      <c r="AT102" s="190" t="s">
        <v>71</v>
      </c>
      <c r="AU102" s="190" t="s">
        <v>79</v>
      </c>
      <c r="AY102" s="189" t="s">
        <v>239</v>
      </c>
      <c r="BK102" s="191">
        <f>SUM(BK103:BK104)</f>
        <v>0</v>
      </c>
    </row>
    <row r="103" spans="1:65" s="2" customFormat="1" ht="16.5" customHeight="1">
      <c r="A103" s="36"/>
      <c r="B103" s="37"/>
      <c r="C103" s="194" t="s">
        <v>101</v>
      </c>
      <c r="D103" s="194" t="s">
        <v>241</v>
      </c>
      <c r="E103" s="195" t="s">
        <v>817</v>
      </c>
      <c r="F103" s="196" t="s">
        <v>818</v>
      </c>
      <c r="G103" s="197" t="s">
        <v>285</v>
      </c>
      <c r="H103" s="198">
        <v>2</v>
      </c>
      <c r="I103" s="199"/>
      <c r="J103" s="200">
        <f>ROUND(I103*H103,2)</f>
        <v>0</v>
      </c>
      <c r="K103" s="196" t="s">
        <v>19</v>
      </c>
      <c r="L103" s="41"/>
      <c r="M103" s="201" t="s">
        <v>19</v>
      </c>
      <c r="N103" s="202" t="s">
        <v>43</v>
      </c>
      <c r="O103" s="66"/>
      <c r="P103" s="203">
        <f>O103*H103</f>
        <v>0</v>
      </c>
      <c r="Q103" s="203">
        <v>0</v>
      </c>
      <c r="R103" s="203">
        <f>Q103*H103</f>
        <v>0</v>
      </c>
      <c r="S103" s="203">
        <v>0</v>
      </c>
      <c r="T103" s="204">
        <f>S103*H103</f>
        <v>0</v>
      </c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R103" s="205" t="s">
        <v>659</v>
      </c>
      <c r="AT103" s="205" t="s">
        <v>241</v>
      </c>
      <c r="AU103" s="205" t="s">
        <v>81</v>
      </c>
      <c r="AY103" s="19" t="s">
        <v>239</v>
      </c>
      <c r="BE103" s="206">
        <f>IF(N103="základní",J103,0)</f>
        <v>0</v>
      </c>
      <c r="BF103" s="206">
        <f>IF(N103="snížená",J103,0)</f>
        <v>0</v>
      </c>
      <c r="BG103" s="206">
        <f>IF(N103="zákl. přenesená",J103,0)</f>
        <v>0</v>
      </c>
      <c r="BH103" s="206">
        <f>IF(N103="sníž. přenesená",J103,0)</f>
        <v>0</v>
      </c>
      <c r="BI103" s="206">
        <f>IF(N103="nulová",J103,0)</f>
        <v>0</v>
      </c>
      <c r="BJ103" s="19" t="s">
        <v>79</v>
      </c>
      <c r="BK103" s="206">
        <f>ROUND(I103*H103,2)</f>
        <v>0</v>
      </c>
      <c r="BL103" s="19" t="s">
        <v>659</v>
      </c>
      <c r="BM103" s="205" t="s">
        <v>819</v>
      </c>
    </row>
    <row r="104" spans="1:65" s="2" customFormat="1" ht="11.25">
      <c r="A104" s="36"/>
      <c r="B104" s="37"/>
      <c r="C104" s="38"/>
      <c r="D104" s="207" t="s">
        <v>248</v>
      </c>
      <c r="E104" s="38"/>
      <c r="F104" s="208" t="s">
        <v>818</v>
      </c>
      <c r="G104" s="38"/>
      <c r="H104" s="38"/>
      <c r="I104" s="117"/>
      <c r="J104" s="38"/>
      <c r="K104" s="38"/>
      <c r="L104" s="41"/>
      <c r="M104" s="209"/>
      <c r="N104" s="210"/>
      <c r="O104" s="66"/>
      <c r="P104" s="66"/>
      <c r="Q104" s="66"/>
      <c r="R104" s="66"/>
      <c r="S104" s="66"/>
      <c r="T104" s="67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T104" s="19" t="s">
        <v>248</v>
      </c>
      <c r="AU104" s="19" t="s">
        <v>81</v>
      </c>
    </row>
    <row r="105" spans="1:65" s="12" customFormat="1" ht="25.9" customHeight="1">
      <c r="B105" s="178"/>
      <c r="C105" s="179"/>
      <c r="D105" s="180" t="s">
        <v>71</v>
      </c>
      <c r="E105" s="181" t="s">
        <v>776</v>
      </c>
      <c r="F105" s="181" t="s">
        <v>107</v>
      </c>
      <c r="G105" s="179"/>
      <c r="H105" s="179"/>
      <c r="I105" s="182"/>
      <c r="J105" s="183">
        <f>BK105</f>
        <v>0</v>
      </c>
      <c r="K105" s="179"/>
      <c r="L105" s="184"/>
      <c r="M105" s="185"/>
      <c r="N105" s="186"/>
      <c r="O105" s="186"/>
      <c r="P105" s="187">
        <f>SUM(P106:P113)</f>
        <v>0</v>
      </c>
      <c r="Q105" s="186"/>
      <c r="R105" s="187">
        <f>SUM(R106:R113)</f>
        <v>0</v>
      </c>
      <c r="S105" s="186"/>
      <c r="T105" s="188">
        <f>SUM(T106:T113)</f>
        <v>0</v>
      </c>
      <c r="AR105" s="189" t="s">
        <v>246</v>
      </c>
      <c r="AT105" s="190" t="s">
        <v>71</v>
      </c>
      <c r="AU105" s="190" t="s">
        <v>72</v>
      </c>
      <c r="AY105" s="189" t="s">
        <v>239</v>
      </c>
      <c r="BK105" s="191">
        <f>SUM(BK106:BK113)</f>
        <v>0</v>
      </c>
    </row>
    <row r="106" spans="1:65" s="2" customFormat="1" ht="16.5" customHeight="1">
      <c r="A106" s="36"/>
      <c r="B106" s="37"/>
      <c r="C106" s="194" t="s">
        <v>246</v>
      </c>
      <c r="D106" s="194" t="s">
        <v>241</v>
      </c>
      <c r="E106" s="195" t="s">
        <v>820</v>
      </c>
      <c r="F106" s="196" t="s">
        <v>821</v>
      </c>
      <c r="G106" s="197" t="s">
        <v>481</v>
      </c>
      <c r="H106" s="198">
        <v>1</v>
      </c>
      <c r="I106" s="199"/>
      <c r="J106" s="200">
        <f>ROUND(I106*H106,2)</f>
        <v>0</v>
      </c>
      <c r="K106" s="196" t="s">
        <v>19</v>
      </c>
      <c r="L106" s="41"/>
      <c r="M106" s="201" t="s">
        <v>19</v>
      </c>
      <c r="N106" s="202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779</v>
      </c>
      <c r="AT106" s="205" t="s">
        <v>241</v>
      </c>
      <c r="AU106" s="205" t="s">
        <v>79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779</v>
      </c>
      <c r="BM106" s="205" t="s">
        <v>822</v>
      </c>
    </row>
    <row r="107" spans="1:65" s="2" customFormat="1" ht="11.25">
      <c r="A107" s="36"/>
      <c r="B107" s="37"/>
      <c r="C107" s="38"/>
      <c r="D107" s="207" t="s">
        <v>248</v>
      </c>
      <c r="E107" s="38"/>
      <c r="F107" s="208" t="s">
        <v>823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79</v>
      </c>
    </row>
    <row r="108" spans="1:65" s="2" customFormat="1" ht="16.5" customHeight="1">
      <c r="A108" s="36"/>
      <c r="B108" s="37"/>
      <c r="C108" s="194" t="s">
        <v>295</v>
      </c>
      <c r="D108" s="194" t="s">
        <v>241</v>
      </c>
      <c r="E108" s="195" t="s">
        <v>824</v>
      </c>
      <c r="F108" s="196" t="s">
        <v>825</v>
      </c>
      <c r="G108" s="197" t="s">
        <v>481</v>
      </c>
      <c r="H108" s="198">
        <v>1</v>
      </c>
      <c r="I108" s="199"/>
      <c r="J108" s="200">
        <f>ROUND(I108*H108,2)</f>
        <v>0</v>
      </c>
      <c r="K108" s="196" t="s">
        <v>19</v>
      </c>
      <c r="L108" s="41"/>
      <c r="M108" s="201" t="s">
        <v>19</v>
      </c>
      <c r="N108" s="202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779</v>
      </c>
      <c r="AT108" s="205" t="s">
        <v>241</v>
      </c>
      <c r="AU108" s="205" t="s">
        <v>79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779</v>
      </c>
      <c r="BM108" s="205" t="s">
        <v>826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827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79</v>
      </c>
    </row>
    <row r="110" spans="1:65" s="2" customFormat="1" ht="16.5" customHeight="1">
      <c r="A110" s="36"/>
      <c r="B110" s="37"/>
      <c r="C110" s="194" t="s">
        <v>319</v>
      </c>
      <c r="D110" s="194" t="s">
        <v>241</v>
      </c>
      <c r="E110" s="195" t="s">
        <v>828</v>
      </c>
      <c r="F110" s="196" t="s">
        <v>829</v>
      </c>
      <c r="G110" s="197" t="s">
        <v>285</v>
      </c>
      <c r="H110" s="198">
        <v>1</v>
      </c>
      <c r="I110" s="199"/>
      <c r="J110" s="200">
        <f>ROUND(I110*H110,2)</f>
        <v>0</v>
      </c>
      <c r="K110" s="196" t="s">
        <v>19</v>
      </c>
      <c r="L110" s="41"/>
      <c r="M110" s="201" t="s">
        <v>19</v>
      </c>
      <c r="N110" s="202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779</v>
      </c>
      <c r="AT110" s="205" t="s">
        <v>241</v>
      </c>
      <c r="AU110" s="205" t="s">
        <v>79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779</v>
      </c>
      <c r="BM110" s="205" t="s">
        <v>830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831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79</v>
      </c>
    </row>
    <row r="112" spans="1:65" s="2" customFormat="1" ht="16.5" customHeight="1">
      <c r="A112" s="36"/>
      <c r="B112" s="37"/>
      <c r="C112" s="194" t="s">
        <v>314</v>
      </c>
      <c r="D112" s="194" t="s">
        <v>241</v>
      </c>
      <c r="E112" s="195" t="s">
        <v>832</v>
      </c>
      <c r="F112" s="196" t="s">
        <v>833</v>
      </c>
      <c r="G112" s="197" t="s">
        <v>285</v>
      </c>
      <c r="H112" s="198">
        <v>1</v>
      </c>
      <c r="I112" s="199"/>
      <c r="J112" s="200">
        <f>ROUND(I112*H112,2)</f>
        <v>0</v>
      </c>
      <c r="K112" s="196" t="s">
        <v>19</v>
      </c>
      <c r="L112" s="41"/>
      <c r="M112" s="201" t="s">
        <v>19</v>
      </c>
      <c r="N112" s="202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779</v>
      </c>
      <c r="AT112" s="205" t="s">
        <v>241</v>
      </c>
      <c r="AU112" s="205" t="s">
        <v>79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779</v>
      </c>
      <c r="BM112" s="205" t="s">
        <v>834</v>
      </c>
    </row>
    <row r="113" spans="1:47" s="2" customFormat="1" ht="11.25">
      <c r="A113" s="36"/>
      <c r="B113" s="37"/>
      <c r="C113" s="38"/>
      <c r="D113" s="207" t="s">
        <v>248</v>
      </c>
      <c r="E113" s="38"/>
      <c r="F113" s="208" t="s">
        <v>835</v>
      </c>
      <c r="G113" s="38"/>
      <c r="H113" s="38"/>
      <c r="I113" s="117"/>
      <c r="J113" s="38"/>
      <c r="K113" s="38"/>
      <c r="L113" s="41"/>
      <c r="M113" s="226"/>
      <c r="N113" s="227"/>
      <c r="O113" s="228"/>
      <c r="P113" s="228"/>
      <c r="Q113" s="228"/>
      <c r="R113" s="228"/>
      <c r="S113" s="228"/>
      <c r="T113" s="229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79</v>
      </c>
    </row>
    <row r="114" spans="1:47" s="2" customFormat="1" ht="6.95" customHeight="1">
      <c r="A114" s="36"/>
      <c r="B114" s="49"/>
      <c r="C114" s="50"/>
      <c r="D114" s="50"/>
      <c r="E114" s="50"/>
      <c r="F114" s="50"/>
      <c r="G114" s="50"/>
      <c r="H114" s="50"/>
      <c r="I114" s="144"/>
      <c r="J114" s="50"/>
      <c r="K114" s="50"/>
      <c r="L114" s="41"/>
      <c r="M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</sheetData>
  <sheetProtection algorithmName="SHA-512" hashValue="qqH3ec/sG9UrkDiAaTr/PdzFY2TIdUwB4+2god8DLITdc4UwjVKjVOwBcEHpLZkig0GW7L1etnEx2M6eq9pvPw==" saltValue="FV+F3ThO3BsLwzlfQaOU6PI1enYzu8Nq2w7asUjZrvEE9N3IGYaETlb0oSNmJqqNkPq4vShqydTEGLV8sFTG6Q==" spinCount="100000" sheet="1" objects="1" scenarios="1" formatColumns="0" formatRows="0" autoFilter="0"/>
  <autoFilter ref="C94:K113" xr:uid="{00000000-0009-0000-0000-000006000000}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167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113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644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836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837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ROUND(J95,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ROUND((SUM(BE95:BE166)),  2)</f>
        <v>0</v>
      </c>
      <c r="G37" s="36"/>
      <c r="H37" s="36"/>
      <c r="I37" s="133">
        <v>0.21</v>
      </c>
      <c r="J37" s="132">
        <f>ROUND(((SUM(BE95:BE166))*I37),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ROUND((SUM(BF95:BF166)),  2)</f>
        <v>0</v>
      </c>
      <c r="G38" s="36"/>
      <c r="H38" s="36"/>
      <c r="I38" s="133">
        <v>0.15</v>
      </c>
      <c r="J38" s="132">
        <f>ROUND(((SUM(BF95:BF166))*I38),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ROUND((SUM(BG95:BG166)),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ROUND((SUM(BH95:BH166)),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ROUND((SUM(BI95:BI166)),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644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836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2/M - Zemní a montážní práce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J95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9" customFormat="1" ht="24.95" customHeight="1">
      <c r="B68" s="153"/>
      <c r="C68" s="154"/>
      <c r="D68" s="155" t="s">
        <v>649</v>
      </c>
      <c r="E68" s="156"/>
      <c r="F68" s="156"/>
      <c r="G68" s="156"/>
      <c r="H68" s="156"/>
      <c r="I68" s="157"/>
      <c r="J68" s="158">
        <f>J96</f>
        <v>0</v>
      </c>
      <c r="K68" s="154"/>
      <c r="L68" s="159"/>
    </row>
    <row r="69" spans="1:47" s="10" customFormat="1" ht="19.899999999999999" customHeight="1">
      <c r="B69" s="160"/>
      <c r="C69" s="99"/>
      <c r="D69" s="161" t="s">
        <v>650</v>
      </c>
      <c r="E69" s="162"/>
      <c r="F69" s="162"/>
      <c r="G69" s="162"/>
      <c r="H69" s="162"/>
      <c r="I69" s="163"/>
      <c r="J69" s="164">
        <f>J97</f>
        <v>0</v>
      </c>
      <c r="K69" s="99"/>
      <c r="L69" s="165"/>
    </row>
    <row r="70" spans="1:47" s="10" customFormat="1" ht="19.899999999999999" customHeight="1">
      <c r="B70" s="160"/>
      <c r="C70" s="99"/>
      <c r="D70" s="161" t="s">
        <v>651</v>
      </c>
      <c r="E70" s="162"/>
      <c r="F70" s="162"/>
      <c r="G70" s="162"/>
      <c r="H70" s="162"/>
      <c r="I70" s="163"/>
      <c r="J70" s="164">
        <f>J118</f>
        <v>0</v>
      </c>
      <c r="K70" s="99"/>
      <c r="L70" s="165"/>
    </row>
    <row r="71" spans="1:47" s="9" customFormat="1" ht="24.95" customHeight="1">
      <c r="B71" s="153"/>
      <c r="C71" s="154"/>
      <c r="D71" s="155" t="s">
        <v>652</v>
      </c>
      <c r="E71" s="156"/>
      <c r="F71" s="156"/>
      <c r="G71" s="156"/>
      <c r="H71" s="156"/>
      <c r="I71" s="157"/>
      <c r="J71" s="158">
        <f>J162</f>
        <v>0</v>
      </c>
      <c r="K71" s="154"/>
      <c r="L71" s="159"/>
    </row>
    <row r="72" spans="1:47" s="2" customFormat="1" ht="21.75" customHeight="1">
      <c r="A72" s="36"/>
      <c r="B72" s="37"/>
      <c r="C72" s="38"/>
      <c r="D72" s="38"/>
      <c r="E72" s="38"/>
      <c r="F72" s="38"/>
      <c r="G72" s="38"/>
      <c r="H72" s="38"/>
      <c r="I72" s="117"/>
      <c r="J72" s="38"/>
      <c r="K72" s="38"/>
      <c r="L72" s="118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</row>
    <row r="73" spans="1:47" s="2" customFormat="1" ht="6.95" customHeight="1">
      <c r="A73" s="36"/>
      <c r="B73" s="49"/>
      <c r="C73" s="50"/>
      <c r="D73" s="50"/>
      <c r="E73" s="50"/>
      <c r="F73" s="50"/>
      <c r="G73" s="50"/>
      <c r="H73" s="50"/>
      <c r="I73" s="144"/>
      <c r="J73" s="50"/>
      <c r="K73" s="50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7" spans="1:47" s="2" customFormat="1" ht="6.95" customHeight="1">
      <c r="A77" s="36"/>
      <c r="B77" s="51"/>
      <c r="C77" s="52"/>
      <c r="D77" s="52"/>
      <c r="E77" s="52"/>
      <c r="F77" s="52"/>
      <c r="G77" s="52"/>
      <c r="H77" s="52"/>
      <c r="I77" s="147"/>
      <c r="J77" s="52"/>
      <c r="K77" s="52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2" customFormat="1" ht="24.95" customHeight="1">
      <c r="A78" s="36"/>
      <c r="B78" s="37"/>
      <c r="C78" s="25" t="s">
        <v>224</v>
      </c>
      <c r="D78" s="38"/>
      <c r="E78" s="38"/>
      <c r="F78" s="38"/>
      <c r="G78" s="38"/>
      <c r="H78" s="38"/>
      <c r="I78" s="117"/>
      <c r="J78" s="38"/>
      <c r="K78" s="38"/>
      <c r="L78" s="118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</row>
    <row r="79" spans="1:47" s="2" customFormat="1" ht="6.95" customHeight="1">
      <c r="A79" s="36"/>
      <c r="B79" s="37"/>
      <c r="C79" s="38"/>
      <c r="D79" s="38"/>
      <c r="E79" s="38"/>
      <c r="F79" s="38"/>
      <c r="G79" s="38"/>
      <c r="H79" s="38"/>
      <c r="I79" s="117"/>
      <c r="J79" s="38"/>
      <c r="K79" s="38"/>
      <c r="L79" s="118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</row>
    <row r="80" spans="1:47" s="2" customFormat="1" ht="12" customHeight="1">
      <c r="A80" s="36"/>
      <c r="B80" s="37"/>
      <c r="C80" s="31" t="s">
        <v>16</v>
      </c>
      <c r="D80" s="38"/>
      <c r="E80" s="38"/>
      <c r="F80" s="38"/>
      <c r="G80" s="38"/>
      <c r="H80" s="38"/>
      <c r="I80" s="117"/>
      <c r="J80" s="38"/>
      <c r="K80" s="38"/>
      <c r="L80" s="118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</row>
    <row r="81" spans="1:63" s="2" customFormat="1" ht="16.5" customHeight="1">
      <c r="A81" s="36"/>
      <c r="B81" s="37"/>
      <c r="C81" s="38"/>
      <c r="D81" s="38"/>
      <c r="E81" s="404" t="str">
        <f>E7</f>
        <v>Horoměřická S 071 - most, Praha 6, č. akce 999615</v>
      </c>
      <c r="F81" s="405"/>
      <c r="G81" s="405"/>
      <c r="H81" s="405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3" s="1" customFormat="1" ht="12" customHeight="1">
      <c r="B82" s="23"/>
      <c r="C82" s="31" t="s">
        <v>214</v>
      </c>
      <c r="D82" s="24"/>
      <c r="E82" s="24"/>
      <c r="F82" s="24"/>
      <c r="G82" s="24"/>
      <c r="H82" s="24"/>
      <c r="I82" s="110"/>
      <c r="J82" s="24"/>
      <c r="K82" s="24"/>
      <c r="L82" s="22"/>
    </row>
    <row r="83" spans="1:63" s="1" customFormat="1" ht="16.5" customHeight="1">
      <c r="B83" s="23"/>
      <c r="C83" s="24"/>
      <c r="D83" s="24"/>
      <c r="E83" s="404" t="s">
        <v>644</v>
      </c>
      <c r="F83" s="356"/>
      <c r="G83" s="356"/>
      <c r="H83" s="356"/>
      <c r="I83" s="110"/>
      <c r="J83" s="24"/>
      <c r="K83" s="24"/>
      <c r="L83" s="22"/>
    </row>
    <row r="84" spans="1:63" s="1" customFormat="1" ht="12" customHeight="1">
      <c r="B84" s="23"/>
      <c r="C84" s="31" t="s">
        <v>216</v>
      </c>
      <c r="D84" s="24"/>
      <c r="E84" s="24"/>
      <c r="F84" s="24"/>
      <c r="G84" s="24"/>
      <c r="H84" s="24"/>
      <c r="I84" s="110"/>
      <c r="J84" s="24"/>
      <c r="K84" s="24"/>
      <c r="L84" s="22"/>
    </row>
    <row r="85" spans="1:63" s="2" customFormat="1" ht="16.5" customHeight="1">
      <c r="A85" s="36"/>
      <c r="B85" s="37"/>
      <c r="C85" s="38"/>
      <c r="D85" s="38"/>
      <c r="E85" s="408" t="s">
        <v>836</v>
      </c>
      <c r="F85" s="406"/>
      <c r="G85" s="406"/>
      <c r="H85" s="406"/>
      <c r="I85" s="117"/>
      <c r="J85" s="38"/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3" s="2" customFormat="1" ht="12" customHeight="1">
      <c r="A86" s="36"/>
      <c r="B86" s="37"/>
      <c r="C86" s="31" t="s">
        <v>646</v>
      </c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3" s="2" customFormat="1" ht="16.5" customHeight="1">
      <c r="A87" s="36"/>
      <c r="B87" s="37"/>
      <c r="C87" s="38"/>
      <c r="D87" s="38"/>
      <c r="E87" s="378" t="str">
        <f>E13</f>
        <v>2/M - Zemní a montážní práce</v>
      </c>
      <c r="F87" s="406"/>
      <c r="G87" s="406"/>
      <c r="H87" s="406"/>
      <c r="I87" s="117"/>
      <c r="J87" s="38"/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3" s="2" customFormat="1" ht="6.95" customHeight="1">
      <c r="A88" s="36"/>
      <c r="B88" s="37"/>
      <c r="C88" s="38"/>
      <c r="D88" s="38"/>
      <c r="E88" s="38"/>
      <c r="F88" s="38"/>
      <c r="G88" s="38"/>
      <c r="H88" s="38"/>
      <c r="I88" s="117"/>
      <c r="J88" s="38"/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3" s="2" customFormat="1" ht="12" customHeight="1">
      <c r="A89" s="36"/>
      <c r="B89" s="37"/>
      <c r="C89" s="31" t="s">
        <v>21</v>
      </c>
      <c r="D89" s="38"/>
      <c r="E89" s="38"/>
      <c r="F89" s="29" t="str">
        <f>F16</f>
        <v>ul. Horoměřická / Pod Habrovkou</v>
      </c>
      <c r="G89" s="38"/>
      <c r="H89" s="38"/>
      <c r="I89" s="119" t="s">
        <v>23</v>
      </c>
      <c r="J89" s="61" t="str">
        <f>IF(J16="","",J16)</f>
        <v>12. 6. 2020</v>
      </c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3" s="2" customFormat="1" ht="6.95" customHeight="1">
      <c r="A90" s="36"/>
      <c r="B90" s="37"/>
      <c r="C90" s="38"/>
      <c r="D90" s="38"/>
      <c r="E90" s="38"/>
      <c r="F90" s="38"/>
      <c r="G90" s="38"/>
      <c r="H90" s="38"/>
      <c r="I90" s="117"/>
      <c r="J90" s="38"/>
      <c r="K90" s="38"/>
      <c r="L90" s="118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</row>
    <row r="91" spans="1:63" s="2" customFormat="1" ht="25.7" customHeight="1">
      <c r="A91" s="36"/>
      <c r="B91" s="37"/>
      <c r="C91" s="31" t="s">
        <v>25</v>
      </c>
      <c r="D91" s="38"/>
      <c r="E91" s="38"/>
      <c r="F91" s="29" t="str">
        <f>E19</f>
        <v>TSK hl.m. Prahy, a.s.</v>
      </c>
      <c r="G91" s="38"/>
      <c r="H91" s="38"/>
      <c r="I91" s="119" t="s">
        <v>31</v>
      </c>
      <c r="J91" s="34" t="str">
        <f>E25</f>
        <v>AGA Letiště, spol. s r.o.</v>
      </c>
      <c r="K91" s="38"/>
      <c r="L91" s="118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</row>
    <row r="92" spans="1:63" s="2" customFormat="1" ht="25.7" customHeight="1">
      <c r="A92" s="36"/>
      <c r="B92" s="37"/>
      <c r="C92" s="31" t="s">
        <v>29</v>
      </c>
      <c r="D92" s="38"/>
      <c r="E92" s="38"/>
      <c r="F92" s="29" t="str">
        <f>IF(E22="","",E22)</f>
        <v>Vyplň údaj</v>
      </c>
      <c r="G92" s="38"/>
      <c r="H92" s="38"/>
      <c r="I92" s="119" t="s">
        <v>34</v>
      </c>
      <c r="J92" s="34" t="str">
        <f>E28</f>
        <v>Ing. Martin Krupička</v>
      </c>
      <c r="K92" s="38"/>
      <c r="L92" s="118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</row>
    <row r="93" spans="1:63" s="2" customFormat="1" ht="10.35" customHeight="1">
      <c r="A93" s="36"/>
      <c r="B93" s="37"/>
      <c r="C93" s="38"/>
      <c r="D93" s="38"/>
      <c r="E93" s="38"/>
      <c r="F93" s="38"/>
      <c r="G93" s="38"/>
      <c r="H93" s="38"/>
      <c r="I93" s="117"/>
      <c r="J93" s="38"/>
      <c r="K93" s="38"/>
      <c r="L93" s="118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</row>
    <row r="94" spans="1:63" s="11" customFormat="1" ht="29.25" customHeight="1">
      <c r="A94" s="166"/>
      <c r="B94" s="167"/>
      <c r="C94" s="168" t="s">
        <v>225</v>
      </c>
      <c r="D94" s="169" t="s">
        <v>57</v>
      </c>
      <c r="E94" s="169" t="s">
        <v>53</v>
      </c>
      <c r="F94" s="169" t="s">
        <v>54</v>
      </c>
      <c r="G94" s="169" t="s">
        <v>226</v>
      </c>
      <c r="H94" s="169" t="s">
        <v>227</v>
      </c>
      <c r="I94" s="170" t="s">
        <v>228</v>
      </c>
      <c r="J94" s="169" t="s">
        <v>220</v>
      </c>
      <c r="K94" s="171" t="s">
        <v>229</v>
      </c>
      <c r="L94" s="172"/>
      <c r="M94" s="70" t="s">
        <v>19</v>
      </c>
      <c r="N94" s="71" t="s">
        <v>42</v>
      </c>
      <c r="O94" s="71" t="s">
        <v>230</v>
      </c>
      <c r="P94" s="71" t="s">
        <v>231</v>
      </c>
      <c r="Q94" s="71" t="s">
        <v>232</v>
      </c>
      <c r="R94" s="71" t="s">
        <v>233</v>
      </c>
      <c r="S94" s="71" t="s">
        <v>234</v>
      </c>
      <c r="T94" s="72" t="s">
        <v>235</v>
      </c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</row>
    <row r="95" spans="1:63" s="2" customFormat="1" ht="22.9" customHeight="1">
      <c r="A95" s="36"/>
      <c r="B95" s="37"/>
      <c r="C95" s="77" t="s">
        <v>236</v>
      </c>
      <c r="D95" s="38"/>
      <c r="E95" s="38"/>
      <c r="F95" s="38"/>
      <c r="G95" s="38"/>
      <c r="H95" s="38"/>
      <c r="I95" s="117"/>
      <c r="J95" s="173">
        <f>BK95</f>
        <v>0</v>
      </c>
      <c r="K95" s="38"/>
      <c r="L95" s="41"/>
      <c r="M95" s="73"/>
      <c r="N95" s="174"/>
      <c r="O95" s="74"/>
      <c r="P95" s="175">
        <f>P96+P162</f>
        <v>0</v>
      </c>
      <c r="Q95" s="74"/>
      <c r="R95" s="175">
        <f>R96+R162</f>
        <v>8.5074183999999988</v>
      </c>
      <c r="S95" s="74"/>
      <c r="T95" s="176">
        <f>T96+T162</f>
        <v>12.597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71</v>
      </c>
      <c r="AU95" s="19" t="s">
        <v>221</v>
      </c>
      <c r="BK95" s="177">
        <f>BK96+BK162</f>
        <v>0</v>
      </c>
    </row>
    <row r="96" spans="1:63" s="12" customFormat="1" ht="25.9" customHeight="1">
      <c r="B96" s="178"/>
      <c r="C96" s="179"/>
      <c r="D96" s="180" t="s">
        <v>71</v>
      </c>
      <c r="E96" s="181" t="s">
        <v>653</v>
      </c>
      <c r="F96" s="181" t="s">
        <v>654</v>
      </c>
      <c r="G96" s="179"/>
      <c r="H96" s="179"/>
      <c r="I96" s="182"/>
      <c r="J96" s="183">
        <f>BK96</f>
        <v>0</v>
      </c>
      <c r="K96" s="179"/>
      <c r="L96" s="184"/>
      <c r="M96" s="185"/>
      <c r="N96" s="186"/>
      <c r="O96" s="186"/>
      <c r="P96" s="187">
        <f>P97+P118</f>
        <v>0</v>
      </c>
      <c r="Q96" s="186"/>
      <c r="R96" s="187">
        <f>R97+R118</f>
        <v>8.5074183999999988</v>
      </c>
      <c r="S96" s="186"/>
      <c r="T96" s="188">
        <f>T97+T118</f>
        <v>12.597</v>
      </c>
      <c r="AR96" s="189" t="s">
        <v>101</v>
      </c>
      <c r="AT96" s="190" t="s">
        <v>71</v>
      </c>
      <c r="AU96" s="190" t="s">
        <v>72</v>
      </c>
      <c r="AY96" s="189" t="s">
        <v>239</v>
      </c>
      <c r="BK96" s="191">
        <f>BK97+BK118</f>
        <v>0</v>
      </c>
    </row>
    <row r="97" spans="1:65" s="12" customFormat="1" ht="22.9" customHeight="1">
      <c r="B97" s="178"/>
      <c r="C97" s="179"/>
      <c r="D97" s="180" t="s">
        <v>71</v>
      </c>
      <c r="E97" s="192" t="s">
        <v>655</v>
      </c>
      <c r="F97" s="192" t="s">
        <v>656</v>
      </c>
      <c r="G97" s="179"/>
      <c r="H97" s="179"/>
      <c r="I97" s="182"/>
      <c r="J97" s="193">
        <f>BK97</f>
        <v>0</v>
      </c>
      <c r="K97" s="179"/>
      <c r="L97" s="184"/>
      <c r="M97" s="185"/>
      <c r="N97" s="186"/>
      <c r="O97" s="186"/>
      <c r="P97" s="187">
        <f>SUM(P98:P117)</f>
        <v>0</v>
      </c>
      <c r="Q97" s="186"/>
      <c r="R97" s="187">
        <f>SUM(R98:R117)</f>
        <v>0</v>
      </c>
      <c r="S97" s="186"/>
      <c r="T97" s="188">
        <f>SUM(T98:T117)</f>
        <v>0</v>
      </c>
      <c r="AR97" s="189" t="s">
        <v>101</v>
      </c>
      <c r="AT97" s="190" t="s">
        <v>71</v>
      </c>
      <c r="AU97" s="190" t="s">
        <v>79</v>
      </c>
      <c r="AY97" s="189" t="s">
        <v>239</v>
      </c>
      <c r="BK97" s="191">
        <f>SUM(BK98:BK117)</f>
        <v>0</v>
      </c>
    </row>
    <row r="98" spans="1:65" s="2" customFormat="1" ht="16.5" customHeight="1">
      <c r="A98" s="36"/>
      <c r="B98" s="37"/>
      <c r="C98" s="194" t="s">
        <v>79</v>
      </c>
      <c r="D98" s="194" t="s">
        <v>241</v>
      </c>
      <c r="E98" s="195" t="s">
        <v>838</v>
      </c>
      <c r="F98" s="196" t="s">
        <v>839</v>
      </c>
      <c r="G98" s="197" t="s">
        <v>285</v>
      </c>
      <c r="H98" s="198">
        <v>2</v>
      </c>
      <c r="I98" s="199"/>
      <c r="J98" s="200">
        <f>ROUND(I98*H98,2)</f>
        <v>0</v>
      </c>
      <c r="K98" s="196" t="s">
        <v>19</v>
      </c>
      <c r="L98" s="41"/>
      <c r="M98" s="201" t="s">
        <v>19</v>
      </c>
      <c r="N98" s="202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659</v>
      </c>
      <c r="AT98" s="205" t="s">
        <v>241</v>
      </c>
      <c r="AU98" s="205" t="s">
        <v>81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659</v>
      </c>
      <c r="BM98" s="205" t="s">
        <v>840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841</v>
      </c>
      <c r="G99" s="38"/>
      <c r="H99" s="38"/>
      <c r="I99" s="117"/>
      <c r="J99" s="38"/>
      <c r="K99" s="38"/>
      <c r="L99" s="41"/>
      <c r="M99" s="209"/>
      <c r="N99" s="210"/>
      <c r="O99" s="66"/>
      <c r="P99" s="66"/>
      <c r="Q99" s="66"/>
      <c r="R99" s="66"/>
      <c r="S99" s="66"/>
      <c r="T99" s="67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81</v>
      </c>
    </row>
    <row r="100" spans="1:65" s="2" customFormat="1" ht="16.5" customHeight="1">
      <c r="A100" s="36"/>
      <c r="B100" s="37"/>
      <c r="C100" s="240" t="s">
        <v>81</v>
      </c>
      <c r="D100" s="240" t="s">
        <v>653</v>
      </c>
      <c r="E100" s="241" t="s">
        <v>842</v>
      </c>
      <c r="F100" s="242" t="s">
        <v>843</v>
      </c>
      <c r="G100" s="243" t="s">
        <v>664</v>
      </c>
      <c r="H100" s="244">
        <v>2</v>
      </c>
      <c r="I100" s="245"/>
      <c r="J100" s="246">
        <f>ROUND(I100*H100,2)</f>
        <v>0</v>
      </c>
      <c r="K100" s="242" t="s">
        <v>19</v>
      </c>
      <c r="L100" s="247"/>
      <c r="M100" s="248" t="s">
        <v>19</v>
      </c>
      <c r="N100" s="249" t="s">
        <v>43</v>
      </c>
      <c r="O100" s="66"/>
      <c r="P100" s="203">
        <f>O100*H100</f>
        <v>0</v>
      </c>
      <c r="Q100" s="203">
        <v>0</v>
      </c>
      <c r="R100" s="203">
        <f>Q100*H100</f>
        <v>0</v>
      </c>
      <c r="S100" s="203">
        <v>0</v>
      </c>
      <c r="T100" s="204">
        <f>S100*H100</f>
        <v>0</v>
      </c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R100" s="205" t="s">
        <v>665</v>
      </c>
      <c r="AT100" s="205" t="s">
        <v>653</v>
      </c>
      <c r="AU100" s="205" t="s">
        <v>81</v>
      </c>
      <c r="AY100" s="19" t="s">
        <v>239</v>
      </c>
      <c r="BE100" s="206">
        <f>IF(N100="základní",J100,0)</f>
        <v>0</v>
      </c>
      <c r="BF100" s="206">
        <f>IF(N100="snížená",J100,0)</f>
        <v>0</v>
      </c>
      <c r="BG100" s="206">
        <f>IF(N100="zákl. přenesená",J100,0)</f>
        <v>0</v>
      </c>
      <c r="BH100" s="206">
        <f>IF(N100="sníž. přenesená",J100,0)</f>
        <v>0</v>
      </c>
      <c r="BI100" s="206">
        <f>IF(N100="nulová",J100,0)</f>
        <v>0</v>
      </c>
      <c r="BJ100" s="19" t="s">
        <v>79</v>
      </c>
      <c r="BK100" s="206">
        <f>ROUND(I100*H100,2)</f>
        <v>0</v>
      </c>
      <c r="BL100" s="19" t="s">
        <v>665</v>
      </c>
      <c r="BM100" s="205" t="s">
        <v>844</v>
      </c>
    </row>
    <row r="101" spans="1:65" s="2" customFormat="1" ht="11.25">
      <c r="A101" s="36"/>
      <c r="B101" s="37"/>
      <c r="C101" s="38"/>
      <c r="D101" s="207" t="s">
        <v>248</v>
      </c>
      <c r="E101" s="38"/>
      <c r="F101" s="208" t="s">
        <v>843</v>
      </c>
      <c r="G101" s="38"/>
      <c r="H101" s="38"/>
      <c r="I101" s="117"/>
      <c r="J101" s="38"/>
      <c r="K101" s="38"/>
      <c r="L101" s="41"/>
      <c r="M101" s="209"/>
      <c r="N101" s="210"/>
      <c r="O101" s="66"/>
      <c r="P101" s="66"/>
      <c r="Q101" s="66"/>
      <c r="R101" s="66"/>
      <c r="S101" s="66"/>
      <c r="T101" s="67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T101" s="19" t="s">
        <v>248</v>
      </c>
      <c r="AU101" s="19" t="s">
        <v>81</v>
      </c>
    </row>
    <row r="102" spans="1:65" s="2" customFormat="1" ht="16.5" customHeight="1">
      <c r="A102" s="36"/>
      <c r="B102" s="37"/>
      <c r="C102" s="194" t="s">
        <v>101</v>
      </c>
      <c r="D102" s="194" t="s">
        <v>241</v>
      </c>
      <c r="E102" s="195" t="s">
        <v>845</v>
      </c>
      <c r="F102" s="196" t="s">
        <v>846</v>
      </c>
      <c r="G102" s="197" t="s">
        <v>285</v>
      </c>
      <c r="H102" s="198">
        <v>7</v>
      </c>
      <c r="I102" s="199"/>
      <c r="J102" s="200">
        <f>ROUND(I102*H102,2)</f>
        <v>0</v>
      </c>
      <c r="K102" s="196" t="s">
        <v>19</v>
      </c>
      <c r="L102" s="41"/>
      <c r="M102" s="201" t="s">
        <v>19</v>
      </c>
      <c r="N102" s="202" t="s">
        <v>43</v>
      </c>
      <c r="O102" s="66"/>
      <c r="P102" s="203">
        <f>O102*H102</f>
        <v>0</v>
      </c>
      <c r="Q102" s="203">
        <v>0</v>
      </c>
      <c r="R102" s="203">
        <f>Q102*H102</f>
        <v>0</v>
      </c>
      <c r="S102" s="203">
        <v>0</v>
      </c>
      <c r="T102" s="204">
        <f>S102*H102</f>
        <v>0</v>
      </c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R102" s="205" t="s">
        <v>659</v>
      </c>
      <c r="AT102" s="205" t="s">
        <v>241</v>
      </c>
      <c r="AU102" s="205" t="s">
        <v>81</v>
      </c>
      <c r="AY102" s="19" t="s">
        <v>239</v>
      </c>
      <c r="BE102" s="206">
        <f>IF(N102="základní",J102,0)</f>
        <v>0</v>
      </c>
      <c r="BF102" s="206">
        <f>IF(N102="snížená",J102,0)</f>
        <v>0</v>
      </c>
      <c r="BG102" s="206">
        <f>IF(N102="zákl. přenesená",J102,0)</f>
        <v>0</v>
      </c>
      <c r="BH102" s="206">
        <f>IF(N102="sníž. přenesená",J102,0)</f>
        <v>0</v>
      </c>
      <c r="BI102" s="206">
        <f>IF(N102="nulová",J102,0)</f>
        <v>0</v>
      </c>
      <c r="BJ102" s="19" t="s">
        <v>79</v>
      </c>
      <c r="BK102" s="206">
        <f>ROUND(I102*H102,2)</f>
        <v>0</v>
      </c>
      <c r="BL102" s="19" t="s">
        <v>659</v>
      </c>
      <c r="BM102" s="205" t="s">
        <v>847</v>
      </c>
    </row>
    <row r="103" spans="1:65" s="2" customFormat="1" ht="11.25">
      <c r="A103" s="36"/>
      <c r="B103" s="37"/>
      <c r="C103" s="38"/>
      <c r="D103" s="207" t="s">
        <v>248</v>
      </c>
      <c r="E103" s="38"/>
      <c r="F103" s="208" t="s">
        <v>848</v>
      </c>
      <c r="G103" s="38"/>
      <c r="H103" s="38"/>
      <c r="I103" s="117"/>
      <c r="J103" s="38"/>
      <c r="K103" s="38"/>
      <c r="L103" s="41"/>
      <c r="M103" s="209"/>
      <c r="N103" s="210"/>
      <c r="O103" s="66"/>
      <c r="P103" s="66"/>
      <c r="Q103" s="66"/>
      <c r="R103" s="66"/>
      <c r="S103" s="66"/>
      <c r="T103" s="67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T103" s="19" t="s">
        <v>248</v>
      </c>
      <c r="AU103" s="19" t="s">
        <v>81</v>
      </c>
    </row>
    <row r="104" spans="1:65" s="2" customFormat="1" ht="16.5" customHeight="1">
      <c r="A104" s="36"/>
      <c r="B104" s="37"/>
      <c r="C104" s="240" t="s">
        <v>246</v>
      </c>
      <c r="D104" s="240" t="s">
        <v>653</v>
      </c>
      <c r="E104" s="241" t="s">
        <v>849</v>
      </c>
      <c r="F104" s="242" t="s">
        <v>850</v>
      </c>
      <c r="G104" s="243" t="s">
        <v>664</v>
      </c>
      <c r="H104" s="244">
        <v>7</v>
      </c>
      <c r="I104" s="245"/>
      <c r="J104" s="246">
        <f>ROUND(I104*H104,2)</f>
        <v>0</v>
      </c>
      <c r="K104" s="242" t="s">
        <v>19</v>
      </c>
      <c r="L104" s="247"/>
      <c r="M104" s="248" t="s">
        <v>19</v>
      </c>
      <c r="N104" s="249" t="s">
        <v>43</v>
      </c>
      <c r="O104" s="66"/>
      <c r="P104" s="203">
        <f>O104*H104</f>
        <v>0</v>
      </c>
      <c r="Q104" s="203">
        <v>0</v>
      </c>
      <c r="R104" s="203">
        <f>Q104*H104</f>
        <v>0</v>
      </c>
      <c r="S104" s="203">
        <v>0</v>
      </c>
      <c r="T104" s="204">
        <f>S104*H104</f>
        <v>0</v>
      </c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R104" s="205" t="s">
        <v>665</v>
      </c>
      <c r="AT104" s="205" t="s">
        <v>653</v>
      </c>
      <c r="AU104" s="205" t="s">
        <v>81</v>
      </c>
      <c r="AY104" s="19" t="s">
        <v>239</v>
      </c>
      <c r="BE104" s="206">
        <f>IF(N104="základní",J104,0)</f>
        <v>0</v>
      </c>
      <c r="BF104" s="206">
        <f>IF(N104="snížená",J104,0)</f>
        <v>0</v>
      </c>
      <c r="BG104" s="206">
        <f>IF(N104="zákl. přenesená",J104,0)</f>
        <v>0</v>
      </c>
      <c r="BH104" s="206">
        <f>IF(N104="sníž. přenesená",J104,0)</f>
        <v>0</v>
      </c>
      <c r="BI104" s="206">
        <f>IF(N104="nulová",J104,0)</f>
        <v>0</v>
      </c>
      <c r="BJ104" s="19" t="s">
        <v>79</v>
      </c>
      <c r="BK104" s="206">
        <f>ROUND(I104*H104,2)</f>
        <v>0</v>
      </c>
      <c r="BL104" s="19" t="s">
        <v>665</v>
      </c>
      <c r="BM104" s="205" t="s">
        <v>851</v>
      </c>
    </row>
    <row r="105" spans="1:65" s="2" customFormat="1" ht="11.25">
      <c r="A105" s="36"/>
      <c r="B105" s="37"/>
      <c r="C105" s="38"/>
      <c r="D105" s="207" t="s">
        <v>248</v>
      </c>
      <c r="E105" s="38"/>
      <c r="F105" s="208" t="s">
        <v>850</v>
      </c>
      <c r="G105" s="38"/>
      <c r="H105" s="38"/>
      <c r="I105" s="117"/>
      <c r="J105" s="38"/>
      <c r="K105" s="38"/>
      <c r="L105" s="41"/>
      <c r="M105" s="209"/>
      <c r="N105" s="210"/>
      <c r="O105" s="66"/>
      <c r="P105" s="66"/>
      <c r="Q105" s="66"/>
      <c r="R105" s="66"/>
      <c r="S105" s="66"/>
      <c r="T105" s="67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T105" s="19" t="s">
        <v>248</v>
      </c>
      <c r="AU105" s="19" t="s">
        <v>81</v>
      </c>
    </row>
    <row r="106" spans="1:65" s="2" customFormat="1" ht="16.5" customHeight="1">
      <c r="A106" s="36"/>
      <c r="B106" s="37"/>
      <c r="C106" s="194" t="s">
        <v>295</v>
      </c>
      <c r="D106" s="194" t="s">
        <v>241</v>
      </c>
      <c r="E106" s="195" t="s">
        <v>670</v>
      </c>
      <c r="F106" s="196" t="s">
        <v>671</v>
      </c>
      <c r="G106" s="197" t="s">
        <v>285</v>
      </c>
      <c r="H106" s="198">
        <v>1</v>
      </c>
      <c r="I106" s="199"/>
      <c r="J106" s="200">
        <f>ROUND(I106*H106,2)</f>
        <v>0</v>
      </c>
      <c r="K106" s="196" t="s">
        <v>19</v>
      </c>
      <c r="L106" s="41"/>
      <c r="M106" s="201" t="s">
        <v>19</v>
      </c>
      <c r="N106" s="202" t="s">
        <v>43</v>
      </c>
      <c r="O106" s="66"/>
      <c r="P106" s="203">
        <f>O106*H106</f>
        <v>0</v>
      </c>
      <c r="Q106" s="203">
        <v>0</v>
      </c>
      <c r="R106" s="203">
        <f>Q106*H106</f>
        <v>0</v>
      </c>
      <c r="S106" s="203">
        <v>0</v>
      </c>
      <c r="T106" s="204">
        <f>S106*H106</f>
        <v>0</v>
      </c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R106" s="205" t="s">
        <v>659</v>
      </c>
      <c r="AT106" s="205" t="s">
        <v>241</v>
      </c>
      <c r="AU106" s="205" t="s">
        <v>81</v>
      </c>
      <c r="AY106" s="19" t="s">
        <v>239</v>
      </c>
      <c r="BE106" s="206">
        <f>IF(N106="základní",J106,0)</f>
        <v>0</v>
      </c>
      <c r="BF106" s="206">
        <f>IF(N106="snížená",J106,0)</f>
        <v>0</v>
      </c>
      <c r="BG106" s="206">
        <f>IF(N106="zákl. přenesená",J106,0)</f>
        <v>0</v>
      </c>
      <c r="BH106" s="206">
        <f>IF(N106="sníž. přenesená",J106,0)</f>
        <v>0</v>
      </c>
      <c r="BI106" s="206">
        <f>IF(N106="nulová",J106,0)</f>
        <v>0</v>
      </c>
      <c r="BJ106" s="19" t="s">
        <v>79</v>
      </c>
      <c r="BK106" s="206">
        <f>ROUND(I106*H106,2)</f>
        <v>0</v>
      </c>
      <c r="BL106" s="19" t="s">
        <v>659</v>
      </c>
      <c r="BM106" s="205" t="s">
        <v>852</v>
      </c>
    </row>
    <row r="107" spans="1:65" s="2" customFormat="1" ht="19.5">
      <c r="A107" s="36"/>
      <c r="B107" s="37"/>
      <c r="C107" s="38"/>
      <c r="D107" s="207" t="s">
        <v>248</v>
      </c>
      <c r="E107" s="38"/>
      <c r="F107" s="208" t="s">
        <v>673</v>
      </c>
      <c r="G107" s="38"/>
      <c r="H107" s="38"/>
      <c r="I107" s="117"/>
      <c r="J107" s="38"/>
      <c r="K107" s="38"/>
      <c r="L107" s="41"/>
      <c r="M107" s="209"/>
      <c r="N107" s="210"/>
      <c r="O107" s="66"/>
      <c r="P107" s="66"/>
      <c r="Q107" s="66"/>
      <c r="R107" s="66"/>
      <c r="S107" s="66"/>
      <c r="T107" s="67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T107" s="19" t="s">
        <v>248</v>
      </c>
      <c r="AU107" s="19" t="s">
        <v>81</v>
      </c>
    </row>
    <row r="108" spans="1:65" s="2" customFormat="1" ht="16.5" customHeight="1">
      <c r="A108" s="36"/>
      <c r="B108" s="37"/>
      <c r="C108" s="240" t="s">
        <v>301</v>
      </c>
      <c r="D108" s="240" t="s">
        <v>653</v>
      </c>
      <c r="E108" s="241" t="s">
        <v>674</v>
      </c>
      <c r="F108" s="242" t="s">
        <v>675</v>
      </c>
      <c r="G108" s="243" t="s">
        <v>664</v>
      </c>
      <c r="H108" s="244">
        <v>3</v>
      </c>
      <c r="I108" s="245"/>
      <c r="J108" s="246">
        <f>ROUND(I108*H108,2)</f>
        <v>0</v>
      </c>
      <c r="K108" s="242" t="s">
        <v>19</v>
      </c>
      <c r="L108" s="247"/>
      <c r="M108" s="248" t="s">
        <v>19</v>
      </c>
      <c r="N108" s="249" t="s">
        <v>43</v>
      </c>
      <c r="O108" s="66"/>
      <c r="P108" s="203">
        <f>O108*H108</f>
        <v>0</v>
      </c>
      <c r="Q108" s="203">
        <v>0</v>
      </c>
      <c r="R108" s="203">
        <f>Q108*H108</f>
        <v>0</v>
      </c>
      <c r="S108" s="203">
        <v>0</v>
      </c>
      <c r="T108" s="204">
        <f>S108*H108</f>
        <v>0</v>
      </c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R108" s="205" t="s">
        <v>665</v>
      </c>
      <c r="AT108" s="205" t="s">
        <v>653</v>
      </c>
      <c r="AU108" s="205" t="s">
        <v>81</v>
      </c>
      <c r="AY108" s="19" t="s">
        <v>239</v>
      </c>
      <c r="BE108" s="206">
        <f>IF(N108="základní",J108,0)</f>
        <v>0</v>
      </c>
      <c r="BF108" s="206">
        <f>IF(N108="snížená",J108,0)</f>
        <v>0</v>
      </c>
      <c r="BG108" s="206">
        <f>IF(N108="zákl. přenesená",J108,0)</f>
        <v>0</v>
      </c>
      <c r="BH108" s="206">
        <f>IF(N108="sníž. přenesená",J108,0)</f>
        <v>0</v>
      </c>
      <c r="BI108" s="206">
        <f>IF(N108="nulová",J108,0)</f>
        <v>0</v>
      </c>
      <c r="BJ108" s="19" t="s">
        <v>79</v>
      </c>
      <c r="BK108" s="206">
        <f>ROUND(I108*H108,2)</f>
        <v>0</v>
      </c>
      <c r="BL108" s="19" t="s">
        <v>665</v>
      </c>
      <c r="BM108" s="205" t="s">
        <v>853</v>
      </c>
    </row>
    <row r="109" spans="1:65" s="2" customFormat="1" ht="11.25">
      <c r="A109" s="36"/>
      <c r="B109" s="37"/>
      <c r="C109" s="38"/>
      <c r="D109" s="207" t="s">
        <v>248</v>
      </c>
      <c r="E109" s="38"/>
      <c r="F109" s="208" t="s">
        <v>675</v>
      </c>
      <c r="G109" s="38"/>
      <c r="H109" s="38"/>
      <c r="I109" s="117"/>
      <c r="J109" s="38"/>
      <c r="K109" s="38"/>
      <c r="L109" s="41"/>
      <c r="M109" s="209"/>
      <c r="N109" s="210"/>
      <c r="O109" s="66"/>
      <c r="P109" s="66"/>
      <c r="Q109" s="66"/>
      <c r="R109" s="66"/>
      <c r="S109" s="66"/>
      <c r="T109" s="67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T109" s="19" t="s">
        <v>248</v>
      </c>
      <c r="AU109" s="19" t="s">
        <v>81</v>
      </c>
    </row>
    <row r="110" spans="1:65" s="2" customFormat="1" ht="16.5" customHeight="1">
      <c r="A110" s="36"/>
      <c r="B110" s="37"/>
      <c r="C110" s="240" t="s">
        <v>309</v>
      </c>
      <c r="D110" s="240" t="s">
        <v>653</v>
      </c>
      <c r="E110" s="241" t="s">
        <v>854</v>
      </c>
      <c r="F110" s="242" t="s">
        <v>855</v>
      </c>
      <c r="G110" s="243" t="s">
        <v>664</v>
      </c>
      <c r="H110" s="244">
        <v>1</v>
      </c>
      <c r="I110" s="245"/>
      <c r="J110" s="246">
        <f>ROUND(I110*H110,2)</f>
        <v>0</v>
      </c>
      <c r="K110" s="242" t="s">
        <v>19</v>
      </c>
      <c r="L110" s="247"/>
      <c r="M110" s="248" t="s">
        <v>19</v>
      </c>
      <c r="N110" s="249" t="s">
        <v>43</v>
      </c>
      <c r="O110" s="66"/>
      <c r="P110" s="203">
        <f>O110*H110</f>
        <v>0</v>
      </c>
      <c r="Q110" s="203">
        <v>0</v>
      </c>
      <c r="R110" s="203">
        <f>Q110*H110</f>
        <v>0</v>
      </c>
      <c r="S110" s="203">
        <v>0</v>
      </c>
      <c r="T110" s="204">
        <f>S110*H110</f>
        <v>0</v>
      </c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R110" s="205" t="s">
        <v>665</v>
      </c>
      <c r="AT110" s="205" t="s">
        <v>653</v>
      </c>
      <c r="AU110" s="205" t="s">
        <v>81</v>
      </c>
      <c r="AY110" s="19" t="s">
        <v>239</v>
      </c>
      <c r="BE110" s="206">
        <f>IF(N110="základní",J110,0)</f>
        <v>0</v>
      </c>
      <c r="BF110" s="206">
        <f>IF(N110="snížená",J110,0)</f>
        <v>0</v>
      </c>
      <c r="BG110" s="206">
        <f>IF(N110="zákl. přenesená",J110,0)</f>
        <v>0</v>
      </c>
      <c r="BH110" s="206">
        <f>IF(N110="sníž. přenesená",J110,0)</f>
        <v>0</v>
      </c>
      <c r="BI110" s="206">
        <f>IF(N110="nulová",J110,0)</f>
        <v>0</v>
      </c>
      <c r="BJ110" s="19" t="s">
        <v>79</v>
      </c>
      <c r="BK110" s="206">
        <f>ROUND(I110*H110,2)</f>
        <v>0</v>
      </c>
      <c r="BL110" s="19" t="s">
        <v>665</v>
      </c>
      <c r="BM110" s="205" t="s">
        <v>856</v>
      </c>
    </row>
    <row r="111" spans="1:65" s="2" customFormat="1" ht="11.25">
      <c r="A111" s="36"/>
      <c r="B111" s="37"/>
      <c r="C111" s="38"/>
      <c r="D111" s="207" t="s">
        <v>248</v>
      </c>
      <c r="E111" s="38"/>
      <c r="F111" s="208" t="s">
        <v>855</v>
      </c>
      <c r="G111" s="38"/>
      <c r="H111" s="38"/>
      <c r="I111" s="117"/>
      <c r="J111" s="38"/>
      <c r="K111" s="38"/>
      <c r="L111" s="41"/>
      <c r="M111" s="209"/>
      <c r="N111" s="210"/>
      <c r="O111" s="66"/>
      <c r="P111" s="66"/>
      <c r="Q111" s="66"/>
      <c r="R111" s="66"/>
      <c r="S111" s="66"/>
      <c r="T111" s="67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T111" s="19" t="s">
        <v>248</v>
      </c>
      <c r="AU111" s="19" t="s">
        <v>81</v>
      </c>
    </row>
    <row r="112" spans="1:65" s="2" customFormat="1" ht="16.5" customHeight="1">
      <c r="A112" s="36"/>
      <c r="B112" s="37"/>
      <c r="C112" s="240" t="s">
        <v>314</v>
      </c>
      <c r="D112" s="240" t="s">
        <v>653</v>
      </c>
      <c r="E112" s="241" t="s">
        <v>680</v>
      </c>
      <c r="F112" s="242" t="s">
        <v>681</v>
      </c>
      <c r="G112" s="243" t="s">
        <v>664</v>
      </c>
      <c r="H112" s="244">
        <v>1</v>
      </c>
      <c r="I112" s="245"/>
      <c r="J112" s="246">
        <f>ROUND(I112*H112,2)</f>
        <v>0</v>
      </c>
      <c r="K112" s="242" t="s">
        <v>19</v>
      </c>
      <c r="L112" s="247"/>
      <c r="M112" s="248" t="s">
        <v>19</v>
      </c>
      <c r="N112" s="249" t="s">
        <v>43</v>
      </c>
      <c r="O112" s="66"/>
      <c r="P112" s="203">
        <f>O112*H112</f>
        <v>0</v>
      </c>
      <c r="Q112" s="203">
        <v>0</v>
      </c>
      <c r="R112" s="203">
        <f>Q112*H112</f>
        <v>0</v>
      </c>
      <c r="S112" s="203">
        <v>0</v>
      </c>
      <c r="T112" s="204">
        <f>S112*H112</f>
        <v>0</v>
      </c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R112" s="205" t="s">
        <v>665</v>
      </c>
      <c r="AT112" s="205" t="s">
        <v>653</v>
      </c>
      <c r="AU112" s="205" t="s">
        <v>81</v>
      </c>
      <c r="AY112" s="19" t="s">
        <v>239</v>
      </c>
      <c r="BE112" s="206">
        <f>IF(N112="základní",J112,0)</f>
        <v>0</v>
      </c>
      <c r="BF112" s="206">
        <f>IF(N112="snížená",J112,0)</f>
        <v>0</v>
      </c>
      <c r="BG112" s="206">
        <f>IF(N112="zákl. přenesená",J112,0)</f>
        <v>0</v>
      </c>
      <c r="BH112" s="206">
        <f>IF(N112="sníž. přenesená",J112,0)</f>
        <v>0</v>
      </c>
      <c r="BI112" s="206">
        <f>IF(N112="nulová",J112,0)</f>
        <v>0</v>
      </c>
      <c r="BJ112" s="19" t="s">
        <v>79</v>
      </c>
      <c r="BK112" s="206">
        <f>ROUND(I112*H112,2)</f>
        <v>0</v>
      </c>
      <c r="BL112" s="19" t="s">
        <v>665</v>
      </c>
      <c r="BM112" s="205" t="s">
        <v>857</v>
      </c>
    </row>
    <row r="113" spans="1:65" s="2" customFormat="1" ht="11.25">
      <c r="A113" s="36"/>
      <c r="B113" s="37"/>
      <c r="C113" s="38"/>
      <c r="D113" s="207" t="s">
        <v>248</v>
      </c>
      <c r="E113" s="38"/>
      <c r="F113" s="208" t="s">
        <v>681</v>
      </c>
      <c r="G113" s="38"/>
      <c r="H113" s="38"/>
      <c r="I113" s="117"/>
      <c r="J113" s="38"/>
      <c r="K113" s="38"/>
      <c r="L113" s="41"/>
      <c r="M113" s="209"/>
      <c r="N113" s="210"/>
      <c r="O113" s="66"/>
      <c r="P113" s="66"/>
      <c r="Q113" s="66"/>
      <c r="R113" s="66"/>
      <c r="S113" s="66"/>
      <c r="T113" s="67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T113" s="19" t="s">
        <v>248</v>
      </c>
      <c r="AU113" s="19" t="s">
        <v>81</v>
      </c>
    </row>
    <row r="114" spans="1:65" s="2" customFormat="1" ht="16.5" customHeight="1">
      <c r="A114" s="36"/>
      <c r="B114" s="37"/>
      <c r="C114" s="194" t="s">
        <v>319</v>
      </c>
      <c r="D114" s="194" t="s">
        <v>241</v>
      </c>
      <c r="E114" s="195" t="s">
        <v>812</v>
      </c>
      <c r="F114" s="196" t="s">
        <v>858</v>
      </c>
      <c r="G114" s="197" t="s">
        <v>814</v>
      </c>
      <c r="H114" s="198">
        <v>6</v>
      </c>
      <c r="I114" s="199"/>
      <c r="J114" s="200">
        <f>ROUND(I114*H114,2)</f>
        <v>0</v>
      </c>
      <c r="K114" s="196" t="s">
        <v>19</v>
      </c>
      <c r="L114" s="41"/>
      <c r="M114" s="201" t="s">
        <v>19</v>
      </c>
      <c r="N114" s="202" t="s">
        <v>43</v>
      </c>
      <c r="O114" s="66"/>
      <c r="P114" s="203">
        <f>O114*H114</f>
        <v>0</v>
      </c>
      <c r="Q114" s="203">
        <v>0</v>
      </c>
      <c r="R114" s="203">
        <f>Q114*H114</f>
        <v>0</v>
      </c>
      <c r="S114" s="203">
        <v>0</v>
      </c>
      <c r="T114" s="204">
        <f>S114*H114</f>
        <v>0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R114" s="205" t="s">
        <v>659</v>
      </c>
      <c r="AT114" s="205" t="s">
        <v>241</v>
      </c>
      <c r="AU114" s="205" t="s">
        <v>81</v>
      </c>
      <c r="AY114" s="19" t="s">
        <v>239</v>
      </c>
      <c r="BE114" s="206">
        <f>IF(N114="základní",J114,0)</f>
        <v>0</v>
      </c>
      <c r="BF114" s="206">
        <f>IF(N114="snížená",J114,0)</f>
        <v>0</v>
      </c>
      <c r="BG114" s="206">
        <f>IF(N114="zákl. přenesená",J114,0)</f>
        <v>0</v>
      </c>
      <c r="BH114" s="206">
        <f>IF(N114="sníž. přenesená",J114,0)</f>
        <v>0</v>
      </c>
      <c r="BI114" s="206">
        <f>IF(N114="nulová",J114,0)</f>
        <v>0</v>
      </c>
      <c r="BJ114" s="19" t="s">
        <v>79</v>
      </c>
      <c r="BK114" s="206">
        <f>ROUND(I114*H114,2)</f>
        <v>0</v>
      </c>
      <c r="BL114" s="19" t="s">
        <v>659</v>
      </c>
      <c r="BM114" s="205" t="s">
        <v>859</v>
      </c>
    </row>
    <row r="115" spans="1:65" s="2" customFormat="1" ht="11.25">
      <c r="A115" s="36"/>
      <c r="B115" s="37"/>
      <c r="C115" s="38"/>
      <c r="D115" s="207" t="s">
        <v>248</v>
      </c>
      <c r="E115" s="38"/>
      <c r="F115" s="208" t="s">
        <v>816</v>
      </c>
      <c r="G115" s="38"/>
      <c r="H115" s="38"/>
      <c r="I115" s="117"/>
      <c r="J115" s="38"/>
      <c r="K115" s="38"/>
      <c r="L115" s="41"/>
      <c r="M115" s="209"/>
      <c r="N115" s="210"/>
      <c r="O115" s="66"/>
      <c r="P115" s="66"/>
      <c r="Q115" s="66"/>
      <c r="R115" s="66"/>
      <c r="S115" s="66"/>
      <c r="T115" s="67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T115" s="19" t="s">
        <v>248</v>
      </c>
      <c r="AU115" s="19" t="s">
        <v>81</v>
      </c>
    </row>
    <row r="116" spans="1:65" s="2" customFormat="1" ht="16.5" customHeight="1">
      <c r="A116" s="36"/>
      <c r="B116" s="37"/>
      <c r="C116" s="194" t="s">
        <v>324</v>
      </c>
      <c r="D116" s="194" t="s">
        <v>241</v>
      </c>
      <c r="E116" s="195" t="s">
        <v>860</v>
      </c>
      <c r="F116" s="196" t="s">
        <v>688</v>
      </c>
      <c r="G116" s="197" t="s">
        <v>327</v>
      </c>
      <c r="H116" s="198">
        <v>239</v>
      </c>
      <c r="I116" s="199"/>
      <c r="J116" s="200">
        <f>ROUND(I116*H116,2)</f>
        <v>0</v>
      </c>
      <c r="K116" s="196" t="s">
        <v>19</v>
      </c>
      <c r="L116" s="41"/>
      <c r="M116" s="201" t="s">
        <v>19</v>
      </c>
      <c r="N116" s="202" t="s">
        <v>43</v>
      </c>
      <c r="O116" s="66"/>
      <c r="P116" s="203">
        <f>O116*H116</f>
        <v>0</v>
      </c>
      <c r="Q116" s="203">
        <v>0</v>
      </c>
      <c r="R116" s="203">
        <f>Q116*H116</f>
        <v>0</v>
      </c>
      <c r="S116" s="203">
        <v>0</v>
      </c>
      <c r="T116" s="204">
        <f>S116*H116</f>
        <v>0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R116" s="205" t="s">
        <v>659</v>
      </c>
      <c r="AT116" s="205" t="s">
        <v>241</v>
      </c>
      <c r="AU116" s="205" t="s">
        <v>81</v>
      </c>
      <c r="AY116" s="19" t="s">
        <v>239</v>
      </c>
      <c r="BE116" s="206">
        <f>IF(N116="základní",J116,0)</f>
        <v>0</v>
      </c>
      <c r="BF116" s="206">
        <f>IF(N116="snížená",J116,0)</f>
        <v>0</v>
      </c>
      <c r="BG116" s="206">
        <f>IF(N116="zákl. přenesená",J116,0)</f>
        <v>0</v>
      </c>
      <c r="BH116" s="206">
        <f>IF(N116="sníž. přenesená",J116,0)</f>
        <v>0</v>
      </c>
      <c r="BI116" s="206">
        <f>IF(N116="nulová",J116,0)</f>
        <v>0</v>
      </c>
      <c r="BJ116" s="19" t="s">
        <v>79</v>
      </c>
      <c r="BK116" s="206">
        <f>ROUND(I116*H116,2)</f>
        <v>0</v>
      </c>
      <c r="BL116" s="19" t="s">
        <v>659</v>
      </c>
      <c r="BM116" s="205" t="s">
        <v>861</v>
      </c>
    </row>
    <row r="117" spans="1:65" s="2" customFormat="1" ht="11.25">
      <c r="A117" s="36"/>
      <c r="B117" s="37"/>
      <c r="C117" s="38"/>
      <c r="D117" s="207" t="s">
        <v>248</v>
      </c>
      <c r="E117" s="38"/>
      <c r="F117" s="208" t="s">
        <v>862</v>
      </c>
      <c r="G117" s="38"/>
      <c r="H117" s="38"/>
      <c r="I117" s="117"/>
      <c r="J117" s="38"/>
      <c r="K117" s="38"/>
      <c r="L117" s="41"/>
      <c r="M117" s="209"/>
      <c r="N117" s="210"/>
      <c r="O117" s="66"/>
      <c r="P117" s="66"/>
      <c r="Q117" s="66"/>
      <c r="R117" s="66"/>
      <c r="S117" s="66"/>
      <c r="T117" s="67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T117" s="19" t="s">
        <v>248</v>
      </c>
      <c r="AU117" s="19" t="s">
        <v>81</v>
      </c>
    </row>
    <row r="118" spans="1:65" s="12" customFormat="1" ht="22.9" customHeight="1">
      <c r="B118" s="178"/>
      <c r="C118" s="179"/>
      <c r="D118" s="180" t="s">
        <v>71</v>
      </c>
      <c r="E118" s="192" t="s">
        <v>691</v>
      </c>
      <c r="F118" s="192" t="s">
        <v>692</v>
      </c>
      <c r="G118" s="179"/>
      <c r="H118" s="179"/>
      <c r="I118" s="182"/>
      <c r="J118" s="193">
        <f>BK118</f>
        <v>0</v>
      </c>
      <c r="K118" s="179"/>
      <c r="L118" s="184"/>
      <c r="M118" s="185"/>
      <c r="N118" s="186"/>
      <c r="O118" s="186"/>
      <c r="P118" s="187">
        <f>SUM(P119:P161)</f>
        <v>0</v>
      </c>
      <c r="Q118" s="186"/>
      <c r="R118" s="187">
        <f>SUM(R119:R161)</f>
        <v>8.5074183999999988</v>
      </c>
      <c r="S118" s="186"/>
      <c r="T118" s="188">
        <f>SUM(T119:T161)</f>
        <v>12.597</v>
      </c>
      <c r="AR118" s="189" t="s">
        <v>101</v>
      </c>
      <c r="AT118" s="190" t="s">
        <v>71</v>
      </c>
      <c r="AU118" s="190" t="s">
        <v>79</v>
      </c>
      <c r="AY118" s="189" t="s">
        <v>239</v>
      </c>
      <c r="BK118" s="191">
        <f>SUM(BK119:BK161)</f>
        <v>0</v>
      </c>
    </row>
    <row r="119" spans="1:65" s="2" customFormat="1" ht="16.5" customHeight="1">
      <c r="A119" s="36"/>
      <c r="B119" s="37"/>
      <c r="C119" s="194" t="s">
        <v>333</v>
      </c>
      <c r="D119" s="194" t="s">
        <v>241</v>
      </c>
      <c r="E119" s="195" t="s">
        <v>693</v>
      </c>
      <c r="F119" s="196" t="s">
        <v>694</v>
      </c>
      <c r="G119" s="197" t="s">
        <v>695</v>
      </c>
      <c r="H119" s="198">
        <v>0.11799999999999999</v>
      </c>
      <c r="I119" s="199"/>
      <c r="J119" s="200">
        <f>ROUND(I119*H119,2)</f>
        <v>0</v>
      </c>
      <c r="K119" s="196" t="s">
        <v>19</v>
      </c>
      <c r="L119" s="41"/>
      <c r="M119" s="201" t="s">
        <v>19</v>
      </c>
      <c r="N119" s="202" t="s">
        <v>43</v>
      </c>
      <c r="O119" s="66"/>
      <c r="P119" s="203">
        <f>O119*H119</f>
        <v>0</v>
      </c>
      <c r="Q119" s="203">
        <v>8.8000000000000005E-3</v>
      </c>
      <c r="R119" s="203">
        <f>Q119*H119</f>
        <v>1.0384000000000001E-3</v>
      </c>
      <c r="S119" s="203">
        <v>0</v>
      </c>
      <c r="T119" s="204">
        <f>S119*H119</f>
        <v>0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R119" s="205" t="s">
        <v>659</v>
      </c>
      <c r="AT119" s="205" t="s">
        <v>241</v>
      </c>
      <c r="AU119" s="205" t="s">
        <v>81</v>
      </c>
      <c r="AY119" s="19" t="s">
        <v>239</v>
      </c>
      <c r="BE119" s="206">
        <f>IF(N119="základní",J119,0)</f>
        <v>0</v>
      </c>
      <c r="BF119" s="206">
        <f>IF(N119="snížená",J119,0)</f>
        <v>0</v>
      </c>
      <c r="BG119" s="206">
        <f>IF(N119="zákl. přenesená",J119,0)</f>
        <v>0</v>
      </c>
      <c r="BH119" s="206">
        <f>IF(N119="sníž. přenesená",J119,0)</f>
        <v>0</v>
      </c>
      <c r="BI119" s="206">
        <f>IF(N119="nulová",J119,0)</f>
        <v>0</v>
      </c>
      <c r="BJ119" s="19" t="s">
        <v>79</v>
      </c>
      <c r="BK119" s="206">
        <f>ROUND(I119*H119,2)</f>
        <v>0</v>
      </c>
      <c r="BL119" s="19" t="s">
        <v>659</v>
      </c>
      <c r="BM119" s="205" t="s">
        <v>863</v>
      </c>
    </row>
    <row r="120" spans="1:65" s="2" customFormat="1" ht="19.5">
      <c r="A120" s="36"/>
      <c r="B120" s="37"/>
      <c r="C120" s="38"/>
      <c r="D120" s="207" t="s">
        <v>248</v>
      </c>
      <c r="E120" s="38"/>
      <c r="F120" s="208" t="s">
        <v>697</v>
      </c>
      <c r="G120" s="38"/>
      <c r="H120" s="38"/>
      <c r="I120" s="117"/>
      <c r="J120" s="38"/>
      <c r="K120" s="38"/>
      <c r="L120" s="41"/>
      <c r="M120" s="209"/>
      <c r="N120" s="210"/>
      <c r="O120" s="66"/>
      <c r="P120" s="66"/>
      <c r="Q120" s="66"/>
      <c r="R120" s="66"/>
      <c r="S120" s="66"/>
      <c r="T120" s="67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T120" s="19" t="s">
        <v>248</v>
      </c>
      <c r="AU120" s="19" t="s">
        <v>81</v>
      </c>
    </row>
    <row r="121" spans="1:65" s="2" customFormat="1" ht="16.5" customHeight="1">
      <c r="A121" s="36"/>
      <c r="B121" s="37"/>
      <c r="C121" s="194" t="s">
        <v>340</v>
      </c>
      <c r="D121" s="194" t="s">
        <v>241</v>
      </c>
      <c r="E121" s="195" t="s">
        <v>698</v>
      </c>
      <c r="F121" s="196" t="s">
        <v>699</v>
      </c>
      <c r="G121" s="197" t="s">
        <v>285</v>
      </c>
      <c r="H121" s="198">
        <v>1</v>
      </c>
      <c r="I121" s="199"/>
      <c r="J121" s="200">
        <f>ROUND(I121*H121,2)</f>
        <v>0</v>
      </c>
      <c r="K121" s="196" t="s">
        <v>19</v>
      </c>
      <c r="L121" s="41"/>
      <c r="M121" s="201" t="s">
        <v>19</v>
      </c>
      <c r="N121" s="202" t="s">
        <v>43</v>
      </c>
      <c r="O121" s="66"/>
      <c r="P121" s="203">
        <f>O121*H121</f>
        <v>0</v>
      </c>
      <c r="Q121" s="203">
        <v>0</v>
      </c>
      <c r="R121" s="203">
        <f>Q121*H121</f>
        <v>0</v>
      </c>
      <c r="S121" s="203">
        <v>0</v>
      </c>
      <c r="T121" s="204">
        <f>S121*H121</f>
        <v>0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R121" s="205" t="s">
        <v>659</v>
      </c>
      <c r="AT121" s="205" t="s">
        <v>241</v>
      </c>
      <c r="AU121" s="205" t="s">
        <v>81</v>
      </c>
      <c r="AY121" s="19" t="s">
        <v>239</v>
      </c>
      <c r="BE121" s="206">
        <f>IF(N121="základní",J121,0)</f>
        <v>0</v>
      </c>
      <c r="BF121" s="206">
        <f>IF(N121="snížená",J121,0)</f>
        <v>0</v>
      </c>
      <c r="BG121" s="206">
        <f>IF(N121="zákl. přenesená",J121,0)</f>
        <v>0</v>
      </c>
      <c r="BH121" s="206">
        <f>IF(N121="sníž. přenesená",J121,0)</f>
        <v>0</v>
      </c>
      <c r="BI121" s="206">
        <f>IF(N121="nulová",J121,0)</f>
        <v>0</v>
      </c>
      <c r="BJ121" s="19" t="s">
        <v>79</v>
      </c>
      <c r="BK121" s="206">
        <f>ROUND(I121*H121,2)</f>
        <v>0</v>
      </c>
      <c r="BL121" s="19" t="s">
        <v>659</v>
      </c>
      <c r="BM121" s="205" t="s">
        <v>864</v>
      </c>
    </row>
    <row r="122" spans="1:65" s="2" customFormat="1" ht="11.25">
      <c r="A122" s="36"/>
      <c r="B122" s="37"/>
      <c r="C122" s="38"/>
      <c r="D122" s="207" t="s">
        <v>248</v>
      </c>
      <c r="E122" s="38"/>
      <c r="F122" s="208" t="s">
        <v>699</v>
      </c>
      <c r="G122" s="38"/>
      <c r="H122" s="38"/>
      <c r="I122" s="117"/>
      <c r="J122" s="38"/>
      <c r="K122" s="38"/>
      <c r="L122" s="41"/>
      <c r="M122" s="209"/>
      <c r="N122" s="210"/>
      <c r="O122" s="66"/>
      <c r="P122" s="66"/>
      <c r="Q122" s="66"/>
      <c r="R122" s="66"/>
      <c r="S122" s="66"/>
      <c r="T122" s="67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T122" s="19" t="s">
        <v>248</v>
      </c>
      <c r="AU122" s="19" t="s">
        <v>81</v>
      </c>
    </row>
    <row r="123" spans="1:65" s="2" customFormat="1" ht="16.5" customHeight="1">
      <c r="A123" s="36"/>
      <c r="B123" s="37"/>
      <c r="C123" s="194" t="s">
        <v>408</v>
      </c>
      <c r="D123" s="194" t="s">
        <v>241</v>
      </c>
      <c r="E123" s="195" t="s">
        <v>701</v>
      </c>
      <c r="F123" s="196" t="s">
        <v>702</v>
      </c>
      <c r="G123" s="197" t="s">
        <v>285</v>
      </c>
      <c r="H123" s="198">
        <v>1</v>
      </c>
      <c r="I123" s="199"/>
      <c r="J123" s="200">
        <f>ROUND(I123*H123,2)</f>
        <v>0</v>
      </c>
      <c r="K123" s="196" t="s">
        <v>19</v>
      </c>
      <c r="L123" s="41"/>
      <c r="M123" s="201" t="s">
        <v>19</v>
      </c>
      <c r="N123" s="202" t="s">
        <v>43</v>
      </c>
      <c r="O123" s="66"/>
      <c r="P123" s="203">
        <f>O123*H123</f>
        <v>0</v>
      </c>
      <c r="Q123" s="203">
        <v>0</v>
      </c>
      <c r="R123" s="203">
        <f>Q123*H123</f>
        <v>0</v>
      </c>
      <c r="S123" s="203">
        <v>0</v>
      </c>
      <c r="T123" s="204">
        <f>S123*H123</f>
        <v>0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R123" s="205" t="s">
        <v>659</v>
      </c>
      <c r="AT123" s="205" t="s">
        <v>241</v>
      </c>
      <c r="AU123" s="205" t="s">
        <v>81</v>
      </c>
      <c r="AY123" s="19" t="s">
        <v>239</v>
      </c>
      <c r="BE123" s="206">
        <f>IF(N123="základní",J123,0)</f>
        <v>0</v>
      </c>
      <c r="BF123" s="206">
        <f>IF(N123="snížená",J123,0)</f>
        <v>0</v>
      </c>
      <c r="BG123" s="206">
        <f>IF(N123="zákl. přenesená",J123,0)</f>
        <v>0</v>
      </c>
      <c r="BH123" s="206">
        <f>IF(N123="sníž. přenesená",J123,0)</f>
        <v>0</v>
      </c>
      <c r="BI123" s="206">
        <f>IF(N123="nulová",J123,0)</f>
        <v>0</v>
      </c>
      <c r="BJ123" s="19" t="s">
        <v>79</v>
      </c>
      <c r="BK123" s="206">
        <f>ROUND(I123*H123,2)</f>
        <v>0</v>
      </c>
      <c r="BL123" s="19" t="s">
        <v>659</v>
      </c>
      <c r="BM123" s="205" t="s">
        <v>865</v>
      </c>
    </row>
    <row r="124" spans="1:65" s="2" customFormat="1" ht="11.25">
      <c r="A124" s="36"/>
      <c r="B124" s="37"/>
      <c r="C124" s="38"/>
      <c r="D124" s="207" t="s">
        <v>248</v>
      </c>
      <c r="E124" s="38"/>
      <c r="F124" s="208" t="s">
        <v>702</v>
      </c>
      <c r="G124" s="38"/>
      <c r="H124" s="38"/>
      <c r="I124" s="117"/>
      <c r="J124" s="38"/>
      <c r="K124" s="38"/>
      <c r="L124" s="41"/>
      <c r="M124" s="209"/>
      <c r="N124" s="210"/>
      <c r="O124" s="66"/>
      <c r="P124" s="66"/>
      <c r="Q124" s="66"/>
      <c r="R124" s="66"/>
      <c r="S124" s="66"/>
      <c r="T124" s="67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T124" s="19" t="s">
        <v>248</v>
      </c>
      <c r="AU124" s="19" t="s">
        <v>81</v>
      </c>
    </row>
    <row r="125" spans="1:65" s="2" customFormat="1" ht="16.5" customHeight="1">
      <c r="A125" s="36"/>
      <c r="B125" s="37"/>
      <c r="C125" s="194" t="s">
        <v>414</v>
      </c>
      <c r="D125" s="194" t="s">
        <v>241</v>
      </c>
      <c r="E125" s="195" t="s">
        <v>704</v>
      </c>
      <c r="F125" s="196" t="s">
        <v>705</v>
      </c>
      <c r="G125" s="197" t="s">
        <v>327</v>
      </c>
      <c r="H125" s="198">
        <v>80</v>
      </c>
      <c r="I125" s="199"/>
      <c r="J125" s="200">
        <f>ROUND(I125*H125,2)</f>
        <v>0</v>
      </c>
      <c r="K125" s="196" t="s">
        <v>19</v>
      </c>
      <c r="L125" s="41"/>
      <c r="M125" s="201" t="s">
        <v>19</v>
      </c>
      <c r="N125" s="202" t="s">
        <v>43</v>
      </c>
      <c r="O125" s="66"/>
      <c r="P125" s="203">
        <f>O125*H125</f>
        <v>0</v>
      </c>
      <c r="Q125" s="203">
        <v>0</v>
      </c>
      <c r="R125" s="203">
        <f>Q125*H125</f>
        <v>0</v>
      </c>
      <c r="S125" s="203">
        <v>0</v>
      </c>
      <c r="T125" s="204">
        <f>S125*H125</f>
        <v>0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R125" s="205" t="s">
        <v>659</v>
      </c>
      <c r="AT125" s="205" t="s">
        <v>241</v>
      </c>
      <c r="AU125" s="205" t="s">
        <v>81</v>
      </c>
      <c r="AY125" s="19" t="s">
        <v>239</v>
      </c>
      <c r="BE125" s="206">
        <f>IF(N125="základní",J125,0)</f>
        <v>0</v>
      </c>
      <c r="BF125" s="206">
        <f>IF(N125="snížená",J125,0)</f>
        <v>0</v>
      </c>
      <c r="BG125" s="206">
        <f>IF(N125="zákl. přenesená",J125,0)</f>
        <v>0</v>
      </c>
      <c r="BH125" s="206">
        <f>IF(N125="sníž. přenesená",J125,0)</f>
        <v>0</v>
      </c>
      <c r="BI125" s="206">
        <f>IF(N125="nulová",J125,0)</f>
        <v>0</v>
      </c>
      <c r="BJ125" s="19" t="s">
        <v>79</v>
      </c>
      <c r="BK125" s="206">
        <f>ROUND(I125*H125,2)</f>
        <v>0</v>
      </c>
      <c r="BL125" s="19" t="s">
        <v>659</v>
      </c>
      <c r="BM125" s="205" t="s">
        <v>866</v>
      </c>
    </row>
    <row r="126" spans="1:65" s="2" customFormat="1" ht="19.5">
      <c r="A126" s="36"/>
      <c r="B126" s="37"/>
      <c r="C126" s="38"/>
      <c r="D126" s="207" t="s">
        <v>248</v>
      </c>
      <c r="E126" s="38"/>
      <c r="F126" s="208" t="s">
        <v>707</v>
      </c>
      <c r="G126" s="38"/>
      <c r="H126" s="38"/>
      <c r="I126" s="117"/>
      <c r="J126" s="38"/>
      <c r="K126" s="38"/>
      <c r="L126" s="41"/>
      <c r="M126" s="209"/>
      <c r="N126" s="210"/>
      <c r="O126" s="66"/>
      <c r="P126" s="66"/>
      <c r="Q126" s="66"/>
      <c r="R126" s="66"/>
      <c r="S126" s="66"/>
      <c r="T126" s="67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T126" s="19" t="s">
        <v>248</v>
      </c>
      <c r="AU126" s="19" t="s">
        <v>81</v>
      </c>
    </row>
    <row r="127" spans="1:65" s="2" customFormat="1" ht="16.5" customHeight="1">
      <c r="A127" s="36"/>
      <c r="B127" s="37"/>
      <c r="C127" s="194" t="s">
        <v>8</v>
      </c>
      <c r="D127" s="194" t="s">
        <v>241</v>
      </c>
      <c r="E127" s="195" t="s">
        <v>708</v>
      </c>
      <c r="F127" s="196" t="s">
        <v>709</v>
      </c>
      <c r="G127" s="197" t="s">
        <v>327</v>
      </c>
      <c r="H127" s="198">
        <v>16</v>
      </c>
      <c r="I127" s="199"/>
      <c r="J127" s="200">
        <f>ROUND(I127*H127,2)</f>
        <v>0</v>
      </c>
      <c r="K127" s="196" t="s">
        <v>19</v>
      </c>
      <c r="L127" s="41"/>
      <c r="M127" s="201" t="s">
        <v>19</v>
      </c>
      <c r="N127" s="202" t="s">
        <v>43</v>
      </c>
      <c r="O127" s="66"/>
      <c r="P127" s="203">
        <f>O127*H127</f>
        <v>0</v>
      </c>
      <c r="Q127" s="203">
        <v>0</v>
      </c>
      <c r="R127" s="203">
        <f>Q127*H127</f>
        <v>0</v>
      </c>
      <c r="S127" s="203">
        <v>0</v>
      </c>
      <c r="T127" s="204">
        <f>S127*H127</f>
        <v>0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R127" s="205" t="s">
        <v>659</v>
      </c>
      <c r="AT127" s="205" t="s">
        <v>241</v>
      </c>
      <c r="AU127" s="205" t="s">
        <v>81</v>
      </c>
      <c r="AY127" s="19" t="s">
        <v>239</v>
      </c>
      <c r="BE127" s="206">
        <f>IF(N127="základní",J127,0)</f>
        <v>0</v>
      </c>
      <c r="BF127" s="206">
        <f>IF(N127="snížená",J127,0)</f>
        <v>0</v>
      </c>
      <c r="BG127" s="206">
        <f>IF(N127="zákl. přenesená",J127,0)</f>
        <v>0</v>
      </c>
      <c r="BH127" s="206">
        <f>IF(N127="sníž. přenesená",J127,0)</f>
        <v>0</v>
      </c>
      <c r="BI127" s="206">
        <f>IF(N127="nulová",J127,0)</f>
        <v>0</v>
      </c>
      <c r="BJ127" s="19" t="s">
        <v>79</v>
      </c>
      <c r="BK127" s="206">
        <f>ROUND(I127*H127,2)</f>
        <v>0</v>
      </c>
      <c r="BL127" s="19" t="s">
        <v>659</v>
      </c>
      <c r="BM127" s="205" t="s">
        <v>867</v>
      </c>
    </row>
    <row r="128" spans="1:65" s="2" customFormat="1" ht="19.5">
      <c r="A128" s="36"/>
      <c r="B128" s="37"/>
      <c r="C128" s="38"/>
      <c r="D128" s="207" t="s">
        <v>248</v>
      </c>
      <c r="E128" s="38"/>
      <c r="F128" s="208" t="s">
        <v>711</v>
      </c>
      <c r="G128" s="38"/>
      <c r="H128" s="38"/>
      <c r="I128" s="117"/>
      <c r="J128" s="38"/>
      <c r="K128" s="38"/>
      <c r="L128" s="41"/>
      <c r="M128" s="209"/>
      <c r="N128" s="210"/>
      <c r="O128" s="66"/>
      <c r="P128" s="66"/>
      <c r="Q128" s="66"/>
      <c r="R128" s="66"/>
      <c r="S128" s="66"/>
      <c r="T128" s="67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T128" s="19" t="s">
        <v>248</v>
      </c>
      <c r="AU128" s="19" t="s">
        <v>81</v>
      </c>
    </row>
    <row r="129" spans="1:65" s="2" customFormat="1" ht="16.5" customHeight="1">
      <c r="A129" s="36"/>
      <c r="B129" s="37"/>
      <c r="C129" s="194" t="s">
        <v>426</v>
      </c>
      <c r="D129" s="194" t="s">
        <v>241</v>
      </c>
      <c r="E129" s="195" t="s">
        <v>712</v>
      </c>
      <c r="F129" s="196" t="s">
        <v>713</v>
      </c>
      <c r="G129" s="197" t="s">
        <v>285</v>
      </c>
      <c r="H129" s="198">
        <v>1</v>
      </c>
      <c r="I129" s="199"/>
      <c r="J129" s="200">
        <f>ROUND(I129*H129,2)</f>
        <v>0</v>
      </c>
      <c r="K129" s="196" t="s">
        <v>19</v>
      </c>
      <c r="L129" s="41"/>
      <c r="M129" s="201" t="s">
        <v>19</v>
      </c>
      <c r="N129" s="202" t="s">
        <v>43</v>
      </c>
      <c r="O129" s="66"/>
      <c r="P129" s="203">
        <f>O129*H129</f>
        <v>0</v>
      </c>
      <c r="Q129" s="203">
        <v>0</v>
      </c>
      <c r="R129" s="203">
        <f>Q129*H129</f>
        <v>0</v>
      </c>
      <c r="S129" s="203">
        <v>0</v>
      </c>
      <c r="T129" s="204">
        <f>S129*H129</f>
        <v>0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R129" s="205" t="s">
        <v>659</v>
      </c>
      <c r="AT129" s="205" t="s">
        <v>241</v>
      </c>
      <c r="AU129" s="205" t="s">
        <v>81</v>
      </c>
      <c r="AY129" s="19" t="s">
        <v>239</v>
      </c>
      <c r="BE129" s="206">
        <f>IF(N129="základní",J129,0)</f>
        <v>0</v>
      </c>
      <c r="BF129" s="206">
        <f>IF(N129="snížená",J129,0)</f>
        <v>0</v>
      </c>
      <c r="BG129" s="206">
        <f>IF(N129="zákl. přenesená",J129,0)</f>
        <v>0</v>
      </c>
      <c r="BH129" s="206">
        <f>IF(N129="sníž. přenesená",J129,0)</f>
        <v>0</v>
      </c>
      <c r="BI129" s="206">
        <f>IF(N129="nulová",J129,0)</f>
        <v>0</v>
      </c>
      <c r="BJ129" s="19" t="s">
        <v>79</v>
      </c>
      <c r="BK129" s="206">
        <f>ROUND(I129*H129,2)</f>
        <v>0</v>
      </c>
      <c r="BL129" s="19" t="s">
        <v>659</v>
      </c>
      <c r="BM129" s="205" t="s">
        <v>868</v>
      </c>
    </row>
    <row r="130" spans="1:65" s="2" customFormat="1" ht="19.5">
      <c r="A130" s="36"/>
      <c r="B130" s="37"/>
      <c r="C130" s="38"/>
      <c r="D130" s="207" t="s">
        <v>248</v>
      </c>
      <c r="E130" s="38"/>
      <c r="F130" s="208" t="s">
        <v>715</v>
      </c>
      <c r="G130" s="38"/>
      <c r="H130" s="38"/>
      <c r="I130" s="117"/>
      <c r="J130" s="38"/>
      <c r="K130" s="38"/>
      <c r="L130" s="41"/>
      <c r="M130" s="209"/>
      <c r="N130" s="210"/>
      <c r="O130" s="66"/>
      <c r="P130" s="66"/>
      <c r="Q130" s="66"/>
      <c r="R130" s="66"/>
      <c r="S130" s="66"/>
      <c r="T130" s="67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T130" s="19" t="s">
        <v>248</v>
      </c>
      <c r="AU130" s="19" t="s">
        <v>81</v>
      </c>
    </row>
    <row r="131" spans="1:65" s="2" customFormat="1" ht="16.5" customHeight="1">
      <c r="A131" s="36"/>
      <c r="B131" s="37"/>
      <c r="C131" s="194" t="s">
        <v>433</v>
      </c>
      <c r="D131" s="194" t="s">
        <v>241</v>
      </c>
      <c r="E131" s="195" t="s">
        <v>716</v>
      </c>
      <c r="F131" s="196" t="s">
        <v>717</v>
      </c>
      <c r="G131" s="197" t="s">
        <v>327</v>
      </c>
      <c r="H131" s="198">
        <v>66</v>
      </c>
      <c r="I131" s="199"/>
      <c r="J131" s="200">
        <f>ROUND(I131*H131,2)</f>
        <v>0</v>
      </c>
      <c r="K131" s="196" t="s">
        <v>19</v>
      </c>
      <c r="L131" s="41"/>
      <c r="M131" s="201" t="s">
        <v>19</v>
      </c>
      <c r="N131" s="202" t="s">
        <v>43</v>
      </c>
      <c r="O131" s="66"/>
      <c r="P131" s="203">
        <f>O131*H131</f>
        <v>0</v>
      </c>
      <c r="Q131" s="203">
        <v>0.04</v>
      </c>
      <c r="R131" s="203">
        <f>Q131*H131</f>
        <v>2.64</v>
      </c>
      <c r="S131" s="203">
        <v>9.2999999999999999E-2</v>
      </c>
      <c r="T131" s="204">
        <f>S131*H131</f>
        <v>6.1379999999999999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R131" s="205" t="s">
        <v>659</v>
      </c>
      <c r="AT131" s="205" t="s">
        <v>241</v>
      </c>
      <c r="AU131" s="205" t="s">
        <v>81</v>
      </c>
      <c r="AY131" s="19" t="s">
        <v>239</v>
      </c>
      <c r="BE131" s="206">
        <f>IF(N131="základní",J131,0)</f>
        <v>0</v>
      </c>
      <c r="BF131" s="206">
        <f>IF(N131="snížená",J131,0)</f>
        <v>0</v>
      </c>
      <c r="BG131" s="206">
        <f>IF(N131="zákl. přenesená",J131,0)</f>
        <v>0</v>
      </c>
      <c r="BH131" s="206">
        <f>IF(N131="sníž. přenesená",J131,0)</f>
        <v>0</v>
      </c>
      <c r="BI131" s="206">
        <f>IF(N131="nulová",J131,0)</f>
        <v>0</v>
      </c>
      <c r="BJ131" s="19" t="s">
        <v>79</v>
      </c>
      <c r="BK131" s="206">
        <f>ROUND(I131*H131,2)</f>
        <v>0</v>
      </c>
      <c r="BL131" s="19" t="s">
        <v>659</v>
      </c>
      <c r="BM131" s="205" t="s">
        <v>869</v>
      </c>
    </row>
    <row r="132" spans="1:65" s="2" customFormat="1" ht="19.5">
      <c r="A132" s="36"/>
      <c r="B132" s="37"/>
      <c r="C132" s="38"/>
      <c r="D132" s="207" t="s">
        <v>248</v>
      </c>
      <c r="E132" s="38"/>
      <c r="F132" s="208" t="s">
        <v>719</v>
      </c>
      <c r="G132" s="38"/>
      <c r="H132" s="38"/>
      <c r="I132" s="117"/>
      <c r="J132" s="38"/>
      <c r="K132" s="38"/>
      <c r="L132" s="41"/>
      <c r="M132" s="209"/>
      <c r="N132" s="210"/>
      <c r="O132" s="66"/>
      <c r="P132" s="66"/>
      <c r="Q132" s="66"/>
      <c r="R132" s="66"/>
      <c r="S132" s="66"/>
      <c r="T132" s="67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T132" s="19" t="s">
        <v>248</v>
      </c>
      <c r="AU132" s="19" t="s">
        <v>81</v>
      </c>
    </row>
    <row r="133" spans="1:65" s="2" customFormat="1" ht="16.5" customHeight="1">
      <c r="A133" s="36"/>
      <c r="B133" s="37"/>
      <c r="C133" s="240" t="s">
        <v>439</v>
      </c>
      <c r="D133" s="240" t="s">
        <v>653</v>
      </c>
      <c r="E133" s="241" t="s">
        <v>720</v>
      </c>
      <c r="F133" s="242" t="s">
        <v>721</v>
      </c>
      <c r="G133" s="243" t="s">
        <v>664</v>
      </c>
      <c r="H133" s="244">
        <v>66</v>
      </c>
      <c r="I133" s="245"/>
      <c r="J133" s="246">
        <f>ROUND(I133*H133,2)</f>
        <v>0</v>
      </c>
      <c r="K133" s="242" t="s">
        <v>19</v>
      </c>
      <c r="L133" s="247"/>
      <c r="M133" s="248" t="s">
        <v>19</v>
      </c>
      <c r="N133" s="249" t="s">
        <v>43</v>
      </c>
      <c r="O133" s="66"/>
      <c r="P133" s="203">
        <f>O133*H133</f>
        <v>0</v>
      </c>
      <c r="Q133" s="203">
        <v>0</v>
      </c>
      <c r="R133" s="203">
        <f>Q133*H133</f>
        <v>0</v>
      </c>
      <c r="S133" s="203">
        <v>0</v>
      </c>
      <c r="T133" s="204">
        <f>S133*H133</f>
        <v>0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R133" s="205" t="s">
        <v>665</v>
      </c>
      <c r="AT133" s="205" t="s">
        <v>653</v>
      </c>
      <c r="AU133" s="205" t="s">
        <v>81</v>
      </c>
      <c r="AY133" s="19" t="s">
        <v>239</v>
      </c>
      <c r="BE133" s="206">
        <f>IF(N133="základní",J133,0)</f>
        <v>0</v>
      </c>
      <c r="BF133" s="206">
        <f>IF(N133="snížená",J133,0)</f>
        <v>0</v>
      </c>
      <c r="BG133" s="206">
        <f>IF(N133="zákl. přenesená",J133,0)</f>
        <v>0</v>
      </c>
      <c r="BH133" s="206">
        <f>IF(N133="sníž. přenesená",J133,0)</f>
        <v>0</v>
      </c>
      <c r="BI133" s="206">
        <f>IF(N133="nulová",J133,0)</f>
        <v>0</v>
      </c>
      <c r="BJ133" s="19" t="s">
        <v>79</v>
      </c>
      <c r="BK133" s="206">
        <f>ROUND(I133*H133,2)</f>
        <v>0</v>
      </c>
      <c r="BL133" s="19" t="s">
        <v>665</v>
      </c>
      <c r="BM133" s="205" t="s">
        <v>870</v>
      </c>
    </row>
    <row r="134" spans="1:65" s="2" customFormat="1" ht="11.25">
      <c r="A134" s="36"/>
      <c r="B134" s="37"/>
      <c r="C134" s="38"/>
      <c r="D134" s="207" t="s">
        <v>248</v>
      </c>
      <c r="E134" s="38"/>
      <c r="F134" s="208" t="s">
        <v>721</v>
      </c>
      <c r="G134" s="38"/>
      <c r="H134" s="38"/>
      <c r="I134" s="117"/>
      <c r="J134" s="38"/>
      <c r="K134" s="38"/>
      <c r="L134" s="41"/>
      <c r="M134" s="209"/>
      <c r="N134" s="210"/>
      <c r="O134" s="66"/>
      <c r="P134" s="66"/>
      <c r="Q134" s="66"/>
      <c r="R134" s="66"/>
      <c r="S134" s="66"/>
      <c r="T134" s="67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T134" s="19" t="s">
        <v>248</v>
      </c>
      <c r="AU134" s="19" t="s">
        <v>81</v>
      </c>
    </row>
    <row r="135" spans="1:65" s="2" customFormat="1" ht="16.5" customHeight="1">
      <c r="A135" s="36"/>
      <c r="B135" s="37"/>
      <c r="C135" s="194" t="s">
        <v>444</v>
      </c>
      <c r="D135" s="194" t="s">
        <v>241</v>
      </c>
      <c r="E135" s="195" t="s">
        <v>730</v>
      </c>
      <c r="F135" s="196" t="s">
        <v>731</v>
      </c>
      <c r="G135" s="197" t="s">
        <v>327</v>
      </c>
      <c r="H135" s="198">
        <v>85</v>
      </c>
      <c r="I135" s="199"/>
      <c r="J135" s="200">
        <f>ROUND(I135*H135,2)</f>
        <v>0</v>
      </c>
      <c r="K135" s="196" t="s">
        <v>19</v>
      </c>
      <c r="L135" s="41"/>
      <c r="M135" s="201" t="s">
        <v>19</v>
      </c>
      <c r="N135" s="202" t="s">
        <v>43</v>
      </c>
      <c r="O135" s="66"/>
      <c r="P135" s="203">
        <f>O135*H135</f>
        <v>0</v>
      </c>
      <c r="Q135" s="203">
        <v>0</v>
      </c>
      <c r="R135" s="203">
        <f>Q135*H135</f>
        <v>0</v>
      </c>
      <c r="S135" s="203">
        <v>2.3E-2</v>
      </c>
      <c r="T135" s="204">
        <f>S135*H135</f>
        <v>1.9550000000000001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R135" s="205" t="s">
        <v>659</v>
      </c>
      <c r="AT135" s="205" t="s">
        <v>241</v>
      </c>
      <c r="AU135" s="205" t="s">
        <v>81</v>
      </c>
      <c r="AY135" s="19" t="s">
        <v>239</v>
      </c>
      <c r="BE135" s="206">
        <f>IF(N135="základní",J135,0)</f>
        <v>0</v>
      </c>
      <c r="BF135" s="206">
        <f>IF(N135="snížená",J135,0)</f>
        <v>0</v>
      </c>
      <c r="BG135" s="206">
        <f>IF(N135="zákl. přenesená",J135,0)</f>
        <v>0</v>
      </c>
      <c r="BH135" s="206">
        <f>IF(N135="sníž. přenesená",J135,0)</f>
        <v>0</v>
      </c>
      <c r="BI135" s="206">
        <f>IF(N135="nulová",J135,0)</f>
        <v>0</v>
      </c>
      <c r="BJ135" s="19" t="s">
        <v>79</v>
      </c>
      <c r="BK135" s="206">
        <f>ROUND(I135*H135,2)</f>
        <v>0</v>
      </c>
      <c r="BL135" s="19" t="s">
        <v>659</v>
      </c>
      <c r="BM135" s="205" t="s">
        <v>871</v>
      </c>
    </row>
    <row r="136" spans="1:65" s="2" customFormat="1" ht="19.5">
      <c r="A136" s="36"/>
      <c r="B136" s="37"/>
      <c r="C136" s="38"/>
      <c r="D136" s="207" t="s">
        <v>248</v>
      </c>
      <c r="E136" s="38"/>
      <c r="F136" s="208" t="s">
        <v>733</v>
      </c>
      <c r="G136" s="38"/>
      <c r="H136" s="38"/>
      <c r="I136" s="117"/>
      <c r="J136" s="38"/>
      <c r="K136" s="38"/>
      <c r="L136" s="41"/>
      <c r="M136" s="209"/>
      <c r="N136" s="210"/>
      <c r="O136" s="66"/>
      <c r="P136" s="66"/>
      <c r="Q136" s="66"/>
      <c r="R136" s="66"/>
      <c r="S136" s="66"/>
      <c r="T136" s="67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T136" s="19" t="s">
        <v>248</v>
      </c>
      <c r="AU136" s="19" t="s">
        <v>81</v>
      </c>
    </row>
    <row r="137" spans="1:65" s="2" customFormat="1" ht="16.5" customHeight="1">
      <c r="A137" s="36"/>
      <c r="B137" s="37"/>
      <c r="C137" s="240" t="s">
        <v>454</v>
      </c>
      <c r="D137" s="240" t="s">
        <v>653</v>
      </c>
      <c r="E137" s="241" t="s">
        <v>745</v>
      </c>
      <c r="F137" s="242" t="s">
        <v>735</v>
      </c>
      <c r="G137" s="243" t="s">
        <v>327</v>
      </c>
      <c r="H137" s="244">
        <v>85</v>
      </c>
      <c r="I137" s="245"/>
      <c r="J137" s="246">
        <f>ROUND(I137*H137,2)</f>
        <v>0</v>
      </c>
      <c r="K137" s="242" t="s">
        <v>19</v>
      </c>
      <c r="L137" s="247"/>
      <c r="M137" s="248" t="s">
        <v>19</v>
      </c>
      <c r="N137" s="249" t="s">
        <v>43</v>
      </c>
      <c r="O137" s="66"/>
      <c r="P137" s="203">
        <f>O137*H137</f>
        <v>0</v>
      </c>
      <c r="Q137" s="203">
        <v>0</v>
      </c>
      <c r="R137" s="203">
        <f>Q137*H137</f>
        <v>0</v>
      </c>
      <c r="S137" s="203">
        <v>0</v>
      </c>
      <c r="T137" s="204">
        <f>S137*H137</f>
        <v>0</v>
      </c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R137" s="205" t="s">
        <v>665</v>
      </c>
      <c r="AT137" s="205" t="s">
        <v>653</v>
      </c>
      <c r="AU137" s="205" t="s">
        <v>81</v>
      </c>
      <c r="AY137" s="19" t="s">
        <v>239</v>
      </c>
      <c r="BE137" s="206">
        <f>IF(N137="základní",J137,0)</f>
        <v>0</v>
      </c>
      <c r="BF137" s="206">
        <f>IF(N137="snížená",J137,0)</f>
        <v>0</v>
      </c>
      <c r="BG137" s="206">
        <f>IF(N137="zákl. přenesená",J137,0)</f>
        <v>0</v>
      </c>
      <c r="BH137" s="206">
        <f>IF(N137="sníž. přenesená",J137,0)</f>
        <v>0</v>
      </c>
      <c r="BI137" s="206">
        <f>IF(N137="nulová",J137,0)</f>
        <v>0</v>
      </c>
      <c r="BJ137" s="19" t="s">
        <v>79</v>
      </c>
      <c r="BK137" s="206">
        <f>ROUND(I137*H137,2)</f>
        <v>0</v>
      </c>
      <c r="BL137" s="19" t="s">
        <v>665</v>
      </c>
      <c r="BM137" s="205" t="s">
        <v>872</v>
      </c>
    </row>
    <row r="138" spans="1:65" s="2" customFormat="1" ht="11.25">
      <c r="A138" s="36"/>
      <c r="B138" s="37"/>
      <c r="C138" s="38"/>
      <c r="D138" s="207" t="s">
        <v>248</v>
      </c>
      <c r="E138" s="38"/>
      <c r="F138" s="208" t="s">
        <v>735</v>
      </c>
      <c r="G138" s="38"/>
      <c r="H138" s="38"/>
      <c r="I138" s="117"/>
      <c r="J138" s="38"/>
      <c r="K138" s="38"/>
      <c r="L138" s="41"/>
      <c r="M138" s="209"/>
      <c r="N138" s="210"/>
      <c r="O138" s="66"/>
      <c r="P138" s="66"/>
      <c r="Q138" s="66"/>
      <c r="R138" s="66"/>
      <c r="S138" s="66"/>
      <c r="T138" s="67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T138" s="19" t="s">
        <v>248</v>
      </c>
      <c r="AU138" s="19" t="s">
        <v>81</v>
      </c>
    </row>
    <row r="139" spans="1:65" s="2" customFormat="1" ht="16.5" customHeight="1">
      <c r="A139" s="36"/>
      <c r="B139" s="37"/>
      <c r="C139" s="194" t="s">
        <v>7</v>
      </c>
      <c r="D139" s="194" t="s">
        <v>241</v>
      </c>
      <c r="E139" s="195" t="s">
        <v>723</v>
      </c>
      <c r="F139" s="196" t="s">
        <v>724</v>
      </c>
      <c r="G139" s="197" t="s">
        <v>327</v>
      </c>
      <c r="H139" s="198">
        <v>32</v>
      </c>
      <c r="I139" s="199"/>
      <c r="J139" s="200">
        <f>ROUND(I139*H139,2)</f>
        <v>0</v>
      </c>
      <c r="K139" s="196" t="s">
        <v>19</v>
      </c>
      <c r="L139" s="41"/>
      <c r="M139" s="201" t="s">
        <v>19</v>
      </c>
      <c r="N139" s="202" t="s">
        <v>43</v>
      </c>
      <c r="O139" s="66"/>
      <c r="P139" s="203">
        <f>O139*H139</f>
        <v>0</v>
      </c>
      <c r="Q139" s="203">
        <v>0</v>
      </c>
      <c r="R139" s="203">
        <f>Q139*H139</f>
        <v>0</v>
      </c>
      <c r="S139" s="203">
        <v>0.04</v>
      </c>
      <c r="T139" s="204">
        <f>S139*H139</f>
        <v>1.28</v>
      </c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R139" s="205" t="s">
        <v>659</v>
      </c>
      <c r="AT139" s="205" t="s">
        <v>241</v>
      </c>
      <c r="AU139" s="205" t="s">
        <v>81</v>
      </c>
      <c r="AY139" s="19" t="s">
        <v>239</v>
      </c>
      <c r="BE139" s="206">
        <f>IF(N139="základní",J139,0)</f>
        <v>0</v>
      </c>
      <c r="BF139" s="206">
        <f>IF(N139="snížená",J139,0)</f>
        <v>0</v>
      </c>
      <c r="BG139" s="206">
        <f>IF(N139="zákl. přenesená",J139,0)</f>
        <v>0</v>
      </c>
      <c r="BH139" s="206">
        <f>IF(N139="sníž. přenesená",J139,0)</f>
        <v>0</v>
      </c>
      <c r="BI139" s="206">
        <f>IF(N139="nulová",J139,0)</f>
        <v>0</v>
      </c>
      <c r="BJ139" s="19" t="s">
        <v>79</v>
      </c>
      <c r="BK139" s="206">
        <f>ROUND(I139*H139,2)</f>
        <v>0</v>
      </c>
      <c r="BL139" s="19" t="s">
        <v>659</v>
      </c>
      <c r="BM139" s="205" t="s">
        <v>873</v>
      </c>
    </row>
    <row r="140" spans="1:65" s="2" customFormat="1" ht="19.5">
      <c r="A140" s="36"/>
      <c r="B140" s="37"/>
      <c r="C140" s="38"/>
      <c r="D140" s="207" t="s">
        <v>248</v>
      </c>
      <c r="E140" s="38"/>
      <c r="F140" s="208" t="s">
        <v>726</v>
      </c>
      <c r="G140" s="38"/>
      <c r="H140" s="38"/>
      <c r="I140" s="117"/>
      <c r="J140" s="38"/>
      <c r="K140" s="38"/>
      <c r="L140" s="41"/>
      <c r="M140" s="209"/>
      <c r="N140" s="210"/>
      <c r="O140" s="66"/>
      <c r="P140" s="66"/>
      <c r="Q140" s="66"/>
      <c r="R140" s="66"/>
      <c r="S140" s="66"/>
      <c r="T140" s="67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T140" s="19" t="s">
        <v>248</v>
      </c>
      <c r="AU140" s="19" t="s">
        <v>81</v>
      </c>
    </row>
    <row r="141" spans="1:65" s="2" customFormat="1" ht="16.5" customHeight="1">
      <c r="A141" s="36"/>
      <c r="B141" s="37"/>
      <c r="C141" s="240" t="s">
        <v>466</v>
      </c>
      <c r="D141" s="240" t="s">
        <v>653</v>
      </c>
      <c r="E141" s="241" t="s">
        <v>727</v>
      </c>
      <c r="F141" s="242" t="s">
        <v>728</v>
      </c>
      <c r="G141" s="243" t="s">
        <v>327</v>
      </c>
      <c r="H141" s="244">
        <v>32</v>
      </c>
      <c r="I141" s="245"/>
      <c r="J141" s="246">
        <f>ROUND(I141*H141,2)</f>
        <v>0</v>
      </c>
      <c r="K141" s="242" t="s">
        <v>19</v>
      </c>
      <c r="L141" s="247"/>
      <c r="M141" s="248" t="s">
        <v>19</v>
      </c>
      <c r="N141" s="249" t="s">
        <v>43</v>
      </c>
      <c r="O141" s="66"/>
      <c r="P141" s="203">
        <f>O141*H141</f>
        <v>0</v>
      </c>
      <c r="Q141" s="203">
        <v>0</v>
      </c>
      <c r="R141" s="203">
        <f>Q141*H141</f>
        <v>0</v>
      </c>
      <c r="S141" s="203">
        <v>0</v>
      </c>
      <c r="T141" s="204">
        <f>S141*H141</f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R141" s="205" t="s">
        <v>665</v>
      </c>
      <c r="AT141" s="205" t="s">
        <v>653</v>
      </c>
      <c r="AU141" s="205" t="s">
        <v>81</v>
      </c>
      <c r="AY141" s="19" t="s">
        <v>239</v>
      </c>
      <c r="BE141" s="206">
        <f>IF(N141="základní",J141,0)</f>
        <v>0</v>
      </c>
      <c r="BF141" s="206">
        <f>IF(N141="snížená",J141,0)</f>
        <v>0</v>
      </c>
      <c r="BG141" s="206">
        <f>IF(N141="zákl. přenesená",J141,0)</f>
        <v>0</v>
      </c>
      <c r="BH141" s="206">
        <f>IF(N141="sníž. přenesená",J141,0)</f>
        <v>0</v>
      </c>
      <c r="BI141" s="206">
        <f>IF(N141="nulová",J141,0)</f>
        <v>0</v>
      </c>
      <c r="BJ141" s="19" t="s">
        <v>79</v>
      </c>
      <c r="BK141" s="206">
        <f>ROUND(I141*H141,2)</f>
        <v>0</v>
      </c>
      <c r="BL141" s="19" t="s">
        <v>665</v>
      </c>
      <c r="BM141" s="205" t="s">
        <v>874</v>
      </c>
    </row>
    <row r="142" spans="1:65" s="2" customFormat="1" ht="11.25">
      <c r="A142" s="36"/>
      <c r="B142" s="37"/>
      <c r="C142" s="38"/>
      <c r="D142" s="207" t="s">
        <v>248</v>
      </c>
      <c r="E142" s="38"/>
      <c r="F142" s="208" t="s">
        <v>728</v>
      </c>
      <c r="G142" s="38"/>
      <c r="H142" s="38"/>
      <c r="I142" s="117"/>
      <c r="J142" s="38"/>
      <c r="K142" s="38"/>
      <c r="L142" s="41"/>
      <c r="M142" s="209"/>
      <c r="N142" s="210"/>
      <c r="O142" s="66"/>
      <c r="P142" s="66"/>
      <c r="Q142" s="66"/>
      <c r="R142" s="66"/>
      <c r="S142" s="66"/>
      <c r="T142" s="67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T142" s="19" t="s">
        <v>248</v>
      </c>
      <c r="AU142" s="19" t="s">
        <v>81</v>
      </c>
    </row>
    <row r="143" spans="1:65" s="2" customFormat="1" ht="16.5" customHeight="1">
      <c r="A143" s="36"/>
      <c r="B143" s="37"/>
      <c r="C143" s="240" t="s">
        <v>472</v>
      </c>
      <c r="D143" s="240" t="s">
        <v>653</v>
      </c>
      <c r="E143" s="241" t="s">
        <v>737</v>
      </c>
      <c r="F143" s="242" t="s">
        <v>738</v>
      </c>
      <c r="G143" s="243" t="s">
        <v>664</v>
      </c>
      <c r="H143" s="244">
        <v>7</v>
      </c>
      <c r="I143" s="245"/>
      <c r="J143" s="246">
        <f>ROUND(I143*H143,2)</f>
        <v>0</v>
      </c>
      <c r="K143" s="242" t="s">
        <v>19</v>
      </c>
      <c r="L143" s="247"/>
      <c r="M143" s="248" t="s">
        <v>19</v>
      </c>
      <c r="N143" s="249" t="s">
        <v>43</v>
      </c>
      <c r="O143" s="66"/>
      <c r="P143" s="203">
        <f>O143*H143</f>
        <v>0</v>
      </c>
      <c r="Q143" s="203">
        <v>0</v>
      </c>
      <c r="R143" s="203">
        <f>Q143*H143</f>
        <v>0</v>
      </c>
      <c r="S143" s="203">
        <v>0</v>
      </c>
      <c r="T143" s="204">
        <f>S143*H143</f>
        <v>0</v>
      </c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R143" s="205" t="s">
        <v>665</v>
      </c>
      <c r="AT143" s="205" t="s">
        <v>653</v>
      </c>
      <c r="AU143" s="205" t="s">
        <v>81</v>
      </c>
      <c r="AY143" s="19" t="s">
        <v>239</v>
      </c>
      <c r="BE143" s="206">
        <f>IF(N143="základní",J143,0)</f>
        <v>0</v>
      </c>
      <c r="BF143" s="206">
        <f>IF(N143="snížená",J143,0)</f>
        <v>0</v>
      </c>
      <c r="BG143" s="206">
        <f>IF(N143="zákl. přenesená",J143,0)</f>
        <v>0</v>
      </c>
      <c r="BH143" s="206">
        <f>IF(N143="sníž. přenesená",J143,0)</f>
        <v>0</v>
      </c>
      <c r="BI143" s="206">
        <f>IF(N143="nulová",J143,0)</f>
        <v>0</v>
      </c>
      <c r="BJ143" s="19" t="s">
        <v>79</v>
      </c>
      <c r="BK143" s="206">
        <f>ROUND(I143*H143,2)</f>
        <v>0</v>
      </c>
      <c r="BL143" s="19" t="s">
        <v>665</v>
      </c>
      <c r="BM143" s="205" t="s">
        <v>875</v>
      </c>
    </row>
    <row r="144" spans="1:65" s="2" customFormat="1" ht="11.25">
      <c r="A144" s="36"/>
      <c r="B144" s="37"/>
      <c r="C144" s="38"/>
      <c r="D144" s="207" t="s">
        <v>248</v>
      </c>
      <c r="E144" s="38"/>
      <c r="F144" s="208" t="s">
        <v>738</v>
      </c>
      <c r="G144" s="38"/>
      <c r="H144" s="38"/>
      <c r="I144" s="117"/>
      <c r="J144" s="38"/>
      <c r="K144" s="38"/>
      <c r="L144" s="41"/>
      <c r="M144" s="209"/>
      <c r="N144" s="210"/>
      <c r="O144" s="66"/>
      <c r="P144" s="66"/>
      <c r="Q144" s="66"/>
      <c r="R144" s="66"/>
      <c r="S144" s="66"/>
      <c r="T144" s="67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T144" s="19" t="s">
        <v>248</v>
      </c>
      <c r="AU144" s="19" t="s">
        <v>81</v>
      </c>
    </row>
    <row r="145" spans="1:65" s="2" customFormat="1" ht="16.5" customHeight="1">
      <c r="A145" s="36"/>
      <c r="B145" s="37"/>
      <c r="C145" s="194" t="s">
        <v>478</v>
      </c>
      <c r="D145" s="194" t="s">
        <v>241</v>
      </c>
      <c r="E145" s="195" t="s">
        <v>876</v>
      </c>
      <c r="F145" s="196" t="s">
        <v>877</v>
      </c>
      <c r="G145" s="197" t="s">
        <v>327</v>
      </c>
      <c r="H145" s="198">
        <v>26</v>
      </c>
      <c r="I145" s="199"/>
      <c r="J145" s="200">
        <f>ROUND(I145*H145,2)</f>
        <v>0</v>
      </c>
      <c r="K145" s="196" t="s">
        <v>19</v>
      </c>
      <c r="L145" s="41"/>
      <c r="M145" s="201" t="s">
        <v>19</v>
      </c>
      <c r="N145" s="202" t="s">
        <v>43</v>
      </c>
      <c r="O145" s="66"/>
      <c r="P145" s="203">
        <f>O145*H145</f>
        <v>0</v>
      </c>
      <c r="Q145" s="203">
        <v>0.22563</v>
      </c>
      <c r="R145" s="203">
        <f>Q145*H145</f>
        <v>5.8663799999999995</v>
      </c>
      <c r="S145" s="203">
        <v>0.124</v>
      </c>
      <c r="T145" s="204">
        <f>S145*H145</f>
        <v>3.2240000000000002</v>
      </c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R145" s="205" t="s">
        <v>659</v>
      </c>
      <c r="AT145" s="205" t="s">
        <v>241</v>
      </c>
      <c r="AU145" s="205" t="s">
        <v>81</v>
      </c>
      <c r="AY145" s="19" t="s">
        <v>239</v>
      </c>
      <c r="BE145" s="206">
        <f>IF(N145="základní",J145,0)</f>
        <v>0</v>
      </c>
      <c r="BF145" s="206">
        <f>IF(N145="snížená",J145,0)</f>
        <v>0</v>
      </c>
      <c r="BG145" s="206">
        <f>IF(N145="zákl. přenesená",J145,0)</f>
        <v>0</v>
      </c>
      <c r="BH145" s="206">
        <f>IF(N145="sníž. přenesená",J145,0)</f>
        <v>0</v>
      </c>
      <c r="BI145" s="206">
        <f>IF(N145="nulová",J145,0)</f>
        <v>0</v>
      </c>
      <c r="BJ145" s="19" t="s">
        <v>79</v>
      </c>
      <c r="BK145" s="206">
        <f>ROUND(I145*H145,2)</f>
        <v>0</v>
      </c>
      <c r="BL145" s="19" t="s">
        <v>659</v>
      </c>
      <c r="BM145" s="205" t="s">
        <v>878</v>
      </c>
    </row>
    <row r="146" spans="1:65" s="2" customFormat="1" ht="19.5">
      <c r="A146" s="36"/>
      <c r="B146" s="37"/>
      <c r="C146" s="38"/>
      <c r="D146" s="207" t="s">
        <v>248</v>
      </c>
      <c r="E146" s="38"/>
      <c r="F146" s="208" t="s">
        <v>879</v>
      </c>
      <c r="G146" s="38"/>
      <c r="H146" s="38"/>
      <c r="I146" s="117"/>
      <c r="J146" s="38"/>
      <c r="K146" s="38"/>
      <c r="L146" s="41"/>
      <c r="M146" s="209"/>
      <c r="N146" s="210"/>
      <c r="O146" s="66"/>
      <c r="P146" s="66"/>
      <c r="Q146" s="66"/>
      <c r="R146" s="66"/>
      <c r="S146" s="66"/>
      <c r="T146" s="67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T146" s="19" t="s">
        <v>248</v>
      </c>
      <c r="AU146" s="19" t="s">
        <v>81</v>
      </c>
    </row>
    <row r="147" spans="1:65" s="2" customFormat="1" ht="16.5" customHeight="1">
      <c r="A147" s="36"/>
      <c r="B147" s="37"/>
      <c r="C147" s="240" t="s">
        <v>484</v>
      </c>
      <c r="D147" s="240" t="s">
        <v>653</v>
      </c>
      <c r="E147" s="241" t="s">
        <v>745</v>
      </c>
      <c r="F147" s="242" t="s">
        <v>735</v>
      </c>
      <c r="G147" s="243" t="s">
        <v>327</v>
      </c>
      <c r="H147" s="244">
        <v>26</v>
      </c>
      <c r="I147" s="245"/>
      <c r="J147" s="246">
        <f>ROUND(I147*H147,2)</f>
        <v>0</v>
      </c>
      <c r="K147" s="242" t="s">
        <v>19</v>
      </c>
      <c r="L147" s="247"/>
      <c r="M147" s="248" t="s">
        <v>19</v>
      </c>
      <c r="N147" s="249" t="s">
        <v>43</v>
      </c>
      <c r="O147" s="66"/>
      <c r="P147" s="203">
        <f>O147*H147</f>
        <v>0</v>
      </c>
      <c r="Q147" s="203">
        <v>0</v>
      </c>
      <c r="R147" s="203">
        <f>Q147*H147</f>
        <v>0</v>
      </c>
      <c r="S147" s="203">
        <v>0</v>
      </c>
      <c r="T147" s="204">
        <f>S147*H147</f>
        <v>0</v>
      </c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R147" s="205" t="s">
        <v>665</v>
      </c>
      <c r="AT147" s="205" t="s">
        <v>653</v>
      </c>
      <c r="AU147" s="205" t="s">
        <v>81</v>
      </c>
      <c r="AY147" s="19" t="s">
        <v>239</v>
      </c>
      <c r="BE147" s="206">
        <f>IF(N147="základní",J147,0)</f>
        <v>0</v>
      </c>
      <c r="BF147" s="206">
        <f>IF(N147="snížená",J147,0)</f>
        <v>0</v>
      </c>
      <c r="BG147" s="206">
        <f>IF(N147="zákl. přenesená",J147,0)</f>
        <v>0</v>
      </c>
      <c r="BH147" s="206">
        <f>IF(N147="sníž. přenesená",J147,0)</f>
        <v>0</v>
      </c>
      <c r="BI147" s="206">
        <f>IF(N147="nulová",J147,0)</f>
        <v>0</v>
      </c>
      <c r="BJ147" s="19" t="s">
        <v>79</v>
      </c>
      <c r="BK147" s="206">
        <f>ROUND(I147*H147,2)</f>
        <v>0</v>
      </c>
      <c r="BL147" s="19" t="s">
        <v>665</v>
      </c>
      <c r="BM147" s="205" t="s">
        <v>880</v>
      </c>
    </row>
    <row r="148" spans="1:65" s="2" customFormat="1" ht="11.25">
      <c r="A148" s="36"/>
      <c r="B148" s="37"/>
      <c r="C148" s="38"/>
      <c r="D148" s="207" t="s">
        <v>248</v>
      </c>
      <c r="E148" s="38"/>
      <c r="F148" s="208" t="s">
        <v>735</v>
      </c>
      <c r="G148" s="38"/>
      <c r="H148" s="38"/>
      <c r="I148" s="117"/>
      <c r="J148" s="38"/>
      <c r="K148" s="38"/>
      <c r="L148" s="41"/>
      <c r="M148" s="209"/>
      <c r="N148" s="210"/>
      <c r="O148" s="66"/>
      <c r="P148" s="66"/>
      <c r="Q148" s="66"/>
      <c r="R148" s="66"/>
      <c r="S148" s="66"/>
      <c r="T148" s="67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T148" s="19" t="s">
        <v>248</v>
      </c>
      <c r="AU148" s="19" t="s">
        <v>81</v>
      </c>
    </row>
    <row r="149" spans="1:65" s="2" customFormat="1" ht="16.5" customHeight="1">
      <c r="A149" s="36"/>
      <c r="B149" s="37"/>
      <c r="C149" s="194" t="s">
        <v>490</v>
      </c>
      <c r="D149" s="194" t="s">
        <v>241</v>
      </c>
      <c r="E149" s="195" t="s">
        <v>751</v>
      </c>
      <c r="F149" s="196" t="s">
        <v>752</v>
      </c>
      <c r="G149" s="197" t="s">
        <v>327</v>
      </c>
      <c r="H149" s="198">
        <v>80</v>
      </c>
      <c r="I149" s="199"/>
      <c r="J149" s="200">
        <f>ROUND(I149*H149,2)</f>
        <v>0</v>
      </c>
      <c r="K149" s="196" t="s">
        <v>19</v>
      </c>
      <c r="L149" s="41"/>
      <c r="M149" s="201" t="s">
        <v>19</v>
      </c>
      <c r="N149" s="202" t="s">
        <v>43</v>
      </c>
      <c r="O149" s="66"/>
      <c r="P149" s="203">
        <f>O149*H149</f>
        <v>0</v>
      </c>
      <c r="Q149" s="203">
        <v>0</v>
      </c>
      <c r="R149" s="203">
        <f>Q149*H149</f>
        <v>0</v>
      </c>
      <c r="S149" s="203">
        <v>0</v>
      </c>
      <c r="T149" s="204">
        <f>S149*H149</f>
        <v>0</v>
      </c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R149" s="205" t="s">
        <v>659</v>
      </c>
      <c r="AT149" s="205" t="s">
        <v>241</v>
      </c>
      <c r="AU149" s="205" t="s">
        <v>81</v>
      </c>
      <c r="AY149" s="19" t="s">
        <v>239</v>
      </c>
      <c r="BE149" s="206">
        <f>IF(N149="základní",J149,0)</f>
        <v>0</v>
      </c>
      <c r="BF149" s="206">
        <f>IF(N149="snížená",J149,0)</f>
        <v>0</v>
      </c>
      <c r="BG149" s="206">
        <f>IF(N149="zákl. přenesená",J149,0)</f>
        <v>0</v>
      </c>
      <c r="BH149" s="206">
        <f>IF(N149="sníž. přenesená",J149,0)</f>
        <v>0</v>
      </c>
      <c r="BI149" s="206">
        <f>IF(N149="nulová",J149,0)</f>
        <v>0</v>
      </c>
      <c r="BJ149" s="19" t="s">
        <v>79</v>
      </c>
      <c r="BK149" s="206">
        <f>ROUND(I149*H149,2)</f>
        <v>0</v>
      </c>
      <c r="BL149" s="19" t="s">
        <v>659</v>
      </c>
      <c r="BM149" s="205" t="s">
        <v>881</v>
      </c>
    </row>
    <row r="150" spans="1:65" s="2" customFormat="1" ht="19.5">
      <c r="A150" s="36"/>
      <c r="B150" s="37"/>
      <c r="C150" s="38"/>
      <c r="D150" s="207" t="s">
        <v>248</v>
      </c>
      <c r="E150" s="38"/>
      <c r="F150" s="208" t="s">
        <v>754</v>
      </c>
      <c r="G150" s="38"/>
      <c r="H150" s="38"/>
      <c r="I150" s="117"/>
      <c r="J150" s="38"/>
      <c r="K150" s="38"/>
      <c r="L150" s="41"/>
      <c r="M150" s="209"/>
      <c r="N150" s="210"/>
      <c r="O150" s="66"/>
      <c r="P150" s="66"/>
      <c r="Q150" s="66"/>
      <c r="R150" s="66"/>
      <c r="S150" s="66"/>
      <c r="T150" s="67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T150" s="19" t="s">
        <v>248</v>
      </c>
      <c r="AU150" s="19" t="s">
        <v>81</v>
      </c>
    </row>
    <row r="151" spans="1:65" s="2" customFormat="1" ht="16.5" customHeight="1">
      <c r="A151" s="36"/>
      <c r="B151" s="37"/>
      <c r="C151" s="194" t="s">
        <v>497</v>
      </c>
      <c r="D151" s="194" t="s">
        <v>241</v>
      </c>
      <c r="E151" s="195" t="s">
        <v>755</v>
      </c>
      <c r="F151" s="196" t="s">
        <v>756</v>
      </c>
      <c r="G151" s="197" t="s">
        <v>327</v>
      </c>
      <c r="H151" s="198">
        <v>16</v>
      </c>
      <c r="I151" s="199"/>
      <c r="J151" s="200">
        <f>ROUND(I151*H151,2)</f>
        <v>0</v>
      </c>
      <c r="K151" s="196" t="s">
        <v>19</v>
      </c>
      <c r="L151" s="41"/>
      <c r="M151" s="201" t="s">
        <v>19</v>
      </c>
      <c r="N151" s="202" t="s">
        <v>43</v>
      </c>
      <c r="O151" s="66"/>
      <c r="P151" s="203">
        <f>O151*H151</f>
        <v>0</v>
      </c>
      <c r="Q151" s="203">
        <v>0</v>
      </c>
      <c r="R151" s="203">
        <f>Q151*H151</f>
        <v>0</v>
      </c>
      <c r="S151" s="203">
        <v>0</v>
      </c>
      <c r="T151" s="204">
        <f>S151*H151</f>
        <v>0</v>
      </c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R151" s="205" t="s">
        <v>659</v>
      </c>
      <c r="AT151" s="205" t="s">
        <v>241</v>
      </c>
      <c r="AU151" s="205" t="s">
        <v>81</v>
      </c>
      <c r="AY151" s="19" t="s">
        <v>239</v>
      </c>
      <c r="BE151" s="206">
        <f>IF(N151="základní",J151,0)</f>
        <v>0</v>
      </c>
      <c r="BF151" s="206">
        <f>IF(N151="snížená",J151,0)</f>
        <v>0</v>
      </c>
      <c r="BG151" s="206">
        <f>IF(N151="zákl. přenesená",J151,0)</f>
        <v>0</v>
      </c>
      <c r="BH151" s="206">
        <f>IF(N151="sníž. přenesená",J151,0)</f>
        <v>0</v>
      </c>
      <c r="BI151" s="206">
        <f>IF(N151="nulová",J151,0)</f>
        <v>0</v>
      </c>
      <c r="BJ151" s="19" t="s">
        <v>79</v>
      </c>
      <c r="BK151" s="206">
        <f>ROUND(I151*H151,2)</f>
        <v>0</v>
      </c>
      <c r="BL151" s="19" t="s">
        <v>659</v>
      </c>
      <c r="BM151" s="205" t="s">
        <v>882</v>
      </c>
    </row>
    <row r="152" spans="1:65" s="2" customFormat="1" ht="19.5">
      <c r="A152" s="36"/>
      <c r="B152" s="37"/>
      <c r="C152" s="38"/>
      <c r="D152" s="207" t="s">
        <v>248</v>
      </c>
      <c r="E152" s="38"/>
      <c r="F152" s="208" t="s">
        <v>758</v>
      </c>
      <c r="G152" s="38"/>
      <c r="H152" s="38"/>
      <c r="I152" s="117"/>
      <c r="J152" s="38"/>
      <c r="K152" s="38"/>
      <c r="L152" s="41"/>
      <c r="M152" s="209"/>
      <c r="N152" s="210"/>
      <c r="O152" s="66"/>
      <c r="P152" s="66"/>
      <c r="Q152" s="66"/>
      <c r="R152" s="66"/>
      <c r="S152" s="66"/>
      <c r="T152" s="67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T152" s="19" t="s">
        <v>248</v>
      </c>
      <c r="AU152" s="19" t="s">
        <v>81</v>
      </c>
    </row>
    <row r="153" spans="1:65" s="2" customFormat="1" ht="16.5" customHeight="1">
      <c r="A153" s="36"/>
      <c r="B153" s="37"/>
      <c r="C153" s="194" t="s">
        <v>503</v>
      </c>
      <c r="D153" s="194" t="s">
        <v>241</v>
      </c>
      <c r="E153" s="195" t="s">
        <v>759</v>
      </c>
      <c r="F153" s="196" t="s">
        <v>760</v>
      </c>
      <c r="G153" s="197" t="s">
        <v>254</v>
      </c>
      <c r="H153" s="198">
        <v>1.2</v>
      </c>
      <c r="I153" s="199"/>
      <c r="J153" s="200">
        <f>ROUND(I153*H153,2)</f>
        <v>0</v>
      </c>
      <c r="K153" s="196" t="s">
        <v>19</v>
      </c>
      <c r="L153" s="41"/>
      <c r="M153" s="201" t="s">
        <v>19</v>
      </c>
      <c r="N153" s="202" t="s">
        <v>43</v>
      </c>
      <c r="O153" s="66"/>
      <c r="P153" s="203">
        <f>O153*H153</f>
        <v>0</v>
      </c>
      <c r="Q153" s="203">
        <v>0</v>
      </c>
      <c r="R153" s="203">
        <f>Q153*H153</f>
        <v>0</v>
      </c>
      <c r="S153" s="203">
        <v>0</v>
      </c>
      <c r="T153" s="204">
        <f>S153*H153</f>
        <v>0</v>
      </c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R153" s="205" t="s">
        <v>659</v>
      </c>
      <c r="AT153" s="205" t="s">
        <v>241</v>
      </c>
      <c r="AU153" s="205" t="s">
        <v>81</v>
      </c>
      <c r="AY153" s="19" t="s">
        <v>239</v>
      </c>
      <c r="BE153" s="206">
        <f>IF(N153="základní",J153,0)</f>
        <v>0</v>
      </c>
      <c r="BF153" s="206">
        <f>IF(N153="snížená",J153,0)</f>
        <v>0</v>
      </c>
      <c r="BG153" s="206">
        <f>IF(N153="zákl. přenesená",J153,0)</f>
        <v>0</v>
      </c>
      <c r="BH153" s="206">
        <f>IF(N153="sníž. přenesená",J153,0)</f>
        <v>0</v>
      </c>
      <c r="BI153" s="206">
        <f>IF(N153="nulová",J153,0)</f>
        <v>0</v>
      </c>
      <c r="BJ153" s="19" t="s">
        <v>79</v>
      </c>
      <c r="BK153" s="206">
        <f>ROUND(I153*H153,2)</f>
        <v>0</v>
      </c>
      <c r="BL153" s="19" t="s">
        <v>659</v>
      </c>
      <c r="BM153" s="205" t="s">
        <v>883</v>
      </c>
    </row>
    <row r="154" spans="1:65" s="2" customFormat="1" ht="11.25">
      <c r="A154" s="36"/>
      <c r="B154" s="37"/>
      <c r="C154" s="38"/>
      <c r="D154" s="207" t="s">
        <v>248</v>
      </c>
      <c r="E154" s="38"/>
      <c r="F154" s="208" t="s">
        <v>762</v>
      </c>
      <c r="G154" s="38"/>
      <c r="H154" s="38"/>
      <c r="I154" s="117"/>
      <c r="J154" s="38"/>
      <c r="K154" s="38"/>
      <c r="L154" s="41"/>
      <c r="M154" s="209"/>
      <c r="N154" s="210"/>
      <c r="O154" s="66"/>
      <c r="P154" s="66"/>
      <c r="Q154" s="66"/>
      <c r="R154" s="66"/>
      <c r="S154" s="66"/>
      <c r="T154" s="67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T154" s="19" t="s">
        <v>248</v>
      </c>
      <c r="AU154" s="19" t="s">
        <v>81</v>
      </c>
    </row>
    <row r="155" spans="1:65" s="2" customFormat="1" ht="16.5" customHeight="1">
      <c r="A155" s="36"/>
      <c r="B155" s="37"/>
      <c r="C155" s="194" t="s">
        <v>510</v>
      </c>
      <c r="D155" s="194" t="s">
        <v>241</v>
      </c>
      <c r="E155" s="195" t="s">
        <v>763</v>
      </c>
      <c r="F155" s="196" t="s">
        <v>764</v>
      </c>
      <c r="G155" s="197" t="s">
        <v>254</v>
      </c>
      <c r="H155" s="198">
        <v>12.597</v>
      </c>
      <c r="I155" s="199"/>
      <c r="J155" s="200">
        <f>ROUND(I155*H155,2)</f>
        <v>0</v>
      </c>
      <c r="K155" s="196" t="s">
        <v>19</v>
      </c>
      <c r="L155" s="41"/>
      <c r="M155" s="201" t="s">
        <v>19</v>
      </c>
      <c r="N155" s="202" t="s">
        <v>43</v>
      </c>
      <c r="O155" s="66"/>
      <c r="P155" s="203">
        <f>O155*H155</f>
        <v>0</v>
      </c>
      <c r="Q155" s="203">
        <v>0</v>
      </c>
      <c r="R155" s="203">
        <f>Q155*H155</f>
        <v>0</v>
      </c>
      <c r="S155" s="203">
        <v>0</v>
      </c>
      <c r="T155" s="204">
        <f>S155*H155</f>
        <v>0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R155" s="205" t="s">
        <v>659</v>
      </c>
      <c r="AT155" s="205" t="s">
        <v>241</v>
      </c>
      <c r="AU155" s="205" t="s">
        <v>81</v>
      </c>
      <c r="AY155" s="19" t="s">
        <v>239</v>
      </c>
      <c r="BE155" s="206">
        <f>IF(N155="základní",J155,0)</f>
        <v>0</v>
      </c>
      <c r="BF155" s="206">
        <f>IF(N155="snížená",J155,0)</f>
        <v>0</v>
      </c>
      <c r="BG155" s="206">
        <f>IF(N155="zákl. přenesená",J155,0)</f>
        <v>0</v>
      </c>
      <c r="BH155" s="206">
        <f>IF(N155="sníž. přenesená",J155,0)</f>
        <v>0</v>
      </c>
      <c r="BI155" s="206">
        <f>IF(N155="nulová",J155,0)</f>
        <v>0</v>
      </c>
      <c r="BJ155" s="19" t="s">
        <v>79</v>
      </c>
      <c r="BK155" s="206">
        <f>ROUND(I155*H155,2)</f>
        <v>0</v>
      </c>
      <c r="BL155" s="19" t="s">
        <v>659</v>
      </c>
      <c r="BM155" s="205" t="s">
        <v>884</v>
      </c>
    </row>
    <row r="156" spans="1:65" s="2" customFormat="1" ht="19.5">
      <c r="A156" s="36"/>
      <c r="B156" s="37"/>
      <c r="C156" s="38"/>
      <c r="D156" s="207" t="s">
        <v>248</v>
      </c>
      <c r="E156" s="38"/>
      <c r="F156" s="208" t="s">
        <v>766</v>
      </c>
      <c r="G156" s="38"/>
      <c r="H156" s="38"/>
      <c r="I156" s="117"/>
      <c r="J156" s="38"/>
      <c r="K156" s="38"/>
      <c r="L156" s="41"/>
      <c r="M156" s="209"/>
      <c r="N156" s="210"/>
      <c r="O156" s="66"/>
      <c r="P156" s="66"/>
      <c r="Q156" s="66"/>
      <c r="R156" s="66"/>
      <c r="S156" s="66"/>
      <c r="T156" s="67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T156" s="19" t="s">
        <v>248</v>
      </c>
      <c r="AU156" s="19" t="s">
        <v>81</v>
      </c>
    </row>
    <row r="157" spans="1:65" s="2" customFormat="1" ht="16.5" customHeight="1">
      <c r="A157" s="36"/>
      <c r="B157" s="37"/>
      <c r="C157" s="194" t="s">
        <v>518</v>
      </c>
      <c r="D157" s="194" t="s">
        <v>241</v>
      </c>
      <c r="E157" s="195" t="s">
        <v>767</v>
      </c>
      <c r="F157" s="196" t="s">
        <v>768</v>
      </c>
      <c r="G157" s="197" t="s">
        <v>254</v>
      </c>
      <c r="H157" s="198">
        <v>259.56</v>
      </c>
      <c r="I157" s="199"/>
      <c r="J157" s="200">
        <f>ROUND(I157*H157,2)</f>
        <v>0</v>
      </c>
      <c r="K157" s="196" t="s">
        <v>19</v>
      </c>
      <c r="L157" s="41"/>
      <c r="M157" s="201" t="s">
        <v>19</v>
      </c>
      <c r="N157" s="202" t="s">
        <v>43</v>
      </c>
      <c r="O157" s="66"/>
      <c r="P157" s="203">
        <f>O157*H157</f>
        <v>0</v>
      </c>
      <c r="Q157" s="203">
        <v>0</v>
      </c>
      <c r="R157" s="203">
        <f>Q157*H157</f>
        <v>0</v>
      </c>
      <c r="S157" s="203">
        <v>0</v>
      </c>
      <c r="T157" s="204">
        <f>S157*H157</f>
        <v>0</v>
      </c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R157" s="205" t="s">
        <v>659</v>
      </c>
      <c r="AT157" s="205" t="s">
        <v>241</v>
      </c>
      <c r="AU157" s="205" t="s">
        <v>81</v>
      </c>
      <c r="AY157" s="19" t="s">
        <v>239</v>
      </c>
      <c r="BE157" s="206">
        <f>IF(N157="základní",J157,0)</f>
        <v>0</v>
      </c>
      <c r="BF157" s="206">
        <f>IF(N157="snížená",J157,0)</f>
        <v>0</v>
      </c>
      <c r="BG157" s="206">
        <f>IF(N157="zákl. přenesená",J157,0)</f>
        <v>0</v>
      </c>
      <c r="BH157" s="206">
        <f>IF(N157="sníž. přenesená",J157,0)</f>
        <v>0</v>
      </c>
      <c r="BI157" s="206">
        <f>IF(N157="nulová",J157,0)</f>
        <v>0</v>
      </c>
      <c r="BJ157" s="19" t="s">
        <v>79</v>
      </c>
      <c r="BK157" s="206">
        <f>ROUND(I157*H157,2)</f>
        <v>0</v>
      </c>
      <c r="BL157" s="19" t="s">
        <v>659</v>
      </c>
      <c r="BM157" s="205" t="s">
        <v>885</v>
      </c>
    </row>
    <row r="158" spans="1:65" s="2" customFormat="1" ht="19.5">
      <c r="A158" s="36"/>
      <c r="B158" s="37"/>
      <c r="C158" s="38"/>
      <c r="D158" s="207" t="s">
        <v>248</v>
      </c>
      <c r="E158" s="38"/>
      <c r="F158" s="208" t="s">
        <v>770</v>
      </c>
      <c r="G158" s="38"/>
      <c r="H158" s="38"/>
      <c r="I158" s="117"/>
      <c r="J158" s="38"/>
      <c r="K158" s="38"/>
      <c r="L158" s="41"/>
      <c r="M158" s="209"/>
      <c r="N158" s="210"/>
      <c r="O158" s="66"/>
      <c r="P158" s="66"/>
      <c r="Q158" s="66"/>
      <c r="R158" s="66"/>
      <c r="S158" s="66"/>
      <c r="T158" s="67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T158" s="19" t="s">
        <v>248</v>
      </c>
      <c r="AU158" s="19" t="s">
        <v>81</v>
      </c>
    </row>
    <row r="159" spans="1:65" s="13" customFormat="1" ht="11.25">
      <c r="B159" s="211"/>
      <c r="C159" s="212"/>
      <c r="D159" s="207" t="s">
        <v>250</v>
      </c>
      <c r="E159" s="212"/>
      <c r="F159" s="214" t="s">
        <v>886</v>
      </c>
      <c r="G159" s="212"/>
      <c r="H159" s="215">
        <v>259.56</v>
      </c>
      <c r="I159" s="216"/>
      <c r="J159" s="212"/>
      <c r="K159" s="212"/>
      <c r="L159" s="217"/>
      <c r="M159" s="218"/>
      <c r="N159" s="219"/>
      <c r="O159" s="219"/>
      <c r="P159" s="219"/>
      <c r="Q159" s="219"/>
      <c r="R159" s="219"/>
      <c r="S159" s="219"/>
      <c r="T159" s="220"/>
      <c r="AT159" s="221" t="s">
        <v>250</v>
      </c>
      <c r="AU159" s="221" t="s">
        <v>81</v>
      </c>
      <c r="AV159" s="13" t="s">
        <v>81</v>
      </c>
      <c r="AW159" s="13" t="s">
        <v>4</v>
      </c>
      <c r="AX159" s="13" t="s">
        <v>79</v>
      </c>
      <c r="AY159" s="221" t="s">
        <v>239</v>
      </c>
    </row>
    <row r="160" spans="1:65" s="2" customFormat="1" ht="16.5" customHeight="1">
      <c r="A160" s="36"/>
      <c r="B160" s="37"/>
      <c r="C160" s="194" t="s">
        <v>524</v>
      </c>
      <c r="D160" s="194" t="s">
        <v>241</v>
      </c>
      <c r="E160" s="195" t="s">
        <v>772</v>
      </c>
      <c r="F160" s="196" t="s">
        <v>773</v>
      </c>
      <c r="G160" s="197" t="s">
        <v>254</v>
      </c>
      <c r="H160" s="198">
        <v>12.597</v>
      </c>
      <c r="I160" s="199"/>
      <c r="J160" s="200">
        <f>ROUND(I160*H160,2)</f>
        <v>0</v>
      </c>
      <c r="K160" s="196" t="s">
        <v>19</v>
      </c>
      <c r="L160" s="41"/>
      <c r="M160" s="201" t="s">
        <v>19</v>
      </c>
      <c r="N160" s="202" t="s">
        <v>43</v>
      </c>
      <c r="O160" s="66"/>
      <c r="P160" s="203">
        <f>O160*H160</f>
        <v>0</v>
      </c>
      <c r="Q160" s="203">
        <v>0</v>
      </c>
      <c r="R160" s="203">
        <f>Q160*H160</f>
        <v>0</v>
      </c>
      <c r="S160" s="203">
        <v>0</v>
      </c>
      <c r="T160" s="204">
        <f>S160*H160</f>
        <v>0</v>
      </c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R160" s="205" t="s">
        <v>659</v>
      </c>
      <c r="AT160" s="205" t="s">
        <v>241</v>
      </c>
      <c r="AU160" s="205" t="s">
        <v>81</v>
      </c>
      <c r="AY160" s="19" t="s">
        <v>239</v>
      </c>
      <c r="BE160" s="206">
        <f>IF(N160="základní",J160,0)</f>
        <v>0</v>
      </c>
      <c r="BF160" s="206">
        <f>IF(N160="snížená",J160,0)</f>
        <v>0</v>
      </c>
      <c r="BG160" s="206">
        <f>IF(N160="zákl. přenesená",J160,0)</f>
        <v>0</v>
      </c>
      <c r="BH160" s="206">
        <f>IF(N160="sníž. přenesená",J160,0)</f>
        <v>0</v>
      </c>
      <c r="BI160" s="206">
        <f>IF(N160="nulová",J160,0)</f>
        <v>0</v>
      </c>
      <c r="BJ160" s="19" t="s">
        <v>79</v>
      </c>
      <c r="BK160" s="206">
        <f>ROUND(I160*H160,2)</f>
        <v>0</v>
      </c>
      <c r="BL160" s="19" t="s">
        <v>659</v>
      </c>
      <c r="BM160" s="205" t="s">
        <v>887</v>
      </c>
    </row>
    <row r="161" spans="1:65" s="2" customFormat="1" ht="11.25">
      <c r="A161" s="36"/>
      <c r="B161" s="37"/>
      <c r="C161" s="38"/>
      <c r="D161" s="207" t="s">
        <v>248</v>
      </c>
      <c r="E161" s="38"/>
      <c r="F161" s="208" t="s">
        <v>775</v>
      </c>
      <c r="G161" s="38"/>
      <c r="H161" s="38"/>
      <c r="I161" s="117"/>
      <c r="J161" s="38"/>
      <c r="K161" s="38"/>
      <c r="L161" s="41"/>
      <c r="M161" s="209"/>
      <c r="N161" s="210"/>
      <c r="O161" s="66"/>
      <c r="P161" s="66"/>
      <c r="Q161" s="66"/>
      <c r="R161" s="66"/>
      <c r="S161" s="66"/>
      <c r="T161" s="67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T161" s="19" t="s">
        <v>248</v>
      </c>
      <c r="AU161" s="19" t="s">
        <v>81</v>
      </c>
    </row>
    <row r="162" spans="1:65" s="12" customFormat="1" ht="25.9" customHeight="1">
      <c r="B162" s="178"/>
      <c r="C162" s="179"/>
      <c r="D162" s="180" t="s">
        <v>71</v>
      </c>
      <c r="E162" s="181" t="s">
        <v>776</v>
      </c>
      <c r="F162" s="181" t="s">
        <v>107</v>
      </c>
      <c r="G162" s="179"/>
      <c r="H162" s="179"/>
      <c r="I162" s="182"/>
      <c r="J162" s="183">
        <f>BK162</f>
        <v>0</v>
      </c>
      <c r="K162" s="179"/>
      <c r="L162" s="184"/>
      <c r="M162" s="185"/>
      <c r="N162" s="186"/>
      <c r="O162" s="186"/>
      <c r="P162" s="187">
        <f>SUM(P163:P166)</f>
        <v>0</v>
      </c>
      <c r="Q162" s="186"/>
      <c r="R162" s="187">
        <f>SUM(R163:R166)</f>
        <v>0</v>
      </c>
      <c r="S162" s="186"/>
      <c r="T162" s="188">
        <f>SUM(T163:T166)</f>
        <v>0</v>
      </c>
      <c r="AR162" s="189" t="s">
        <v>246</v>
      </c>
      <c r="AT162" s="190" t="s">
        <v>71</v>
      </c>
      <c r="AU162" s="190" t="s">
        <v>72</v>
      </c>
      <c r="AY162" s="189" t="s">
        <v>239</v>
      </c>
      <c r="BK162" s="191">
        <f>SUM(BK163:BK166)</f>
        <v>0</v>
      </c>
    </row>
    <row r="163" spans="1:65" s="2" customFormat="1" ht="16.5" customHeight="1">
      <c r="A163" s="36"/>
      <c r="B163" s="37"/>
      <c r="C163" s="194" t="s">
        <v>530</v>
      </c>
      <c r="D163" s="194" t="s">
        <v>241</v>
      </c>
      <c r="E163" s="195" t="s">
        <v>777</v>
      </c>
      <c r="F163" s="196" t="s">
        <v>778</v>
      </c>
      <c r="G163" s="197" t="s">
        <v>285</v>
      </c>
      <c r="H163" s="198">
        <v>0</v>
      </c>
      <c r="I163" s="199"/>
      <c r="J163" s="200">
        <f>ROUND(I163*H163,2)</f>
        <v>0</v>
      </c>
      <c r="K163" s="196" t="s">
        <v>19</v>
      </c>
      <c r="L163" s="41"/>
      <c r="M163" s="201" t="s">
        <v>19</v>
      </c>
      <c r="N163" s="202" t="s">
        <v>43</v>
      </c>
      <c r="O163" s="66"/>
      <c r="P163" s="203">
        <f>O163*H163</f>
        <v>0</v>
      </c>
      <c r="Q163" s="203">
        <v>0</v>
      </c>
      <c r="R163" s="203">
        <f>Q163*H163</f>
        <v>0</v>
      </c>
      <c r="S163" s="203">
        <v>0</v>
      </c>
      <c r="T163" s="204">
        <f>S163*H163</f>
        <v>0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R163" s="205" t="s">
        <v>779</v>
      </c>
      <c r="AT163" s="205" t="s">
        <v>241</v>
      </c>
      <c r="AU163" s="205" t="s">
        <v>79</v>
      </c>
      <c r="AY163" s="19" t="s">
        <v>239</v>
      </c>
      <c r="BE163" s="206">
        <f>IF(N163="základní",J163,0)</f>
        <v>0</v>
      </c>
      <c r="BF163" s="206">
        <f>IF(N163="snížená",J163,0)</f>
        <v>0</v>
      </c>
      <c r="BG163" s="206">
        <f>IF(N163="zákl. přenesená",J163,0)</f>
        <v>0</v>
      </c>
      <c r="BH163" s="206">
        <f>IF(N163="sníž. přenesená",J163,0)</f>
        <v>0</v>
      </c>
      <c r="BI163" s="206">
        <f>IF(N163="nulová",J163,0)</f>
        <v>0</v>
      </c>
      <c r="BJ163" s="19" t="s">
        <v>79</v>
      </c>
      <c r="BK163" s="206">
        <f>ROUND(I163*H163,2)</f>
        <v>0</v>
      </c>
      <c r="BL163" s="19" t="s">
        <v>779</v>
      </c>
      <c r="BM163" s="205" t="s">
        <v>888</v>
      </c>
    </row>
    <row r="164" spans="1:65" s="2" customFormat="1" ht="11.25">
      <c r="A164" s="36"/>
      <c r="B164" s="37"/>
      <c r="C164" s="38"/>
      <c r="D164" s="207" t="s">
        <v>248</v>
      </c>
      <c r="E164" s="38"/>
      <c r="F164" s="208" t="s">
        <v>781</v>
      </c>
      <c r="G164" s="38"/>
      <c r="H164" s="38"/>
      <c r="I164" s="117"/>
      <c r="J164" s="38"/>
      <c r="K164" s="38"/>
      <c r="L164" s="41"/>
      <c r="M164" s="209"/>
      <c r="N164" s="210"/>
      <c r="O164" s="66"/>
      <c r="P164" s="66"/>
      <c r="Q164" s="66"/>
      <c r="R164" s="66"/>
      <c r="S164" s="66"/>
      <c r="T164" s="67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T164" s="19" t="s">
        <v>248</v>
      </c>
      <c r="AU164" s="19" t="s">
        <v>79</v>
      </c>
    </row>
    <row r="165" spans="1:65" s="2" customFormat="1" ht="16.5" customHeight="1">
      <c r="A165" s="36"/>
      <c r="B165" s="37"/>
      <c r="C165" s="194" t="s">
        <v>536</v>
      </c>
      <c r="D165" s="194" t="s">
        <v>241</v>
      </c>
      <c r="E165" s="195" t="s">
        <v>782</v>
      </c>
      <c r="F165" s="196" t="s">
        <v>889</v>
      </c>
      <c r="G165" s="197" t="s">
        <v>285</v>
      </c>
      <c r="H165" s="198">
        <v>0</v>
      </c>
      <c r="I165" s="199"/>
      <c r="J165" s="200">
        <f>ROUND(I165*H165,2)</f>
        <v>0</v>
      </c>
      <c r="K165" s="196" t="s">
        <v>19</v>
      </c>
      <c r="L165" s="41"/>
      <c r="M165" s="201" t="s">
        <v>19</v>
      </c>
      <c r="N165" s="202" t="s">
        <v>43</v>
      </c>
      <c r="O165" s="66"/>
      <c r="P165" s="203">
        <f>O165*H165</f>
        <v>0</v>
      </c>
      <c r="Q165" s="203">
        <v>0</v>
      </c>
      <c r="R165" s="203">
        <f>Q165*H165</f>
        <v>0</v>
      </c>
      <c r="S165" s="203">
        <v>0</v>
      </c>
      <c r="T165" s="204">
        <f>S165*H165</f>
        <v>0</v>
      </c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R165" s="205" t="s">
        <v>779</v>
      </c>
      <c r="AT165" s="205" t="s">
        <v>241</v>
      </c>
      <c r="AU165" s="205" t="s">
        <v>79</v>
      </c>
      <c r="AY165" s="19" t="s">
        <v>239</v>
      </c>
      <c r="BE165" s="206">
        <f>IF(N165="základní",J165,0)</f>
        <v>0</v>
      </c>
      <c r="BF165" s="206">
        <f>IF(N165="snížená",J165,0)</f>
        <v>0</v>
      </c>
      <c r="BG165" s="206">
        <f>IF(N165="zákl. přenesená",J165,0)</f>
        <v>0</v>
      </c>
      <c r="BH165" s="206">
        <f>IF(N165="sníž. přenesená",J165,0)</f>
        <v>0</v>
      </c>
      <c r="BI165" s="206">
        <f>IF(N165="nulová",J165,0)</f>
        <v>0</v>
      </c>
      <c r="BJ165" s="19" t="s">
        <v>79</v>
      </c>
      <c r="BK165" s="206">
        <f>ROUND(I165*H165,2)</f>
        <v>0</v>
      </c>
      <c r="BL165" s="19" t="s">
        <v>779</v>
      </c>
      <c r="BM165" s="205" t="s">
        <v>890</v>
      </c>
    </row>
    <row r="166" spans="1:65" s="2" customFormat="1" ht="11.25">
      <c r="A166" s="36"/>
      <c r="B166" s="37"/>
      <c r="C166" s="38"/>
      <c r="D166" s="207" t="s">
        <v>248</v>
      </c>
      <c r="E166" s="38"/>
      <c r="F166" s="208" t="s">
        <v>785</v>
      </c>
      <c r="G166" s="38"/>
      <c r="H166" s="38"/>
      <c r="I166" s="117"/>
      <c r="J166" s="38"/>
      <c r="K166" s="38"/>
      <c r="L166" s="41"/>
      <c r="M166" s="226"/>
      <c r="N166" s="227"/>
      <c r="O166" s="228"/>
      <c r="P166" s="228"/>
      <c r="Q166" s="228"/>
      <c r="R166" s="228"/>
      <c r="S166" s="228"/>
      <c r="T166" s="229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T166" s="19" t="s">
        <v>248</v>
      </c>
      <c r="AU166" s="19" t="s">
        <v>79</v>
      </c>
    </row>
    <row r="167" spans="1:65" s="2" customFormat="1" ht="6.95" customHeight="1">
      <c r="A167" s="36"/>
      <c r="B167" s="49"/>
      <c r="C167" s="50"/>
      <c r="D167" s="50"/>
      <c r="E167" s="50"/>
      <c r="F167" s="50"/>
      <c r="G167" s="50"/>
      <c r="H167" s="50"/>
      <c r="I167" s="144"/>
      <c r="J167" s="50"/>
      <c r="K167" s="50"/>
      <c r="L167" s="41"/>
      <c r="M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</row>
  </sheetData>
  <sheetProtection algorithmName="SHA-512" hashValue="xbSG7+F2gtjr1BnLL2VgdrSuZgIVkOsbhEe7/mVS8dw//sbtI0IYI23LwPX3Zdt1m8LYkJBlXfEt/s07XH4MrA==" saltValue="3Hwqu6DA9VChsNAcFInp42SXlH9/+LC/TuCm9yJWK4rRE0+kJgPjXWF6cwVReJpNIMRW+jOrZRrO9/JyCm1Qbg==" spinCount="100000" sheet="1" objects="1" scenarios="1" formatColumns="0" formatRows="0" autoFilter="0"/>
  <autoFilter ref="C94:K166" xr:uid="{00000000-0009-0000-0000-000007000000}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100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" style="1" customWidth="1"/>
    <col min="8" max="8" width="11.5" style="1" customWidth="1"/>
    <col min="9" max="9" width="20.1640625" style="110" customWidth="1"/>
    <col min="10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I2" s="110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AT2" s="19" t="s">
        <v>115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3"/>
      <c r="J3" s="112"/>
      <c r="K3" s="112"/>
      <c r="L3" s="22"/>
      <c r="AT3" s="19" t="s">
        <v>81</v>
      </c>
    </row>
    <row r="4" spans="1:46" s="1" customFormat="1" ht="24.95" customHeight="1">
      <c r="B4" s="22"/>
      <c r="D4" s="114" t="s">
        <v>213</v>
      </c>
      <c r="I4" s="110"/>
      <c r="L4" s="22"/>
      <c r="M4" s="115" t="s">
        <v>10</v>
      </c>
      <c r="AT4" s="19" t="s">
        <v>4</v>
      </c>
    </row>
    <row r="5" spans="1:46" s="1" customFormat="1" ht="6.95" customHeight="1">
      <c r="B5" s="22"/>
      <c r="I5" s="110"/>
      <c r="L5" s="22"/>
    </row>
    <row r="6" spans="1:46" s="1" customFormat="1" ht="12" customHeight="1">
      <c r="B6" s="22"/>
      <c r="D6" s="116" t="s">
        <v>16</v>
      </c>
      <c r="I6" s="110"/>
      <c r="L6" s="22"/>
    </row>
    <row r="7" spans="1:46" s="1" customFormat="1" ht="16.5" customHeight="1">
      <c r="B7" s="22"/>
      <c r="E7" s="397" t="str">
        <f>'Rekapitulace stavby'!K6</f>
        <v>Horoměřická S 071 - most, Praha 6, č. akce 999615</v>
      </c>
      <c r="F7" s="398"/>
      <c r="G7" s="398"/>
      <c r="H7" s="398"/>
      <c r="I7" s="110"/>
      <c r="L7" s="22"/>
    </row>
    <row r="8" spans="1:46" ht="12.75">
      <c r="B8" s="22"/>
      <c r="D8" s="116" t="s">
        <v>214</v>
      </c>
      <c r="L8" s="22"/>
    </row>
    <row r="9" spans="1:46" s="1" customFormat="1" ht="16.5" customHeight="1">
      <c r="B9" s="22"/>
      <c r="E9" s="397" t="s">
        <v>644</v>
      </c>
      <c r="F9" s="371"/>
      <c r="G9" s="371"/>
      <c r="H9" s="371"/>
      <c r="I9" s="110"/>
      <c r="L9" s="22"/>
    </row>
    <row r="10" spans="1:46" s="1" customFormat="1" ht="12" customHeight="1">
      <c r="B10" s="22"/>
      <c r="D10" s="116" t="s">
        <v>216</v>
      </c>
      <c r="I10" s="110"/>
      <c r="L10" s="22"/>
    </row>
    <row r="11" spans="1:46" s="2" customFormat="1" ht="16.5" customHeight="1">
      <c r="A11" s="36"/>
      <c r="B11" s="41"/>
      <c r="C11" s="36"/>
      <c r="D11" s="36"/>
      <c r="E11" s="407" t="s">
        <v>836</v>
      </c>
      <c r="F11" s="399"/>
      <c r="G11" s="399"/>
      <c r="H11" s="399"/>
      <c r="I11" s="117"/>
      <c r="J11" s="36"/>
      <c r="K11" s="36"/>
      <c r="L11" s="118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</row>
    <row r="12" spans="1:46" s="2" customFormat="1" ht="12" customHeight="1">
      <c r="A12" s="36"/>
      <c r="B12" s="41"/>
      <c r="C12" s="36"/>
      <c r="D12" s="116" t="s">
        <v>646</v>
      </c>
      <c r="E12" s="36"/>
      <c r="F12" s="36"/>
      <c r="G12" s="36"/>
      <c r="H12" s="36"/>
      <c r="I12" s="117"/>
      <c r="J12" s="36"/>
      <c r="K12" s="36"/>
      <c r="L12" s="118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</row>
    <row r="13" spans="1:46" s="2" customFormat="1" ht="16.5" customHeight="1">
      <c r="A13" s="36"/>
      <c r="B13" s="41"/>
      <c r="C13" s="36"/>
      <c r="D13" s="36"/>
      <c r="E13" s="400" t="s">
        <v>891</v>
      </c>
      <c r="F13" s="399"/>
      <c r="G13" s="399"/>
      <c r="H13" s="399"/>
      <c r="I13" s="117"/>
      <c r="J13" s="36"/>
      <c r="K13" s="36"/>
      <c r="L13" s="118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</row>
    <row r="14" spans="1:46" s="2" customFormat="1" ht="11.25">
      <c r="A14" s="36"/>
      <c r="B14" s="41"/>
      <c r="C14" s="36"/>
      <c r="D14" s="36"/>
      <c r="E14" s="36"/>
      <c r="F14" s="36"/>
      <c r="G14" s="36"/>
      <c r="H14" s="36"/>
      <c r="I14" s="117"/>
      <c r="J14" s="36"/>
      <c r="K14" s="36"/>
      <c r="L14" s="118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</row>
    <row r="15" spans="1:46" s="2" customFormat="1" ht="12" customHeight="1">
      <c r="A15" s="36"/>
      <c r="B15" s="41"/>
      <c r="C15" s="36"/>
      <c r="D15" s="116" t="s">
        <v>18</v>
      </c>
      <c r="E15" s="36"/>
      <c r="F15" s="105" t="s">
        <v>19</v>
      </c>
      <c r="G15" s="36"/>
      <c r="H15" s="36"/>
      <c r="I15" s="119" t="s">
        <v>20</v>
      </c>
      <c r="J15" s="105" t="s">
        <v>19</v>
      </c>
      <c r="K15" s="36"/>
      <c r="L15" s="118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</row>
    <row r="16" spans="1:46" s="2" customFormat="1" ht="12" customHeight="1">
      <c r="A16" s="36"/>
      <c r="B16" s="41"/>
      <c r="C16" s="36"/>
      <c r="D16" s="116" t="s">
        <v>21</v>
      </c>
      <c r="E16" s="36"/>
      <c r="F16" s="105" t="s">
        <v>22</v>
      </c>
      <c r="G16" s="36"/>
      <c r="H16" s="36"/>
      <c r="I16" s="119" t="s">
        <v>23</v>
      </c>
      <c r="J16" s="120" t="str">
        <f>'Rekapitulace stavby'!AN8</f>
        <v>12. 6. 2020</v>
      </c>
      <c r="K16" s="36"/>
      <c r="L16" s="118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</row>
    <row r="17" spans="1:31" s="2" customFormat="1" ht="10.9" customHeight="1">
      <c r="A17" s="36"/>
      <c r="B17" s="41"/>
      <c r="C17" s="36"/>
      <c r="D17" s="36"/>
      <c r="E17" s="36"/>
      <c r="F17" s="36"/>
      <c r="G17" s="36"/>
      <c r="H17" s="36"/>
      <c r="I17" s="117"/>
      <c r="J17" s="36"/>
      <c r="K17" s="36"/>
      <c r="L17" s="118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</row>
    <row r="18" spans="1:31" s="2" customFormat="1" ht="12" customHeight="1">
      <c r="A18" s="36"/>
      <c r="B18" s="41"/>
      <c r="C18" s="36"/>
      <c r="D18" s="116" t="s">
        <v>25</v>
      </c>
      <c r="E18" s="36"/>
      <c r="F18" s="36"/>
      <c r="G18" s="36"/>
      <c r="H18" s="36"/>
      <c r="I18" s="119" t="s">
        <v>26</v>
      </c>
      <c r="J18" s="105" t="s">
        <v>19</v>
      </c>
      <c r="K18" s="36"/>
      <c r="L18" s="118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</row>
    <row r="19" spans="1:31" s="2" customFormat="1" ht="18" customHeight="1">
      <c r="A19" s="36"/>
      <c r="B19" s="41"/>
      <c r="C19" s="36"/>
      <c r="D19" s="36"/>
      <c r="E19" s="105" t="s">
        <v>27</v>
      </c>
      <c r="F19" s="36"/>
      <c r="G19" s="36"/>
      <c r="H19" s="36"/>
      <c r="I19" s="119" t="s">
        <v>28</v>
      </c>
      <c r="J19" s="105" t="s">
        <v>19</v>
      </c>
      <c r="K19" s="36"/>
      <c r="L19" s="118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</row>
    <row r="20" spans="1:31" s="2" customFormat="1" ht="6.95" customHeight="1">
      <c r="A20" s="36"/>
      <c r="B20" s="41"/>
      <c r="C20" s="36"/>
      <c r="D20" s="36"/>
      <c r="E20" s="36"/>
      <c r="F20" s="36"/>
      <c r="G20" s="36"/>
      <c r="H20" s="36"/>
      <c r="I20" s="117"/>
      <c r="J20" s="36"/>
      <c r="K20" s="36"/>
      <c r="L20" s="118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</row>
    <row r="21" spans="1:31" s="2" customFormat="1" ht="12" customHeight="1">
      <c r="A21" s="36"/>
      <c r="B21" s="41"/>
      <c r="C21" s="36"/>
      <c r="D21" s="116" t="s">
        <v>29</v>
      </c>
      <c r="E21" s="36"/>
      <c r="F21" s="36"/>
      <c r="G21" s="36"/>
      <c r="H21" s="36"/>
      <c r="I21" s="119" t="s">
        <v>26</v>
      </c>
      <c r="J21" s="32" t="str">
        <f>'Rekapitulace stavby'!AN13</f>
        <v>Vyplň údaj</v>
      </c>
      <c r="K21" s="36"/>
      <c r="L21" s="118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s="2" customFormat="1" ht="18" customHeight="1">
      <c r="A22" s="36"/>
      <c r="B22" s="41"/>
      <c r="C22" s="36"/>
      <c r="D22" s="36"/>
      <c r="E22" s="401" t="str">
        <f>'Rekapitulace stavby'!E14</f>
        <v>Vyplň údaj</v>
      </c>
      <c r="F22" s="402"/>
      <c r="G22" s="402"/>
      <c r="H22" s="402"/>
      <c r="I22" s="119" t="s">
        <v>28</v>
      </c>
      <c r="J22" s="32" t="str">
        <f>'Rekapitulace stavby'!AN14</f>
        <v>Vyplň údaj</v>
      </c>
      <c r="K22" s="36"/>
      <c r="L22" s="118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</row>
    <row r="23" spans="1:31" s="2" customFormat="1" ht="6.95" customHeight="1">
      <c r="A23" s="36"/>
      <c r="B23" s="41"/>
      <c r="C23" s="36"/>
      <c r="D23" s="36"/>
      <c r="E23" s="36"/>
      <c r="F23" s="36"/>
      <c r="G23" s="36"/>
      <c r="H23" s="36"/>
      <c r="I23" s="117"/>
      <c r="J23" s="36"/>
      <c r="K23" s="36"/>
      <c r="L23" s="118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</row>
    <row r="24" spans="1:31" s="2" customFormat="1" ht="12" customHeight="1">
      <c r="A24" s="36"/>
      <c r="B24" s="41"/>
      <c r="C24" s="36"/>
      <c r="D24" s="116" t="s">
        <v>31</v>
      </c>
      <c r="E24" s="36"/>
      <c r="F24" s="36"/>
      <c r="G24" s="36"/>
      <c r="H24" s="36"/>
      <c r="I24" s="119" t="s">
        <v>26</v>
      </c>
      <c r="J24" s="105" t="s">
        <v>19</v>
      </c>
      <c r="K24" s="36"/>
      <c r="L24" s="118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</row>
    <row r="25" spans="1:31" s="2" customFormat="1" ht="18" customHeight="1">
      <c r="A25" s="36"/>
      <c r="B25" s="41"/>
      <c r="C25" s="36"/>
      <c r="D25" s="36"/>
      <c r="E25" s="105" t="s">
        <v>32</v>
      </c>
      <c r="F25" s="36"/>
      <c r="G25" s="36"/>
      <c r="H25" s="36"/>
      <c r="I25" s="119" t="s">
        <v>28</v>
      </c>
      <c r="J25" s="105" t="s">
        <v>19</v>
      </c>
      <c r="K25" s="36"/>
      <c r="L25" s="118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</row>
    <row r="26" spans="1:31" s="2" customFormat="1" ht="6.95" customHeight="1">
      <c r="A26" s="36"/>
      <c r="B26" s="41"/>
      <c r="C26" s="36"/>
      <c r="D26" s="36"/>
      <c r="E26" s="36"/>
      <c r="F26" s="36"/>
      <c r="G26" s="36"/>
      <c r="H26" s="36"/>
      <c r="I26" s="117"/>
      <c r="J26" s="36"/>
      <c r="K26" s="36"/>
      <c r="L26" s="118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</row>
    <row r="27" spans="1:31" s="2" customFormat="1" ht="12" customHeight="1">
      <c r="A27" s="36"/>
      <c r="B27" s="41"/>
      <c r="C27" s="36"/>
      <c r="D27" s="116" t="s">
        <v>34</v>
      </c>
      <c r="E27" s="36"/>
      <c r="F27" s="36"/>
      <c r="G27" s="36"/>
      <c r="H27" s="36"/>
      <c r="I27" s="119" t="s">
        <v>26</v>
      </c>
      <c r="J27" s="105" t="s">
        <v>19</v>
      </c>
      <c r="K27" s="36"/>
      <c r="L27" s="118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1:31" s="2" customFormat="1" ht="18" customHeight="1">
      <c r="A28" s="36"/>
      <c r="B28" s="41"/>
      <c r="C28" s="36"/>
      <c r="D28" s="36"/>
      <c r="E28" s="105" t="s">
        <v>648</v>
      </c>
      <c r="F28" s="36"/>
      <c r="G28" s="36"/>
      <c r="H28" s="36"/>
      <c r="I28" s="119" t="s">
        <v>28</v>
      </c>
      <c r="J28" s="105" t="s">
        <v>19</v>
      </c>
      <c r="K28" s="36"/>
      <c r="L28" s="118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</row>
    <row r="29" spans="1:31" s="2" customFormat="1" ht="6.95" customHeight="1">
      <c r="A29" s="36"/>
      <c r="B29" s="41"/>
      <c r="C29" s="36"/>
      <c r="D29" s="36"/>
      <c r="E29" s="36"/>
      <c r="F29" s="36"/>
      <c r="G29" s="36"/>
      <c r="H29" s="36"/>
      <c r="I29" s="117"/>
      <c r="J29" s="36"/>
      <c r="K29" s="36"/>
      <c r="L29" s="118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1:31" s="2" customFormat="1" ht="12" customHeight="1">
      <c r="A30" s="36"/>
      <c r="B30" s="41"/>
      <c r="C30" s="36"/>
      <c r="D30" s="116" t="s">
        <v>36</v>
      </c>
      <c r="E30" s="36"/>
      <c r="F30" s="36"/>
      <c r="G30" s="36"/>
      <c r="H30" s="36"/>
      <c r="I30" s="117"/>
      <c r="J30" s="36"/>
      <c r="K30" s="36"/>
      <c r="L30" s="118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</row>
    <row r="31" spans="1:31" s="8" customFormat="1" ht="16.5" customHeight="1">
      <c r="A31" s="121"/>
      <c r="B31" s="122"/>
      <c r="C31" s="121"/>
      <c r="D31" s="121"/>
      <c r="E31" s="403" t="s">
        <v>19</v>
      </c>
      <c r="F31" s="403"/>
      <c r="G31" s="403"/>
      <c r="H31" s="403"/>
      <c r="I31" s="123"/>
      <c r="J31" s="121"/>
      <c r="K31" s="121"/>
      <c r="L31" s="124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</row>
    <row r="32" spans="1:31" s="2" customFormat="1" ht="6.95" customHeight="1">
      <c r="A32" s="36"/>
      <c r="B32" s="41"/>
      <c r="C32" s="36"/>
      <c r="D32" s="36"/>
      <c r="E32" s="36"/>
      <c r="F32" s="36"/>
      <c r="G32" s="36"/>
      <c r="H32" s="36"/>
      <c r="I32" s="117"/>
      <c r="J32" s="36"/>
      <c r="K32" s="36"/>
      <c r="L32" s="118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</row>
    <row r="33" spans="1:31" s="2" customFormat="1" ht="6.95" customHeight="1">
      <c r="A33" s="36"/>
      <c r="B33" s="41"/>
      <c r="C33" s="36"/>
      <c r="D33" s="125"/>
      <c r="E33" s="125"/>
      <c r="F33" s="125"/>
      <c r="G33" s="125"/>
      <c r="H33" s="125"/>
      <c r="I33" s="126"/>
      <c r="J33" s="125"/>
      <c r="K33" s="125"/>
      <c r="L33" s="118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1:31" s="2" customFormat="1" ht="25.35" customHeight="1">
      <c r="A34" s="36"/>
      <c r="B34" s="41"/>
      <c r="C34" s="36"/>
      <c r="D34" s="127" t="s">
        <v>38</v>
      </c>
      <c r="E34" s="36"/>
      <c r="F34" s="36"/>
      <c r="G34" s="36"/>
      <c r="H34" s="36"/>
      <c r="I34" s="117"/>
      <c r="J34" s="128">
        <f>ROUND(J91, 2)</f>
        <v>0</v>
      </c>
      <c r="K34" s="36"/>
      <c r="L34" s="118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31" s="2" customFormat="1" ht="6.95" customHeight="1">
      <c r="A35" s="36"/>
      <c r="B35" s="41"/>
      <c r="C35" s="36"/>
      <c r="D35" s="125"/>
      <c r="E35" s="125"/>
      <c r="F35" s="125"/>
      <c r="G35" s="125"/>
      <c r="H35" s="125"/>
      <c r="I35" s="126"/>
      <c r="J35" s="125"/>
      <c r="K35" s="125"/>
      <c r="L35" s="118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</row>
    <row r="36" spans="1:31" s="2" customFormat="1" ht="14.45" customHeight="1">
      <c r="A36" s="36"/>
      <c r="B36" s="41"/>
      <c r="C36" s="36"/>
      <c r="D36" s="36"/>
      <c r="E36" s="36"/>
      <c r="F36" s="129" t="s">
        <v>40</v>
      </c>
      <c r="G36" s="36"/>
      <c r="H36" s="36"/>
      <c r="I36" s="130" t="s">
        <v>39</v>
      </c>
      <c r="J36" s="129" t="s">
        <v>41</v>
      </c>
      <c r="K36" s="36"/>
      <c r="L36" s="118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s="2" customFormat="1" ht="14.45" customHeight="1">
      <c r="A37" s="36"/>
      <c r="B37" s="41"/>
      <c r="C37" s="36"/>
      <c r="D37" s="131" t="s">
        <v>42</v>
      </c>
      <c r="E37" s="116" t="s">
        <v>43</v>
      </c>
      <c r="F37" s="132">
        <f>ROUND((SUM(BE91:BE99)),  2)</f>
        <v>0</v>
      </c>
      <c r="G37" s="36"/>
      <c r="H37" s="36"/>
      <c r="I37" s="133">
        <v>0.21</v>
      </c>
      <c r="J37" s="132">
        <f>ROUND(((SUM(BE91:BE99))*I37),  2)</f>
        <v>0</v>
      </c>
      <c r="K37" s="36"/>
      <c r="L37" s="118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1:31" s="2" customFormat="1" ht="14.45" customHeight="1">
      <c r="A38" s="36"/>
      <c r="B38" s="41"/>
      <c r="C38" s="36"/>
      <c r="D38" s="36"/>
      <c r="E38" s="116" t="s">
        <v>44</v>
      </c>
      <c r="F38" s="132">
        <f>ROUND((SUM(BF91:BF99)),  2)</f>
        <v>0</v>
      </c>
      <c r="G38" s="36"/>
      <c r="H38" s="36"/>
      <c r="I38" s="133">
        <v>0.15</v>
      </c>
      <c r="J38" s="132">
        <f>ROUND(((SUM(BF91:BF99))*I38),  2)</f>
        <v>0</v>
      </c>
      <c r="K38" s="36"/>
      <c r="L38" s="118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1:31" s="2" customFormat="1" ht="14.45" hidden="1" customHeight="1">
      <c r="A39" s="36"/>
      <c r="B39" s="41"/>
      <c r="C39" s="36"/>
      <c r="D39" s="36"/>
      <c r="E39" s="116" t="s">
        <v>45</v>
      </c>
      <c r="F39" s="132">
        <f>ROUND((SUM(BG91:BG99)),  2)</f>
        <v>0</v>
      </c>
      <c r="G39" s="36"/>
      <c r="H39" s="36"/>
      <c r="I39" s="133">
        <v>0.21</v>
      </c>
      <c r="J39" s="132">
        <f>0</f>
        <v>0</v>
      </c>
      <c r="K39" s="36"/>
      <c r="L39" s="118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0" spans="1:31" s="2" customFormat="1" ht="14.45" hidden="1" customHeight="1">
      <c r="A40" s="36"/>
      <c r="B40" s="41"/>
      <c r="C40" s="36"/>
      <c r="D40" s="36"/>
      <c r="E40" s="116" t="s">
        <v>46</v>
      </c>
      <c r="F40" s="132">
        <f>ROUND((SUM(BH91:BH99)),  2)</f>
        <v>0</v>
      </c>
      <c r="G40" s="36"/>
      <c r="H40" s="36"/>
      <c r="I40" s="133">
        <v>0.15</v>
      </c>
      <c r="J40" s="132">
        <f>0</f>
        <v>0</v>
      </c>
      <c r="K40" s="36"/>
      <c r="L40" s="118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31" s="2" customFormat="1" ht="14.45" hidden="1" customHeight="1">
      <c r="A41" s="36"/>
      <c r="B41" s="41"/>
      <c r="C41" s="36"/>
      <c r="D41" s="36"/>
      <c r="E41" s="116" t="s">
        <v>47</v>
      </c>
      <c r="F41" s="132">
        <f>ROUND((SUM(BI91:BI99)),  2)</f>
        <v>0</v>
      </c>
      <c r="G41" s="36"/>
      <c r="H41" s="36"/>
      <c r="I41" s="133">
        <v>0</v>
      </c>
      <c r="J41" s="132">
        <f>0</f>
        <v>0</v>
      </c>
      <c r="K41" s="36"/>
      <c r="L41" s="118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31" s="2" customFormat="1" ht="6.95" customHeight="1">
      <c r="A42" s="36"/>
      <c r="B42" s="41"/>
      <c r="C42" s="36"/>
      <c r="D42" s="36"/>
      <c r="E42" s="36"/>
      <c r="F42" s="36"/>
      <c r="G42" s="36"/>
      <c r="H42" s="36"/>
      <c r="I42" s="117"/>
      <c r="J42" s="36"/>
      <c r="K42" s="36"/>
      <c r="L42" s="118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</row>
    <row r="43" spans="1:31" s="2" customFormat="1" ht="25.35" customHeight="1">
      <c r="A43" s="36"/>
      <c r="B43" s="41"/>
      <c r="C43" s="134"/>
      <c r="D43" s="135" t="s">
        <v>48</v>
      </c>
      <c r="E43" s="136"/>
      <c r="F43" s="136"/>
      <c r="G43" s="137" t="s">
        <v>49</v>
      </c>
      <c r="H43" s="138" t="s">
        <v>50</v>
      </c>
      <c r="I43" s="139"/>
      <c r="J43" s="140">
        <f>SUM(J34:J41)</f>
        <v>0</v>
      </c>
      <c r="K43" s="141"/>
      <c r="L43" s="118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</row>
    <row r="44" spans="1:31" s="2" customFormat="1" ht="14.45" customHeight="1">
      <c r="A44" s="36"/>
      <c r="B44" s="142"/>
      <c r="C44" s="143"/>
      <c r="D44" s="143"/>
      <c r="E44" s="143"/>
      <c r="F44" s="143"/>
      <c r="G44" s="143"/>
      <c r="H44" s="143"/>
      <c r="I44" s="144"/>
      <c r="J44" s="143"/>
      <c r="K44" s="143"/>
      <c r="L44" s="118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8" spans="1:31" s="2" customFormat="1" ht="6.95" customHeight="1">
      <c r="A48" s="36"/>
      <c r="B48" s="145"/>
      <c r="C48" s="146"/>
      <c r="D48" s="146"/>
      <c r="E48" s="146"/>
      <c r="F48" s="146"/>
      <c r="G48" s="146"/>
      <c r="H48" s="146"/>
      <c r="I48" s="147"/>
      <c r="J48" s="146"/>
      <c r="K48" s="146"/>
      <c r="L48" s="118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</row>
    <row r="49" spans="1:31" s="2" customFormat="1" ht="24.95" customHeight="1">
      <c r="A49" s="36"/>
      <c r="B49" s="37"/>
      <c r="C49" s="25" t="s">
        <v>218</v>
      </c>
      <c r="D49" s="38"/>
      <c r="E49" s="38"/>
      <c r="F49" s="38"/>
      <c r="G49" s="38"/>
      <c r="H49" s="38"/>
      <c r="I49" s="117"/>
      <c r="J49" s="38"/>
      <c r="K49" s="38"/>
      <c r="L49" s="118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</row>
    <row r="50" spans="1:31" s="2" customFormat="1" ht="6.95" customHeight="1">
      <c r="A50" s="36"/>
      <c r="B50" s="37"/>
      <c r="C50" s="38"/>
      <c r="D50" s="38"/>
      <c r="E50" s="38"/>
      <c r="F50" s="38"/>
      <c r="G50" s="38"/>
      <c r="H50" s="38"/>
      <c r="I50" s="117"/>
      <c r="J50" s="38"/>
      <c r="K50" s="38"/>
      <c r="L50" s="118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</row>
    <row r="51" spans="1:31" s="2" customFormat="1" ht="12" customHeight="1">
      <c r="A51" s="36"/>
      <c r="B51" s="37"/>
      <c r="C51" s="31" t="s">
        <v>16</v>
      </c>
      <c r="D51" s="38"/>
      <c r="E51" s="38"/>
      <c r="F51" s="38"/>
      <c r="G51" s="38"/>
      <c r="H51" s="38"/>
      <c r="I51" s="117"/>
      <c r="J51" s="38"/>
      <c r="K51" s="38"/>
      <c r="L51" s="118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</row>
    <row r="52" spans="1:31" s="2" customFormat="1" ht="16.5" customHeight="1">
      <c r="A52" s="36"/>
      <c r="B52" s="37"/>
      <c r="C52" s="38"/>
      <c r="D52" s="38"/>
      <c r="E52" s="404" t="str">
        <f>E7</f>
        <v>Horoměřická S 071 - most, Praha 6, č. akce 999615</v>
      </c>
      <c r="F52" s="405"/>
      <c r="G52" s="405"/>
      <c r="H52" s="405"/>
      <c r="I52" s="117"/>
      <c r="J52" s="38"/>
      <c r="K52" s="38"/>
      <c r="L52" s="118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</row>
    <row r="53" spans="1:31" s="1" customFormat="1" ht="12" customHeight="1">
      <c r="B53" s="23"/>
      <c r="C53" s="31" t="s">
        <v>214</v>
      </c>
      <c r="D53" s="24"/>
      <c r="E53" s="24"/>
      <c r="F53" s="24"/>
      <c r="G53" s="24"/>
      <c r="H53" s="24"/>
      <c r="I53" s="110"/>
      <c r="J53" s="24"/>
      <c r="K53" s="24"/>
      <c r="L53" s="22"/>
    </row>
    <row r="54" spans="1:31" s="1" customFormat="1" ht="16.5" customHeight="1">
      <c r="B54" s="23"/>
      <c r="C54" s="24"/>
      <c r="D54" s="24"/>
      <c r="E54" s="404" t="s">
        <v>644</v>
      </c>
      <c r="F54" s="356"/>
      <c r="G54" s="356"/>
      <c r="H54" s="356"/>
      <c r="I54" s="110"/>
      <c r="J54" s="24"/>
      <c r="K54" s="24"/>
      <c r="L54" s="22"/>
    </row>
    <row r="55" spans="1:31" s="1" customFormat="1" ht="12" customHeight="1">
      <c r="B55" s="23"/>
      <c r="C55" s="31" t="s">
        <v>216</v>
      </c>
      <c r="D55" s="24"/>
      <c r="E55" s="24"/>
      <c r="F55" s="24"/>
      <c r="G55" s="24"/>
      <c r="H55" s="24"/>
      <c r="I55" s="110"/>
      <c r="J55" s="24"/>
      <c r="K55" s="24"/>
      <c r="L55" s="22"/>
    </row>
    <row r="56" spans="1:31" s="2" customFormat="1" ht="16.5" customHeight="1">
      <c r="A56" s="36"/>
      <c r="B56" s="37"/>
      <c r="C56" s="38"/>
      <c r="D56" s="38"/>
      <c r="E56" s="408" t="s">
        <v>836</v>
      </c>
      <c r="F56" s="406"/>
      <c r="G56" s="406"/>
      <c r="H56" s="406"/>
      <c r="I56" s="117"/>
      <c r="J56" s="38"/>
      <c r="K56" s="38"/>
      <c r="L56" s="118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</row>
    <row r="57" spans="1:31" s="2" customFormat="1" ht="12" customHeight="1">
      <c r="A57" s="36"/>
      <c r="B57" s="37"/>
      <c r="C57" s="31" t="s">
        <v>646</v>
      </c>
      <c r="D57" s="38"/>
      <c r="E57" s="38"/>
      <c r="F57" s="38"/>
      <c r="G57" s="38"/>
      <c r="H57" s="38"/>
      <c r="I57" s="117"/>
      <c r="J57" s="38"/>
      <c r="K57" s="38"/>
      <c r="L57" s="118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</row>
    <row r="58" spans="1:31" s="2" customFormat="1" ht="16.5" customHeight="1">
      <c r="A58" s="36"/>
      <c r="B58" s="37"/>
      <c r="C58" s="38"/>
      <c r="D58" s="38"/>
      <c r="E58" s="378" t="str">
        <f>E13</f>
        <v>2/MAT - Materiál</v>
      </c>
      <c r="F58" s="406"/>
      <c r="G58" s="406"/>
      <c r="H58" s="406"/>
      <c r="I58" s="117"/>
      <c r="J58" s="38"/>
      <c r="K58" s="38"/>
      <c r="L58" s="118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1" s="2" customFormat="1" ht="6.95" customHeight="1">
      <c r="A59" s="36"/>
      <c r="B59" s="37"/>
      <c r="C59" s="38"/>
      <c r="D59" s="38"/>
      <c r="E59" s="38"/>
      <c r="F59" s="38"/>
      <c r="G59" s="38"/>
      <c r="H59" s="38"/>
      <c r="I59" s="117"/>
      <c r="J59" s="38"/>
      <c r="K59" s="38"/>
      <c r="L59" s="118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</row>
    <row r="60" spans="1:31" s="2" customFormat="1" ht="12" customHeight="1">
      <c r="A60" s="36"/>
      <c r="B60" s="37"/>
      <c r="C60" s="31" t="s">
        <v>21</v>
      </c>
      <c r="D60" s="38"/>
      <c r="E60" s="38"/>
      <c r="F60" s="29" t="str">
        <f>F16</f>
        <v>ul. Horoměřická / Pod Habrovkou</v>
      </c>
      <c r="G60" s="38"/>
      <c r="H60" s="38"/>
      <c r="I60" s="119" t="s">
        <v>23</v>
      </c>
      <c r="J60" s="61" t="str">
        <f>IF(J16="","",J16)</f>
        <v>12. 6. 2020</v>
      </c>
      <c r="K60" s="38"/>
      <c r="L60" s="118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</row>
    <row r="61" spans="1:31" s="2" customFormat="1" ht="6.95" customHeight="1">
      <c r="A61" s="36"/>
      <c r="B61" s="37"/>
      <c r="C61" s="38"/>
      <c r="D61" s="38"/>
      <c r="E61" s="38"/>
      <c r="F61" s="38"/>
      <c r="G61" s="38"/>
      <c r="H61" s="38"/>
      <c r="I61" s="117"/>
      <c r="J61" s="38"/>
      <c r="K61" s="38"/>
      <c r="L61" s="118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1" s="2" customFormat="1" ht="25.7" customHeight="1">
      <c r="A62" s="36"/>
      <c r="B62" s="37"/>
      <c r="C62" s="31" t="s">
        <v>25</v>
      </c>
      <c r="D62" s="38"/>
      <c r="E62" s="38"/>
      <c r="F62" s="29" t="str">
        <f>E19</f>
        <v>TSK hl.m. Prahy, a.s.</v>
      </c>
      <c r="G62" s="38"/>
      <c r="H62" s="38"/>
      <c r="I62" s="119" t="s">
        <v>31</v>
      </c>
      <c r="J62" s="34" t="str">
        <f>E25</f>
        <v>AGA Letiště, spol. s r.o.</v>
      </c>
      <c r="K62" s="38"/>
      <c r="L62" s="118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</row>
    <row r="63" spans="1:31" s="2" customFormat="1" ht="25.7" customHeight="1">
      <c r="A63" s="36"/>
      <c r="B63" s="37"/>
      <c r="C63" s="31" t="s">
        <v>29</v>
      </c>
      <c r="D63" s="38"/>
      <c r="E63" s="38"/>
      <c r="F63" s="29" t="str">
        <f>IF(E22="","",E22)</f>
        <v>Vyplň údaj</v>
      </c>
      <c r="G63" s="38"/>
      <c r="H63" s="38"/>
      <c r="I63" s="119" t="s">
        <v>34</v>
      </c>
      <c r="J63" s="34" t="str">
        <f>E28</f>
        <v>Ing. Martin Krupička</v>
      </c>
      <c r="K63" s="38"/>
      <c r="L63" s="118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</row>
    <row r="64" spans="1:31" s="2" customFormat="1" ht="10.35" customHeight="1">
      <c r="A64" s="36"/>
      <c r="B64" s="37"/>
      <c r="C64" s="38"/>
      <c r="D64" s="38"/>
      <c r="E64" s="38"/>
      <c r="F64" s="38"/>
      <c r="G64" s="38"/>
      <c r="H64" s="38"/>
      <c r="I64" s="117"/>
      <c r="J64" s="38"/>
      <c r="K64" s="38"/>
      <c r="L64" s="118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</row>
    <row r="65" spans="1:47" s="2" customFormat="1" ht="29.25" customHeight="1">
      <c r="A65" s="36"/>
      <c r="B65" s="37"/>
      <c r="C65" s="148" t="s">
        <v>219</v>
      </c>
      <c r="D65" s="149"/>
      <c r="E65" s="149"/>
      <c r="F65" s="149"/>
      <c r="G65" s="149"/>
      <c r="H65" s="149"/>
      <c r="I65" s="150"/>
      <c r="J65" s="151" t="s">
        <v>220</v>
      </c>
      <c r="K65" s="149"/>
      <c r="L65" s="118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</row>
    <row r="66" spans="1:47" s="2" customFormat="1" ht="10.35" customHeight="1">
      <c r="A66" s="36"/>
      <c r="B66" s="37"/>
      <c r="C66" s="38"/>
      <c r="D66" s="38"/>
      <c r="E66" s="38"/>
      <c r="F66" s="38"/>
      <c r="G66" s="38"/>
      <c r="H66" s="38"/>
      <c r="I66" s="117"/>
      <c r="J66" s="38"/>
      <c r="K66" s="38"/>
      <c r="L66" s="118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</row>
    <row r="67" spans="1:47" s="2" customFormat="1" ht="22.9" customHeight="1">
      <c r="A67" s="36"/>
      <c r="B67" s="37"/>
      <c r="C67" s="152" t="s">
        <v>70</v>
      </c>
      <c r="D67" s="38"/>
      <c r="E67" s="38"/>
      <c r="F67" s="38"/>
      <c r="G67" s="38"/>
      <c r="H67" s="38"/>
      <c r="I67" s="117"/>
      <c r="J67" s="79">
        <f>J91</f>
        <v>0</v>
      </c>
      <c r="K67" s="38"/>
      <c r="L67" s="118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U67" s="19" t="s">
        <v>221</v>
      </c>
    </row>
    <row r="68" spans="1:47" s="2" customFormat="1" ht="21.75" customHeight="1">
      <c r="A68" s="36"/>
      <c r="B68" s="37"/>
      <c r="C68" s="38"/>
      <c r="D68" s="38"/>
      <c r="E68" s="38"/>
      <c r="F68" s="38"/>
      <c r="G68" s="38"/>
      <c r="H68" s="38"/>
      <c r="I68" s="117"/>
      <c r="J68" s="38"/>
      <c r="K68" s="38"/>
      <c r="L68" s="118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</row>
    <row r="69" spans="1:47" s="2" customFormat="1" ht="6.95" customHeight="1">
      <c r="A69" s="36"/>
      <c r="B69" s="49"/>
      <c r="C69" s="50"/>
      <c r="D69" s="50"/>
      <c r="E69" s="50"/>
      <c r="F69" s="50"/>
      <c r="G69" s="50"/>
      <c r="H69" s="50"/>
      <c r="I69" s="144"/>
      <c r="J69" s="50"/>
      <c r="K69" s="50"/>
      <c r="L69" s="118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</row>
    <row r="73" spans="1:47" s="2" customFormat="1" ht="6.95" customHeight="1">
      <c r="A73" s="36"/>
      <c r="B73" s="51"/>
      <c r="C73" s="52"/>
      <c r="D73" s="52"/>
      <c r="E73" s="52"/>
      <c r="F73" s="52"/>
      <c r="G73" s="52"/>
      <c r="H73" s="52"/>
      <c r="I73" s="147"/>
      <c r="J73" s="52"/>
      <c r="K73" s="52"/>
      <c r="L73" s="118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</row>
    <row r="74" spans="1:47" s="2" customFormat="1" ht="24.95" customHeight="1">
      <c r="A74" s="36"/>
      <c r="B74" s="37"/>
      <c r="C74" s="25" t="s">
        <v>224</v>
      </c>
      <c r="D74" s="38"/>
      <c r="E74" s="38"/>
      <c r="F74" s="38"/>
      <c r="G74" s="38"/>
      <c r="H74" s="38"/>
      <c r="I74" s="117"/>
      <c r="J74" s="38"/>
      <c r="K74" s="38"/>
      <c r="L74" s="118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</row>
    <row r="75" spans="1:47" s="2" customFormat="1" ht="6.95" customHeight="1">
      <c r="A75" s="36"/>
      <c r="B75" s="37"/>
      <c r="C75" s="38"/>
      <c r="D75" s="38"/>
      <c r="E75" s="38"/>
      <c r="F75" s="38"/>
      <c r="G75" s="38"/>
      <c r="H75" s="38"/>
      <c r="I75" s="117"/>
      <c r="J75" s="38"/>
      <c r="K75" s="38"/>
      <c r="L75" s="118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</row>
    <row r="76" spans="1:47" s="2" customFormat="1" ht="12" customHeight="1">
      <c r="A76" s="36"/>
      <c r="B76" s="37"/>
      <c r="C76" s="31" t="s">
        <v>16</v>
      </c>
      <c r="D76" s="38"/>
      <c r="E76" s="38"/>
      <c r="F76" s="38"/>
      <c r="G76" s="38"/>
      <c r="H76" s="38"/>
      <c r="I76" s="117"/>
      <c r="J76" s="38"/>
      <c r="K76" s="38"/>
      <c r="L76" s="118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</row>
    <row r="77" spans="1:47" s="2" customFormat="1" ht="16.5" customHeight="1">
      <c r="A77" s="36"/>
      <c r="B77" s="37"/>
      <c r="C77" s="38"/>
      <c r="D77" s="38"/>
      <c r="E77" s="404" t="str">
        <f>E7</f>
        <v>Horoměřická S 071 - most, Praha 6, č. akce 999615</v>
      </c>
      <c r="F77" s="405"/>
      <c r="G77" s="405"/>
      <c r="H77" s="405"/>
      <c r="I77" s="117"/>
      <c r="J77" s="38"/>
      <c r="K77" s="38"/>
      <c r="L77" s="118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</row>
    <row r="78" spans="1:47" s="1" customFormat="1" ht="12" customHeight="1">
      <c r="B78" s="23"/>
      <c r="C78" s="31" t="s">
        <v>214</v>
      </c>
      <c r="D78" s="24"/>
      <c r="E78" s="24"/>
      <c r="F78" s="24"/>
      <c r="G78" s="24"/>
      <c r="H78" s="24"/>
      <c r="I78" s="110"/>
      <c r="J78" s="24"/>
      <c r="K78" s="24"/>
      <c r="L78" s="22"/>
    </row>
    <row r="79" spans="1:47" s="1" customFormat="1" ht="16.5" customHeight="1">
      <c r="B79" s="23"/>
      <c r="C79" s="24"/>
      <c r="D79" s="24"/>
      <c r="E79" s="404" t="s">
        <v>644</v>
      </c>
      <c r="F79" s="356"/>
      <c r="G79" s="356"/>
      <c r="H79" s="356"/>
      <c r="I79" s="110"/>
      <c r="J79" s="24"/>
      <c r="K79" s="24"/>
      <c r="L79" s="22"/>
    </row>
    <row r="80" spans="1:47" s="1" customFormat="1" ht="12" customHeight="1">
      <c r="B80" s="23"/>
      <c r="C80" s="31" t="s">
        <v>216</v>
      </c>
      <c r="D80" s="24"/>
      <c r="E80" s="24"/>
      <c r="F80" s="24"/>
      <c r="G80" s="24"/>
      <c r="H80" s="24"/>
      <c r="I80" s="110"/>
      <c r="J80" s="24"/>
      <c r="K80" s="24"/>
      <c r="L80" s="22"/>
    </row>
    <row r="81" spans="1:65" s="2" customFormat="1" ht="16.5" customHeight="1">
      <c r="A81" s="36"/>
      <c r="B81" s="37"/>
      <c r="C81" s="38"/>
      <c r="D81" s="38"/>
      <c r="E81" s="408" t="s">
        <v>836</v>
      </c>
      <c r="F81" s="406"/>
      <c r="G81" s="406"/>
      <c r="H81" s="406"/>
      <c r="I81" s="117"/>
      <c r="J81" s="38"/>
      <c r="K81" s="38"/>
      <c r="L81" s="118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</row>
    <row r="82" spans="1:65" s="2" customFormat="1" ht="12" customHeight="1">
      <c r="A82" s="36"/>
      <c r="B82" s="37"/>
      <c r="C82" s="31" t="s">
        <v>646</v>
      </c>
      <c r="D82" s="38"/>
      <c r="E82" s="38"/>
      <c r="F82" s="38"/>
      <c r="G82" s="38"/>
      <c r="H82" s="38"/>
      <c r="I82" s="117"/>
      <c r="J82" s="38"/>
      <c r="K82" s="38"/>
      <c r="L82" s="118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</row>
    <row r="83" spans="1:65" s="2" customFormat="1" ht="16.5" customHeight="1">
      <c r="A83" s="36"/>
      <c r="B83" s="37"/>
      <c r="C83" s="38"/>
      <c r="D83" s="38"/>
      <c r="E83" s="378" t="str">
        <f>E13</f>
        <v>2/MAT - Materiál</v>
      </c>
      <c r="F83" s="406"/>
      <c r="G83" s="406"/>
      <c r="H83" s="406"/>
      <c r="I83" s="117"/>
      <c r="J83" s="38"/>
      <c r="K83" s="38"/>
      <c r="L83" s="118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</row>
    <row r="84" spans="1:65" s="2" customFormat="1" ht="6.95" customHeight="1">
      <c r="A84" s="36"/>
      <c r="B84" s="37"/>
      <c r="C84" s="38"/>
      <c r="D84" s="38"/>
      <c r="E84" s="38"/>
      <c r="F84" s="38"/>
      <c r="G84" s="38"/>
      <c r="H84" s="38"/>
      <c r="I84" s="117"/>
      <c r="J84" s="38"/>
      <c r="K84" s="38"/>
      <c r="L84" s="118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5" s="2" customFormat="1" ht="12" customHeight="1">
      <c r="A85" s="36"/>
      <c r="B85" s="37"/>
      <c r="C85" s="31" t="s">
        <v>21</v>
      </c>
      <c r="D85" s="38"/>
      <c r="E85" s="38"/>
      <c r="F85" s="29" t="str">
        <f>F16</f>
        <v>ul. Horoměřická / Pod Habrovkou</v>
      </c>
      <c r="G85" s="38"/>
      <c r="H85" s="38"/>
      <c r="I85" s="119" t="s">
        <v>23</v>
      </c>
      <c r="J85" s="61" t="str">
        <f>IF(J16="","",J16)</f>
        <v>12. 6. 2020</v>
      </c>
      <c r="K85" s="38"/>
      <c r="L85" s="118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</row>
    <row r="86" spans="1:65" s="2" customFormat="1" ht="6.95" customHeight="1">
      <c r="A86" s="36"/>
      <c r="B86" s="37"/>
      <c r="C86" s="38"/>
      <c r="D86" s="38"/>
      <c r="E86" s="38"/>
      <c r="F86" s="38"/>
      <c r="G86" s="38"/>
      <c r="H86" s="38"/>
      <c r="I86" s="117"/>
      <c r="J86" s="38"/>
      <c r="K86" s="38"/>
      <c r="L86" s="118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</row>
    <row r="87" spans="1:65" s="2" customFormat="1" ht="25.7" customHeight="1">
      <c r="A87" s="36"/>
      <c r="B87" s="37"/>
      <c r="C87" s="31" t="s">
        <v>25</v>
      </c>
      <c r="D87" s="38"/>
      <c r="E87" s="38"/>
      <c r="F87" s="29" t="str">
        <f>E19</f>
        <v>TSK hl.m. Prahy, a.s.</v>
      </c>
      <c r="G87" s="38"/>
      <c r="H87" s="38"/>
      <c r="I87" s="119" t="s">
        <v>31</v>
      </c>
      <c r="J87" s="34" t="str">
        <f>E25</f>
        <v>AGA Letiště, spol. s r.o.</v>
      </c>
      <c r="K87" s="38"/>
      <c r="L87" s="118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5" s="2" customFormat="1" ht="25.7" customHeight="1">
      <c r="A88" s="36"/>
      <c r="B88" s="37"/>
      <c r="C88" s="31" t="s">
        <v>29</v>
      </c>
      <c r="D88" s="38"/>
      <c r="E88" s="38"/>
      <c r="F88" s="29" t="str">
        <f>IF(E22="","",E22)</f>
        <v>Vyplň údaj</v>
      </c>
      <c r="G88" s="38"/>
      <c r="H88" s="38"/>
      <c r="I88" s="119" t="s">
        <v>34</v>
      </c>
      <c r="J88" s="34" t="str">
        <f>E28</f>
        <v>Ing. Martin Krupička</v>
      </c>
      <c r="K88" s="38"/>
      <c r="L88" s="118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</row>
    <row r="89" spans="1:65" s="2" customFormat="1" ht="10.35" customHeight="1">
      <c r="A89" s="36"/>
      <c r="B89" s="37"/>
      <c r="C89" s="38"/>
      <c r="D89" s="38"/>
      <c r="E89" s="38"/>
      <c r="F89" s="38"/>
      <c r="G89" s="38"/>
      <c r="H89" s="38"/>
      <c r="I89" s="117"/>
      <c r="J89" s="38"/>
      <c r="K89" s="38"/>
      <c r="L89" s="118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</row>
    <row r="90" spans="1:65" s="11" customFormat="1" ht="29.25" customHeight="1">
      <c r="A90" s="166"/>
      <c r="B90" s="167"/>
      <c r="C90" s="168" t="s">
        <v>225</v>
      </c>
      <c r="D90" s="169" t="s">
        <v>57</v>
      </c>
      <c r="E90" s="169" t="s">
        <v>53</v>
      </c>
      <c r="F90" s="169" t="s">
        <v>54</v>
      </c>
      <c r="G90" s="169" t="s">
        <v>226</v>
      </c>
      <c r="H90" s="169" t="s">
        <v>227</v>
      </c>
      <c r="I90" s="170" t="s">
        <v>228</v>
      </c>
      <c r="J90" s="169" t="s">
        <v>220</v>
      </c>
      <c r="K90" s="171" t="s">
        <v>229</v>
      </c>
      <c r="L90" s="172"/>
      <c r="M90" s="70" t="s">
        <v>19</v>
      </c>
      <c r="N90" s="71" t="s">
        <v>42</v>
      </c>
      <c r="O90" s="71" t="s">
        <v>230</v>
      </c>
      <c r="P90" s="71" t="s">
        <v>231</v>
      </c>
      <c r="Q90" s="71" t="s">
        <v>232</v>
      </c>
      <c r="R90" s="71" t="s">
        <v>233</v>
      </c>
      <c r="S90" s="71" t="s">
        <v>234</v>
      </c>
      <c r="T90" s="72" t="s">
        <v>235</v>
      </c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</row>
    <row r="91" spans="1:65" s="2" customFormat="1" ht="22.9" customHeight="1">
      <c r="A91" s="36"/>
      <c r="B91" s="37"/>
      <c r="C91" s="77" t="s">
        <v>236</v>
      </c>
      <c r="D91" s="38"/>
      <c r="E91" s="38"/>
      <c r="F91" s="38"/>
      <c r="G91" s="38"/>
      <c r="H91" s="38"/>
      <c r="I91" s="117"/>
      <c r="J91" s="173">
        <f>BK91</f>
        <v>0</v>
      </c>
      <c r="K91" s="38"/>
      <c r="L91" s="41"/>
      <c r="M91" s="73"/>
      <c r="N91" s="174"/>
      <c r="O91" s="74"/>
      <c r="P91" s="175">
        <f>SUM(P92:P99)</f>
        <v>0</v>
      </c>
      <c r="Q91" s="74"/>
      <c r="R91" s="175">
        <f>SUM(R92:R99)</f>
        <v>0</v>
      </c>
      <c r="S91" s="74"/>
      <c r="T91" s="176">
        <f>SUM(T92:T99)</f>
        <v>0</v>
      </c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T91" s="19" t="s">
        <v>71</v>
      </c>
      <c r="AU91" s="19" t="s">
        <v>221</v>
      </c>
      <c r="BK91" s="177">
        <f>SUM(BK92:BK99)</f>
        <v>0</v>
      </c>
    </row>
    <row r="92" spans="1:65" s="2" customFormat="1" ht="16.5" customHeight="1">
      <c r="A92" s="36"/>
      <c r="B92" s="37"/>
      <c r="C92" s="240" t="s">
        <v>79</v>
      </c>
      <c r="D92" s="240" t="s">
        <v>653</v>
      </c>
      <c r="E92" s="241" t="s">
        <v>787</v>
      </c>
      <c r="F92" s="242" t="s">
        <v>788</v>
      </c>
      <c r="G92" s="243" t="s">
        <v>327</v>
      </c>
      <c r="H92" s="244">
        <v>251</v>
      </c>
      <c r="I92" s="245"/>
      <c r="J92" s="246">
        <f>ROUND(I92*H92,2)</f>
        <v>0</v>
      </c>
      <c r="K92" s="242" t="s">
        <v>19</v>
      </c>
      <c r="L92" s="247"/>
      <c r="M92" s="248" t="s">
        <v>19</v>
      </c>
      <c r="N92" s="249" t="s">
        <v>43</v>
      </c>
      <c r="O92" s="66"/>
      <c r="P92" s="203">
        <f>O92*H92</f>
        <v>0</v>
      </c>
      <c r="Q92" s="203">
        <v>0</v>
      </c>
      <c r="R92" s="203">
        <f>Q92*H92</f>
        <v>0</v>
      </c>
      <c r="S92" s="203">
        <v>0</v>
      </c>
      <c r="T92" s="204">
        <f>S92*H92</f>
        <v>0</v>
      </c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R92" s="205" t="s">
        <v>314</v>
      </c>
      <c r="AT92" s="205" t="s">
        <v>653</v>
      </c>
      <c r="AU92" s="205" t="s">
        <v>72</v>
      </c>
      <c r="AY92" s="19" t="s">
        <v>239</v>
      </c>
      <c r="BE92" s="206">
        <f>IF(N92="základní",J92,0)</f>
        <v>0</v>
      </c>
      <c r="BF92" s="206">
        <f>IF(N92="snížená",J92,0)</f>
        <v>0</v>
      </c>
      <c r="BG92" s="206">
        <f>IF(N92="zákl. přenesená",J92,0)</f>
        <v>0</v>
      </c>
      <c r="BH92" s="206">
        <f>IF(N92="sníž. přenesená",J92,0)</f>
        <v>0</v>
      </c>
      <c r="BI92" s="206">
        <f>IF(N92="nulová",J92,0)</f>
        <v>0</v>
      </c>
      <c r="BJ92" s="19" t="s">
        <v>79</v>
      </c>
      <c r="BK92" s="206">
        <f>ROUND(I92*H92,2)</f>
        <v>0</v>
      </c>
      <c r="BL92" s="19" t="s">
        <v>246</v>
      </c>
      <c r="BM92" s="205" t="s">
        <v>892</v>
      </c>
    </row>
    <row r="93" spans="1:65" s="2" customFormat="1" ht="11.25">
      <c r="A93" s="36"/>
      <c r="B93" s="37"/>
      <c r="C93" s="38"/>
      <c r="D93" s="207" t="s">
        <v>248</v>
      </c>
      <c r="E93" s="38"/>
      <c r="F93" s="208" t="s">
        <v>790</v>
      </c>
      <c r="G93" s="38"/>
      <c r="H93" s="38"/>
      <c r="I93" s="117"/>
      <c r="J93" s="38"/>
      <c r="K93" s="38"/>
      <c r="L93" s="41"/>
      <c r="M93" s="209"/>
      <c r="N93" s="210"/>
      <c r="O93" s="66"/>
      <c r="P93" s="66"/>
      <c r="Q93" s="66"/>
      <c r="R93" s="66"/>
      <c r="S93" s="66"/>
      <c r="T93" s="67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T93" s="19" t="s">
        <v>248</v>
      </c>
      <c r="AU93" s="19" t="s">
        <v>72</v>
      </c>
    </row>
    <row r="94" spans="1:65" s="2" customFormat="1" ht="16.5" customHeight="1">
      <c r="A94" s="36"/>
      <c r="B94" s="37"/>
      <c r="C94" s="240" t="s">
        <v>81</v>
      </c>
      <c r="D94" s="240" t="s">
        <v>653</v>
      </c>
      <c r="E94" s="241" t="s">
        <v>798</v>
      </c>
      <c r="F94" s="242" t="s">
        <v>799</v>
      </c>
      <c r="G94" s="243" t="s">
        <v>664</v>
      </c>
      <c r="H94" s="244">
        <v>2</v>
      </c>
      <c r="I94" s="245"/>
      <c r="J94" s="246">
        <f>ROUND(I94*H94,2)</f>
        <v>0</v>
      </c>
      <c r="K94" s="242" t="s">
        <v>19</v>
      </c>
      <c r="L94" s="247"/>
      <c r="M94" s="248" t="s">
        <v>19</v>
      </c>
      <c r="N94" s="249" t="s">
        <v>43</v>
      </c>
      <c r="O94" s="66"/>
      <c r="P94" s="203">
        <f>O94*H94</f>
        <v>0</v>
      </c>
      <c r="Q94" s="203">
        <v>0</v>
      </c>
      <c r="R94" s="203">
        <f>Q94*H94</f>
        <v>0</v>
      </c>
      <c r="S94" s="203">
        <v>0</v>
      </c>
      <c r="T94" s="204">
        <f>S94*H94</f>
        <v>0</v>
      </c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R94" s="205" t="s">
        <v>314</v>
      </c>
      <c r="AT94" s="205" t="s">
        <v>653</v>
      </c>
      <c r="AU94" s="205" t="s">
        <v>72</v>
      </c>
      <c r="AY94" s="19" t="s">
        <v>239</v>
      </c>
      <c r="BE94" s="206">
        <f>IF(N94="základní",J94,0)</f>
        <v>0</v>
      </c>
      <c r="BF94" s="206">
        <f>IF(N94="snížená",J94,0)</f>
        <v>0</v>
      </c>
      <c r="BG94" s="206">
        <f>IF(N94="zákl. přenesená",J94,0)</f>
        <v>0</v>
      </c>
      <c r="BH94" s="206">
        <f>IF(N94="sníž. přenesená",J94,0)</f>
        <v>0</v>
      </c>
      <c r="BI94" s="206">
        <f>IF(N94="nulová",J94,0)</f>
        <v>0</v>
      </c>
      <c r="BJ94" s="19" t="s">
        <v>79</v>
      </c>
      <c r="BK94" s="206">
        <f>ROUND(I94*H94,2)</f>
        <v>0</v>
      </c>
      <c r="BL94" s="19" t="s">
        <v>246</v>
      </c>
      <c r="BM94" s="205" t="s">
        <v>893</v>
      </c>
    </row>
    <row r="95" spans="1:65" s="2" customFormat="1" ht="11.25">
      <c r="A95" s="36"/>
      <c r="B95" s="37"/>
      <c r="C95" s="38"/>
      <c r="D95" s="207" t="s">
        <v>248</v>
      </c>
      <c r="E95" s="38"/>
      <c r="F95" s="208" t="s">
        <v>799</v>
      </c>
      <c r="G95" s="38"/>
      <c r="H95" s="38"/>
      <c r="I95" s="117"/>
      <c r="J95" s="38"/>
      <c r="K95" s="38"/>
      <c r="L95" s="41"/>
      <c r="M95" s="209"/>
      <c r="N95" s="210"/>
      <c r="O95" s="66"/>
      <c r="P95" s="66"/>
      <c r="Q95" s="66"/>
      <c r="R95" s="66"/>
      <c r="S95" s="66"/>
      <c r="T95" s="67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T95" s="19" t="s">
        <v>248</v>
      </c>
      <c r="AU95" s="19" t="s">
        <v>72</v>
      </c>
    </row>
    <row r="96" spans="1:65" s="2" customFormat="1" ht="16.5" customHeight="1">
      <c r="A96" s="36"/>
      <c r="B96" s="37"/>
      <c r="C96" s="240" t="s">
        <v>101</v>
      </c>
      <c r="D96" s="240" t="s">
        <v>653</v>
      </c>
      <c r="E96" s="241" t="s">
        <v>801</v>
      </c>
      <c r="F96" s="242" t="s">
        <v>802</v>
      </c>
      <c r="G96" s="243" t="s">
        <v>285</v>
      </c>
      <c r="H96" s="244">
        <v>2</v>
      </c>
      <c r="I96" s="245"/>
      <c r="J96" s="246">
        <f>ROUND(I96*H96,2)</f>
        <v>0</v>
      </c>
      <c r="K96" s="242" t="s">
        <v>19</v>
      </c>
      <c r="L96" s="247"/>
      <c r="M96" s="248" t="s">
        <v>19</v>
      </c>
      <c r="N96" s="249" t="s">
        <v>43</v>
      </c>
      <c r="O96" s="66"/>
      <c r="P96" s="203">
        <f>O96*H96</f>
        <v>0</v>
      </c>
      <c r="Q96" s="203">
        <v>0</v>
      </c>
      <c r="R96" s="203">
        <f>Q96*H96</f>
        <v>0</v>
      </c>
      <c r="S96" s="203">
        <v>0</v>
      </c>
      <c r="T96" s="204">
        <f>S96*H96</f>
        <v>0</v>
      </c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R96" s="205" t="s">
        <v>314</v>
      </c>
      <c r="AT96" s="205" t="s">
        <v>653</v>
      </c>
      <c r="AU96" s="205" t="s">
        <v>72</v>
      </c>
      <c r="AY96" s="19" t="s">
        <v>239</v>
      </c>
      <c r="BE96" s="206">
        <f>IF(N96="základní",J96,0)</f>
        <v>0</v>
      </c>
      <c r="BF96" s="206">
        <f>IF(N96="snížená",J96,0)</f>
        <v>0</v>
      </c>
      <c r="BG96" s="206">
        <f>IF(N96="zákl. přenesená",J96,0)</f>
        <v>0</v>
      </c>
      <c r="BH96" s="206">
        <f>IF(N96="sníž. přenesená",J96,0)</f>
        <v>0</v>
      </c>
      <c r="BI96" s="206">
        <f>IF(N96="nulová",J96,0)</f>
        <v>0</v>
      </c>
      <c r="BJ96" s="19" t="s">
        <v>79</v>
      </c>
      <c r="BK96" s="206">
        <f>ROUND(I96*H96,2)</f>
        <v>0</v>
      </c>
      <c r="BL96" s="19" t="s">
        <v>246</v>
      </c>
      <c r="BM96" s="205" t="s">
        <v>894</v>
      </c>
    </row>
    <row r="97" spans="1:65" s="2" customFormat="1" ht="11.25">
      <c r="A97" s="36"/>
      <c r="B97" s="37"/>
      <c r="C97" s="38"/>
      <c r="D97" s="207" t="s">
        <v>248</v>
      </c>
      <c r="E97" s="38"/>
      <c r="F97" s="208" t="s">
        <v>802</v>
      </c>
      <c r="G97" s="38"/>
      <c r="H97" s="38"/>
      <c r="I97" s="117"/>
      <c r="J97" s="38"/>
      <c r="K97" s="38"/>
      <c r="L97" s="41"/>
      <c r="M97" s="209"/>
      <c r="N97" s="210"/>
      <c r="O97" s="66"/>
      <c r="P97" s="66"/>
      <c r="Q97" s="66"/>
      <c r="R97" s="66"/>
      <c r="S97" s="66"/>
      <c r="T97" s="67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T97" s="19" t="s">
        <v>248</v>
      </c>
      <c r="AU97" s="19" t="s">
        <v>72</v>
      </c>
    </row>
    <row r="98" spans="1:65" s="2" customFormat="1" ht="16.5" customHeight="1">
      <c r="A98" s="36"/>
      <c r="B98" s="37"/>
      <c r="C98" s="240" t="s">
        <v>246</v>
      </c>
      <c r="D98" s="240" t="s">
        <v>653</v>
      </c>
      <c r="E98" s="241" t="s">
        <v>804</v>
      </c>
      <c r="F98" s="242" t="s">
        <v>805</v>
      </c>
      <c r="G98" s="243" t="s">
        <v>664</v>
      </c>
      <c r="H98" s="244">
        <v>3</v>
      </c>
      <c r="I98" s="245"/>
      <c r="J98" s="246">
        <f>ROUND(I98*H98,2)</f>
        <v>0</v>
      </c>
      <c r="K98" s="242" t="s">
        <v>19</v>
      </c>
      <c r="L98" s="247"/>
      <c r="M98" s="248" t="s">
        <v>19</v>
      </c>
      <c r="N98" s="249" t="s">
        <v>43</v>
      </c>
      <c r="O98" s="66"/>
      <c r="P98" s="203">
        <f>O98*H98</f>
        <v>0</v>
      </c>
      <c r="Q98" s="203">
        <v>0</v>
      </c>
      <c r="R98" s="203">
        <f>Q98*H98</f>
        <v>0</v>
      </c>
      <c r="S98" s="203">
        <v>0</v>
      </c>
      <c r="T98" s="204">
        <f>S98*H98</f>
        <v>0</v>
      </c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R98" s="205" t="s">
        <v>314</v>
      </c>
      <c r="AT98" s="205" t="s">
        <v>653</v>
      </c>
      <c r="AU98" s="205" t="s">
        <v>72</v>
      </c>
      <c r="AY98" s="19" t="s">
        <v>239</v>
      </c>
      <c r="BE98" s="206">
        <f>IF(N98="základní",J98,0)</f>
        <v>0</v>
      </c>
      <c r="BF98" s="206">
        <f>IF(N98="snížená",J98,0)</f>
        <v>0</v>
      </c>
      <c r="BG98" s="206">
        <f>IF(N98="zákl. přenesená",J98,0)</f>
        <v>0</v>
      </c>
      <c r="BH98" s="206">
        <f>IF(N98="sníž. přenesená",J98,0)</f>
        <v>0</v>
      </c>
      <c r="BI98" s="206">
        <f>IF(N98="nulová",J98,0)</f>
        <v>0</v>
      </c>
      <c r="BJ98" s="19" t="s">
        <v>79</v>
      </c>
      <c r="BK98" s="206">
        <f>ROUND(I98*H98,2)</f>
        <v>0</v>
      </c>
      <c r="BL98" s="19" t="s">
        <v>246</v>
      </c>
      <c r="BM98" s="205" t="s">
        <v>895</v>
      </c>
    </row>
    <row r="99" spans="1:65" s="2" customFormat="1" ht="11.25">
      <c r="A99" s="36"/>
      <c r="B99" s="37"/>
      <c r="C99" s="38"/>
      <c r="D99" s="207" t="s">
        <v>248</v>
      </c>
      <c r="E99" s="38"/>
      <c r="F99" s="208" t="s">
        <v>805</v>
      </c>
      <c r="G99" s="38"/>
      <c r="H99" s="38"/>
      <c r="I99" s="117"/>
      <c r="J99" s="38"/>
      <c r="K99" s="38"/>
      <c r="L99" s="41"/>
      <c r="M99" s="226"/>
      <c r="N99" s="227"/>
      <c r="O99" s="228"/>
      <c r="P99" s="228"/>
      <c r="Q99" s="228"/>
      <c r="R99" s="228"/>
      <c r="S99" s="228"/>
      <c r="T99" s="229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T99" s="19" t="s">
        <v>248</v>
      </c>
      <c r="AU99" s="19" t="s">
        <v>72</v>
      </c>
    </row>
    <row r="100" spans="1:65" s="2" customFormat="1" ht="6.95" customHeight="1">
      <c r="A100" s="36"/>
      <c r="B100" s="49"/>
      <c r="C100" s="50"/>
      <c r="D100" s="50"/>
      <c r="E100" s="50"/>
      <c r="F100" s="50"/>
      <c r="G100" s="50"/>
      <c r="H100" s="50"/>
      <c r="I100" s="144"/>
      <c r="J100" s="50"/>
      <c r="K100" s="50"/>
      <c r="L100" s="41"/>
      <c r="M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</row>
  </sheetData>
  <sheetProtection algorithmName="SHA-512" hashValue="n/n26LLaxiw/gAH5uM/TX7riv/HEFVSg8TuJAtiWP1zFk1OiV+ry4iotxZpJmtc/n2fkfo3AvkqYrw2962BdbA==" saltValue="9lQ+NlqJWk4RaYR+bbLmk+7z11jAvanuIHT8l4hjJIWrRrNpNptHFKvg7t673pcj5W1DltsWksTvw2/Y7tIEtw==" spinCount="100000" sheet="1" objects="1" scenarios="1" formatColumns="0" formatRows="0" autoFilter="0"/>
  <autoFilter ref="C90:K99" xr:uid="{00000000-0009-0000-0000-000008000000}"/>
  <mergeCells count="15">
    <mergeCell ref="E77:H77"/>
    <mergeCell ref="E81:H81"/>
    <mergeCell ref="E79:H79"/>
    <mergeCell ref="E83:H83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38</vt:i4>
      </vt:variant>
      <vt:variant>
        <vt:lpstr>Pojmenované oblasti</vt:lpstr>
      </vt:variant>
      <vt:variant>
        <vt:i4>75</vt:i4>
      </vt:variant>
    </vt:vector>
  </HeadingPairs>
  <TitlesOfParts>
    <vt:vector size="113" baseType="lpstr">
      <vt:lpstr>Rekapitulace stavby</vt:lpstr>
      <vt:lpstr>SO 01.1 - Sejmutí ornice</vt:lpstr>
      <vt:lpstr>SO 01.2 - Kácení</vt:lpstr>
      <vt:lpstr>SO 02 - Demolice</vt:lpstr>
      <vt:lpstr>1-M - Zemní a montážní práce</vt:lpstr>
      <vt:lpstr>1-MAT - Materiál</vt:lpstr>
      <vt:lpstr>1-OST - Ostatní</vt:lpstr>
      <vt:lpstr>2-M - Zemní a montážní práce</vt:lpstr>
      <vt:lpstr>2-MAT - Materiál</vt:lpstr>
      <vt:lpstr>2-OST - Ostatní</vt:lpstr>
      <vt:lpstr>SO 04.1 - Provizorní přel...</vt:lpstr>
      <vt:lpstr>SO 04.2 - Definitivní pře...</vt:lpstr>
      <vt:lpstr>SO 04.3 - Přeložka nadzem...</vt:lpstr>
      <vt:lpstr>SO 04.4 - Přeložka kabelů...</vt:lpstr>
      <vt:lpstr>SO 04.5 - Přeložka kabelů...</vt:lpstr>
      <vt:lpstr>SO 04.6 - Přeložka kabelů...</vt:lpstr>
      <vt:lpstr>3-M - Zemní a montážní práce</vt:lpstr>
      <vt:lpstr>3-MAT - Materiál</vt:lpstr>
      <vt:lpstr>3-OST - Ostatní</vt:lpstr>
      <vt:lpstr>4-M - Zemní a montážní práce</vt:lpstr>
      <vt:lpstr>4-MAT - Materiál</vt:lpstr>
      <vt:lpstr>4-OST - Ostatní</vt:lpstr>
      <vt:lpstr>SO 06 - Přeložka plynovodu</vt:lpstr>
      <vt:lpstr>SO 07.1 - Provizorní vodo...</vt:lpstr>
      <vt:lpstr>SO 07.2 - Definitivní vod...</vt:lpstr>
      <vt:lpstr>SO 10 - Most</vt:lpstr>
      <vt:lpstr>SO 11 - Opěrné zdi</vt:lpstr>
      <vt:lpstr>SO 23 - Kanalizace dešťová</vt:lpstr>
      <vt:lpstr>SO 24 - Komunikace a zpev...</vt:lpstr>
      <vt:lpstr>SO 25 - Sadové úpravy</vt:lpstr>
      <vt:lpstr>SO 26 - Úprava potoka</vt:lpstr>
      <vt:lpstr>SO 30 - Plochy zařízení s...</vt:lpstr>
      <vt:lpstr>5-PRE - Stavební odběr, č...</vt:lpstr>
      <vt:lpstr>5-ODB - Stavební odběr, č...</vt:lpstr>
      <vt:lpstr>SO 301 - Oprava odvodnění</vt:lpstr>
      <vt:lpstr>DIO - Dopravně inženýrské...</vt:lpstr>
      <vt:lpstr>VON - Vedlejší a ostatní ...</vt:lpstr>
      <vt:lpstr>Pokyny pro vyplnění</vt:lpstr>
      <vt:lpstr>'1-M - Zemní a montážní práce'!Názvy_tisku</vt:lpstr>
      <vt:lpstr>'1-MAT - Materiál'!Názvy_tisku</vt:lpstr>
      <vt:lpstr>'1-OST - Ostatní'!Názvy_tisku</vt:lpstr>
      <vt:lpstr>'2-M - Zemní a montážní práce'!Názvy_tisku</vt:lpstr>
      <vt:lpstr>'2-MAT - Materiál'!Názvy_tisku</vt:lpstr>
      <vt:lpstr>'2-OST - Ostatní'!Názvy_tisku</vt:lpstr>
      <vt:lpstr>'3-M - Zemní a montážní práce'!Názvy_tisku</vt:lpstr>
      <vt:lpstr>'3-MAT - Materiál'!Názvy_tisku</vt:lpstr>
      <vt:lpstr>'3-OST - Ostatní'!Názvy_tisku</vt:lpstr>
      <vt:lpstr>'4-M - Zemní a montážní práce'!Názvy_tisku</vt:lpstr>
      <vt:lpstr>'4-MAT - Materiál'!Názvy_tisku</vt:lpstr>
      <vt:lpstr>'4-OST - Ostatní'!Názvy_tisku</vt:lpstr>
      <vt:lpstr>'5-ODB - Stavební odběr, č...'!Názvy_tisku</vt:lpstr>
      <vt:lpstr>'5-PRE - Stavební odběr, č...'!Názvy_tisku</vt:lpstr>
      <vt:lpstr>'DIO - Dopravně inženýrské...'!Názvy_tisku</vt:lpstr>
      <vt:lpstr>'Rekapitulace stavby'!Názvy_tisku</vt:lpstr>
      <vt:lpstr>'SO 01.1 - Sejmutí ornice'!Názvy_tisku</vt:lpstr>
      <vt:lpstr>'SO 01.2 - Kácení'!Názvy_tisku</vt:lpstr>
      <vt:lpstr>'SO 02 - Demolice'!Názvy_tisku</vt:lpstr>
      <vt:lpstr>'SO 04.1 - Provizorní přel...'!Názvy_tisku</vt:lpstr>
      <vt:lpstr>'SO 04.2 - Definitivní pře...'!Názvy_tisku</vt:lpstr>
      <vt:lpstr>'SO 04.3 - Přeložka nadzem...'!Názvy_tisku</vt:lpstr>
      <vt:lpstr>'SO 04.4 - Přeložka kabelů...'!Názvy_tisku</vt:lpstr>
      <vt:lpstr>'SO 04.5 - Přeložka kabelů...'!Názvy_tisku</vt:lpstr>
      <vt:lpstr>'SO 04.6 - Přeložka kabelů...'!Názvy_tisku</vt:lpstr>
      <vt:lpstr>'SO 06 - Přeložka plynovodu'!Názvy_tisku</vt:lpstr>
      <vt:lpstr>'SO 07.1 - Provizorní vodo...'!Názvy_tisku</vt:lpstr>
      <vt:lpstr>'SO 07.2 - Definitivní vod...'!Názvy_tisku</vt:lpstr>
      <vt:lpstr>'SO 10 - Most'!Názvy_tisku</vt:lpstr>
      <vt:lpstr>'SO 11 - Opěrné zdi'!Názvy_tisku</vt:lpstr>
      <vt:lpstr>'SO 23 - Kanalizace dešťová'!Názvy_tisku</vt:lpstr>
      <vt:lpstr>'SO 24 - Komunikace a zpev...'!Názvy_tisku</vt:lpstr>
      <vt:lpstr>'SO 25 - Sadové úpravy'!Názvy_tisku</vt:lpstr>
      <vt:lpstr>'SO 26 - Úprava potoka'!Názvy_tisku</vt:lpstr>
      <vt:lpstr>'SO 30 - Plochy zařízení s...'!Názvy_tisku</vt:lpstr>
      <vt:lpstr>'SO 301 - Oprava odvodnění'!Názvy_tisku</vt:lpstr>
      <vt:lpstr>'VON - Vedlejší a ostatní ...'!Názvy_tisku</vt:lpstr>
      <vt:lpstr>'1-M - Zemní a montážní práce'!Oblast_tisku</vt:lpstr>
      <vt:lpstr>'1-MAT - Materiál'!Oblast_tisku</vt:lpstr>
      <vt:lpstr>'1-OST - Ostatní'!Oblast_tisku</vt:lpstr>
      <vt:lpstr>'2-M - Zemní a montážní práce'!Oblast_tisku</vt:lpstr>
      <vt:lpstr>'2-MAT - Materiál'!Oblast_tisku</vt:lpstr>
      <vt:lpstr>'2-OST - Ostatní'!Oblast_tisku</vt:lpstr>
      <vt:lpstr>'3-M - Zemní a montážní práce'!Oblast_tisku</vt:lpstr>
      <vt:lpstr>'3-MAT - Materiál'!Oblast_tisku</vt:lpstr>
      <vt:lpstr>'3-OST - Ostatní'!Oblast_tisku</vt:lpstr>
      <vt:lpstr>'4-M - Zemní a montážní práce'!Oblast_tisku</vt:lpstr>
      <vt:lpstr>'4-MAT - Materiál'!Oblast_tisku</vt:lpstr>
      <vt:lpstr>'4-OST - Ostatní'!Oblast_tisku</vt:lpstr>
      <vt:lpstr>'5-ODB - Stavební odběr, č...'!Oblast_tisku</vt:lpstr>
      <vt:lpstr>'5-PRE - Stavební odběr, č...'!Oblast_tisku</vt:lpstr>
      <vt:lpstr>'DIO - Dopravně inženýrské...'!Oblast_tisku</vt:lpstr>
      <vt:lpstr>'Pokyny pro vyplnění'!Oblast_tisku</vt:lpstr>
      <vt:lpstr>'Rekapitulace stavby'!Oblast_tisku</vt:lpstr>
      <vt:lpstr>'SO 01.1 - Sejmutí ornice'!Oblast_tisku</vt:lpstr>
      <vt:lpstr>'SO 01.2 - Kácení'!Oblast_tisku</vt:lpstr>
      <vt:lpstr>'SO 02 - Demolice'!Oblast_tisku</vt:lpstr>
      <vt:lpstr>'SO 04.1 - Provizorní přel...'!Oblast_tisku</vt:lpstr>
      <vt:lpstr>'SO 04.2 - Definitivní pře...'!Oblast_tisku</vt:lpstr>
      <vt:lpstr>'SO 04.3 - Přeložka nadzem...'!Oblast_tisku</vt:lpstr>
      <vt:lpstr>'SO 04.4 - Přeložka kabelů...'!Oblast_tisku</vt:lpstr>
      <vt:lpstr>'SO 04.5 - Přeložka kabelů...'!Oblast_tisku</vt:lpstr>
      <vt:lpstr>'SO 04.6 - Přeložka kabelů...'!Oblast_tisku</vt:lpstr>
      <vt:lpstr>'SO 06 - Přeložka plynovodu'!Oblast_tisku</vt:lpstr>
      <vt:lpstr>'SO 07.1 - Provizorní vodo...'!Oblast_tisku</vt:lpstr>
      <vt:lpstr>'SO 07.2 - Definitivní vod...'!Oblast_tisku</vt:lpstr>
      <vt:lpstr>'SO 10 - Most'!Oblast_tisku</vt:lpstr>
      <vt:lpstr>'SO 11 - Opěrné zdi'!Oblast_tisku</vt:lpstr>
      <vt:lpstr>'SO 23 - Kanalizace dešťová'!Oblast_tisku</vt:lpstr>
      <vt:lpstr>'SO 24 - Komunikace a zpev...'!Oblast_tisku</vt:lpstr>
      <vt:lpstr>'SO 25 - Sadové úpravy'!Oblast_tisku</vt:lpstr>
      <vt:lpstr>'SO 26 - Úprava potoka'!Oblast_tisku</vt:lpstr>
      <vt:lpstr>'SO 30 - Plochy zařízení s...'!Oblast_tisku</vt:lpstr>
      <vt:lpstr>'SO 301 - Oprava odvodnění'!Oblast_tisku</vt:lpstr>
      <vt:lpstr>'VON - Vedlejší a ostatní 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Jannike Genc Sklenarova</dc:creator>
  <cp:lastModifiedBy>Jannike Genc Sklenářová</cp:lastModifiedBy>
  <dcterms:created xsi:type="dcterms:W3CDTF">2020-06-24T20:25:53Z</dcterms:created>
  <dcterms:modified xsi:type="dcterms:W3CDTF">2020-06-24T20:28:04Z</dcterms:modified>
</cp:coreProperties>
</file>